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diagrams/data2.xml" ContentType="application/vnd.openxmlformats-officedocument.drawingml.diagramData+xml"/>
  <Override PartName="/xl/diagrams/data1.xml" ContentType="application/vnd.openxmlformats-officedocument.drawingml.diagramData+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metadata.xml" ContentType="application/vnd.openxmlformats-officedocument.spreadsheetml.sheetMetadata+xml"/>
  <Override PartName="/xl/externalLinks/externalLink3.xml" ContentType="application/vnd.openxmlformats-officedocument.spreadsheetml.externalLink+xml"/>
  <Override PartName="/xl/comments1.xml" ContentType="application/vnd.openxmlformats-officedocument.spreadsheetml.comment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updateLinks="always" hidePivotFieldList="1" defaultThemeVersion="166925"/>
  <mc:AlternateContent xmlns:mc="http://schemas.openxmlformats.org/markup-compatibility/2006">
    <mc:Choice Requires="x15">
      <x15ac:absPath xmlns:x15ac="http://schemas.microsoft.com/office/spreadsheetml/2010/11/ac" url="https://supersalud-my.sharepoint.com/personal/eloisa_mayordomo_supersalud_gov_co/Documents/Escritorio/CONTROL INTERNO 2025/ELOISA MAYORDOMO/Peter/"/>
    </mc:Choice>
  </mc:AlternateContent>
  <xr:revisionPtr revIDLastSave="0" documentId="8_{7460DBFB-22BA-4F36-A270-9F16229109A7}" xr6:coauthVersionLast="47" xr6:coauthVersionMax="47" xr10:uidLastSave="{00000000-0000-0000-0000-000000000000}"/>
  <bookViews>
    <workbookView xWindow="28680" yWindow="-120" windowWidth="29040" windowHeight="15840" activeTab="2" xr2:uid="{35823B20-AF74-4741-BA26-4212C2AE87B3}"/>
  </bookViews>
  <sheets>
    <sheet name="PLATAFORMA ESTRATEGICA" sheetId="5" r:id="rId1"/>
    <sheet name="TEMAS POR OBJETIVO" sheetId="6" r:id="rId2"/>
    <sheet name="PES" sheetId="7" r:id="rId3"/>
  </sheets>
  <externalReferences>
    <externalReference r:id="rId4"/>
    <externalReference r:id="rId5"/>
    <externalReference r:id="rId6"/>
  </externalReferences>
  <definedNames>
    <definedName name="_xlnm._FilterDatabase" localSheetId="2" hidden="1">PES!$A$6:$AZ$154</definedName>
    <definedName name="catalizador">[1]Listas!$F$2:$F$25</definedName>
    <definedName name="componentes">[1]Listas!$G$2:$G$14</definedName>
    <definedName name="dimensionMIPG">[1]Listas!$L$2:$L$9</definedName>
    <definedName name="entidades">[1]Listas!$C$2:$C$13</definedName>
    <definedName name="objEstSector">[1]Listas!$D$2:$D$8</definedName>
    <definedName name="ods">[1]Listas!$J$2:$J$19</definedName>
    <definedName name="politicasMIPG">[1]Listas!$M$2:$M$21</definedName>
    <definedName name="transformacion">[1]Listas!$E$2:$E$9</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48" i="7" l="1"/>
  <c r="AU34" i="7" l="1"/>
  <c r="AM34" i="7"/>
  <c r="AE34" i="7"/>
  <c r="AF33" i="7"/>
  <c r="AG33" i="7"/>
  <c r="AH33" i="7"/>
  <c r="AI33" i="7"/>
  <c r="AJ33" i="7"/>
  <c r="AK33" i="7"/>
  <c r="AL33" i="7"/>
  <c r="AM33" i="7"/>
  <c r="AN33" i="7"/>
  <c r="AO33" i="7"/>
  <c r="AP33" i="7"/>
  <c r="AQ33" i="7"/>
  <c r="AR33" i="7"/>
  <c r="AS33" i="7"/>
  <c r="AT33" i="7"/>
  <c r="AU33" i="7"/>
  <c r="AE33" i="7"/>
  <c r="AU32" i="7"/>
  <c r="AE32" i="7"/>
  <c r="AT5" i="7" l="1" a="1"/>
  <c r="AT5" i="7"/>
  <c r="X154" i="7"/>
  <c r="X153" i="7"/>
  <c r="X152" i="7"/>
  <c r="Q151" i="7"/>
  <c r="P151" i="7"/>
  <c r="O151" i="7"/>
  <c r="X151" i="7" s="1"/>
  <c r="N151" i="7"/>
  <c r="X150" i="7"/>
  <c r="X149" i="7"/>
  <c r="X147" i="7"/>
  <c r="X146" i="7"/>
  <c r="X145" i="7"/>
  <c r="X144" i="7"/>
  <c r="X143" i="7"/>
  <c r="X142" i="7"/>
  <c r="X141" i="7"/>
  <c r="X140" i="7"/>
  <c r="R140" i="7"/>
  <c r="X139" i="7"/>
  <c r="X138" i="7"/>
  <c r="R138" i="7"/>
  <c r="X137" i="7"/>
  <c r="X136" i="7"/>
  <c r="X135" i="7"/>
  <c r="X134" i="7"/>
  <c r="X133" i="7"/>
  <c r="X132" i="7"/>
  <c r="R132" i="7"/>
  <c r="X131" i="7"/>
  <c r="R131" i="7"/>
  <c r="X130" i="7"/>
  <c r="X129" i="7"/>
  <c r="R129" i="7"/>
  <c r="O128" i="7"/>
  <c r="X127" i="7"/>
  <c r="R127" i="7"/>
  <c r="X126" i="7"/>
  <c r="R126" i="7"/>
  <c r="X125" i="7"/>
  <c r="O124" i="7"/>
  <c r="O123" i="7"/>
  <c r="X123" i="7" s="1"/>
  <c r="X122" i="7"/>
  <c r="R122" i="7"/>
  <c r="X121" i="7"/>
  <c r="R121" i="7"/>
  <c r="Q120" i="7"/>
  <c r="O120" i="7"/>
  <c r="X120" i="7" s="1"/>
  <c r="X119" i="7"/>
  <c r="X118" i="7"/>
  <c r="X117" i="7"/>
  <c r="X116" i="7"/>
  <c r="X115" i="7"/>
  <c r="AV114" i="7"/>
  <c r="X114" i="7"/>
  <c r="AV113" i="7"/>
  <c r="X113" i="7"/>
  <c r="X112" i="7"/>
  <c r="X111" i="7"/>
  <c r="X110" i="7"/>
  <c r="X109" i="7"/>
  <c r="X108" i="7"/>
  <c r="X107" i="7"/>
  <c r="X106" i="7"/>
  <c r="X105" i="7"/>
  <c r="X104" i="7"/>
  <c r="X103" i="7"/>
  <c r="X102" i="7"/>
  <c r="X101" i="7"/>
  <c r="X100" i="7"/>
  <c r="X99" i="7"/>
  <c r="X98" i="7"/>
  <c r="X97" i="7"/>
  <c r="K97" i="7"/>
  <c r="AF96" i="7"/>
  <c r="X96" i="7"/>
  <c r="X95" i="7"/>
  <c r="X94" i="7"/>
  <c r="AF93" i="7"/>
  <c r="X93" i="7"/>
  <c r="X92" i="7"/>
  <c r="X91" i="7"/>
  <c r="X90" i="7"/>
  <c r="X89" i="7"/>
  <c r="X88" i="7"/>
  <c r="AV86" i="7"/>
  <c r="AF86" i="7"/>
  <c r="X86" i="7"/>
  <c r="AV85" i="7"/>
  <c r="AF85" i="7"/>
  <c r="X85" i="7"/>
  <c r="X83" i="7"/>
  <c r="AV81" i="7"/>
  <c r="AN81" i="7"/>
  <c r="AF81" i="7"/>
  <c r="X81" i="7"/>
  <c r="AM80" i="7"/>
  <c r="AE80" i="7"/>
  <c r="AF79" i="7"/>
  <c r="X79" i="7"/>
  <c r="R76" i="7"/>
  <c r="X71" i="7"/>
  <c r="AF70" i="7"/>
  <c r="X70" i="7"/>
  <c r="AH69" i="7"/>
  <c r="X69" i="7"/>
  <c r="X68" i="7"/>
  <c r="X67" i="7"/>
  <c r="X61" i="7"/>
  <c r="X60" i="7"/>
  <c r="X59" i="7"/>
  <c r="X57" i="7"/>
  <c r="X56" i="7"/>
  <c r="X55" i="7"/>
  <c r="X52" i="7"/>
  <c r="X50" i="7"/>
  <c r="X49" i="7"/>
  <c r="X48" i="7"/>
  <c r="X47" i="7"/>
  <c r="X46" i="7"/>
  <c r="X45" i="7"/>
  <c r="X44" i="7"/>
  <c r="X42" i="7"/>
  <c r="X40" i="7"/>
  <c r="X38" i="7"/>
  <c r="X35" i="7"/>
  <c r="X33" i="7"/>
  <c r="AF32" i="7"/>
  <c r="X28" i="7"/>
  <c r="X27" i="7"/>
  <c r="R23" i="7"/>
  <c r="R19" i="7"/>
  <c r="R18" i="7"/>
  <c r="R17" i="7"/>
  <c r="R16" i="7"/>
  <c r="R11" i="7"/>
  <c r="X10" i="7"/>
  <c r="X9" i="7"/>
  <c r="X8" i="7"/>
  <c r="X7" i="7"/>
  <c r="P124" i="7" l="1"/>
  <c r="Q124" i="7" s="1"/>
  <c r="P128" i="7"/>
  <c r="R120" i="7"/>
  <c r="X124" i="7"/>
  <c r="X128" i="7"/>
  <c r="Q128" i="7"/>
  <c r="R128" i="7" s="1"/>
  <c r="R124" i="7"/>
  <c r="P123" i="7"/>
  <c r="Q123" i="7" l="1"/>
  <c r="R123"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Fabian Meneses Paez</author>
    <author>Kelly</author>
  </authors>
  <commentList>
    <comment ref="J21" authorId="0" shapeId="0" xr:uid="{3CF08564-20A1-4D26-8CC5-A2B6ABC4AFF7}">
      <text>
        <r>
          <rPr>
            <b/>
            <sz val="9"/>
            <color indexed="81"/>
            <rFont val="Tahoma"/>
            <family val="2"/>
          </rPr>
          <t>Carlos Fabian Meneses Paez:</t>
        </r>
        <r>
          <rPr>
            <sz val="9"/>
            <color indexed="81"/>
            <rFont val="Tahoma"/>
            <family val="2"/>
          </rPr>
          <t xml:space="preserve">
Objetivo 1</t>
        </r>
      </text>
    </comment>
    <comment ref="R113" authorId="1" shapeId="0" xr:uid="{513DC2F1-CE3D-46D8-8B30-91754AD46FB8}">
      <text>
        <r>
          <rPr>
            <b/>
            <sz val="9"/>
            <color indexed="81"/>
            <rFont val="Tahoma"/>
            <family val="2"/>
          </rPr>
          <t>Kelly:</t>
        </r>
        <r>
          <rPr>
            <sz val="9"/>
            <color indexed="81"/>
            <rFont val="Tahoma"/>
            <family val="2"/>
          </rPr>
          <t xml:space="preserve">
No da la suma del cuatrienio</t>
        </r>
      </text>
    </comment>
    <comment ref="M139" authorId="1" shapeId="0" xr:uid="{5C6E40B1-084E-49BC-9A2B-F7189425F5A9}">
      <text>
        <r>
          <rPr>
            <b/>
            <sz val="9"/>
            <color indexed="81"/>
            <rFont val="Tahoma"/>
            <family val="2"/>
          </rPr>
          <t>Kelly:</t>
        </r>
        <r>
          <rPr>
            <sz val="9"/>
            <color indexed="81"/>
            <rFont val="Tahoma"/>
            <family val="2"/>
          </rPr>
          <t xml:space="preserve">
Número de citas en el ano actual a artículos publicados en los dos años anteriores
/número total de artículos publicados en los dos años anteriores.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<sst xmlns="http://schemas.openxmlformats.org/spreadsheetml/2006/main" count="4677" uniqueCount="1592">
  <si>
    <t>PLATAFORMA ESTRATÉGICA SECTORIAL  2023-2026</t>
  </si>
  <si>
    <t>Misión</t>
  </si>
  <si>
    <t>Objetivos Estratégicos Sectoriales</t>
  </si>
  <si>
    <t>Valores Sectoriales</t>
  </si>
  <si>
    <t>Visión</t>
  </si>
  <si>
    <t>PROCESO</t>
  </si>
  <si>
    <t>DIRECCIONAMIENTO ESTRATÉGICO</t>
  </si>
  <si>
    <t>Código:</t>
  </si>
  <si>
    <t>FORMATO</t>
  </si>
  <si>
    <t>PLAN ESTRATÉGICO SECTORIAL - FORMULACIÓN Y SEGUIMIENTO</t>
  </si>
  <si>
    <t>Versión:</t>
  </si>
  <si>
    <t>Primer Trimestre 2024</t>
  </si>
  <si>
    <t>Segundo Trimestre 2024</t>
  </si>
  <si>
    <t>Tercer Trimestre 2024</t>
  </si>
  <si>
    <t>Cuarto Trimestre 2024</t>
  </si>
  <si>
    <t>Alineación estraégica</t>
  </si>
  <si>
    <t>Medición de cumplimiento</t>
  </si>
  <si>
    <t>Programación metas cuatrienio</t>
  </si>
  <si>
    <t>Seguimiento Meta Rezagada 2023</t>
  </si>
  <si>
    <t>Seguimiento 1er trimestre 2024</t>
  </si>
  <si>
    <t>Seguimiento 2do trimestre 2024</t>
  </si>
  <si>
    <t>Seguimiento 3er trimestre 2024</t>
  </si>
  <si>
    <t>Seguimiento 4o trimestre 2024</t>
  </si>
  <si>
    <t>Entidad Responsable</t>
  </si>
  <si>
    <t>Dependencia Responsable</t>
  </si>
  <si>
    <t xml:space="preserve"> Transformación</t>
  </si>
  <si>
    <t>Catalizador</t>
  </si>
  <si>
    <t>Componente</t>
  </si>
  <si>
    <t>ODS Asociados</t>
  </si>
  <si>
    <t>Dimensión MIPG</t>
  </si>
  <si>
    <t>Políticas MIPG</t>
  </si>
  <si>
    <t>Objetivo Estratégico Sectorial</t>
  </si>
  <si>
    <t>Acción estratégica</t>
  </si>
  <si>
    <t>Línea base</t>
  </si>
  <si>
    <t>Nombre</t>
  </si>
  <si>
    <t>Fórmula</t>
  </si>
  <si>
    <t>Meta Cuatrienal</t>
  </si>
  <si>
    <t>Meta rezagada 2023</t>
  </si>
  <si>
    <t>Descripción avance meta rezagada 2023</t>
  </si>
  <si>
    <t>Resultado cuantitativo meta rezagada 2023</t>
  </si>
  <si>
    <t>Observaciones Monitoreo Planeación Minsalud</t>
  </si>
  <si>
    <t xml:space="preserve">Resultado Cuantitativo 1er trimestre 2024 </t>
  </si>
  <si>
    <t>% de Cumplimiento</t>
  </si>
  <si>
    <t>Descripción de Avances</t>
  </si>
  <si>
    <t>Resultado Cuantitativo Trimestre 2 Meta 2024</t>
  </si>
  <si>
    <t>Resultado Cuantitativo Trimestre 3 Meta 2024</t>
  </si>
  <si>
    <t>Resultado Cuantitativo Trimestre 4 Meta 2024</t>
  </si>
  <si>
    <t>Ministerio de Salud y Protección Social</t>
  </si>
  <si>
    <t>MINISTERIO DE SALUD Y PROTECCIÓN SOCIAL - DIRECCIÓN DE FINANCIAMIENTO SECTORIAL</t>
  </si>
  <si>
    <t>2. Seguridad humana y justicia social</t>
  </si>
  <si>
    <t>2.2 Superación de privaciones como fundamento de la dignidad humana y condiciones basicas  para el bienestar.</t>
  </si>
  <si>
    <t>2.2.1 Hacia un sistema de salud garantista, universal, basado en un modelo de salud preventivo y predictivo.</t>
  </si>
  <si>
    <t>ODS 3. Salud y bienestar</t>
  </si>
  <si>
    <t>2. Direccionamiento estrategico y planeación.</t>
  </si>
  <si>
    <t>2.2 Politica de gestión presupuestal y eficiencia del gasto publico.</t>
  </si>
  <si>
    <t>7. Fortalecer la sostenibilidad financiera del sistema salud en el pago, giro directo y la restitución de los recursos.</t>
  </si>
  <si>
    <t xml:space="preserve">Implementar acciones que contribuyan a la planeación, presupuestación y seguimiento de los recursos requeridos por el sector , acorde con los  lineamentos metodológicos para el cálculo de la UPC </t>
  </si>
  <si>
    <t>Cronograma anual para la planeación, presupuestación y seguimiento de los recursos del sistema implementado</t>
  </si>
  <si>
    <t>NA</t>
  </si>
  <si>
    <t xml:space="preserve">NA
</t>
  </si>
  <si>
    <t>De acuerdo con el cronograma de definición de presupuesto del Ministerio de Hacienda y Crédito Público, se establecieron 9 actividades a desarrollar durante la vigencia. En el primer trimestre de 2024 se llevaron a cabo las siguientes: 1) Solicitudes a las áreas técnicas del MSPS y la ADRES, respecto a la necesidad de recursos para el 2025; 2) Análisis y consolidación de la información en el modelo de presupuesto de la Dirección de Financiamiento Sectorial, para el cálculo de los recursos requeridos de funcionamiento del Presupuesto General de la Nación en el rubro de Aseguramiento, reclamaciones y servicios integrales en salud; 3) Elaboración del documento con resultados, como insumo para el anteproyecto de presupuesto, remitido a la Subdirección Financiera del MSPS; y 4) Revisión de los escenarios de anteproyecto para determinar la necesidad de recursos.</t>
  </si>
  <si>
    <t>La Dirección de Financiamiento Sectorial registra las acciones realizadas para el cumplimiento de la meta y presenta un avance del 44%</t>
  </si>
  <si>
    <t>De acuerdo con el cronograma de definición de presupuesto del Ministerio de Hacienda y Crédito Público, se establecieron 9 actividades a desarrollar durante la vigencia. En el segundo trimestre de 2024 se llevaron a cabo las siguientes actividades: 5) Reunión con ADRES para revisión de proyección de presupuesto 2025 y 6) Presentación de necesidad de recursos de PGN en el Marco de Gasto de Mediano Plazo</t>
  </si>
  <si>
    <t xml:space="preserve">De acuerdo a la información registrada por la Dirección de Financiamiento Sectorial la acción estratégica tiene un avance acumulado del 67%. </t>
  </si>
  <si>
    <t>89%%</t>
  </si>
  <si>
    <t>De acuerdo con el cronograma de definición de presupuesto del Ministerio de Hacienda y Crédito Público, se establecieron 9 actividades a desarrollar durante la vigencia. En el tercer trimestre de 2024 se llevaron a cabo las siguientes actividades: 7) Solicitud de actualización de supuestos a las áreas técnicas y 8) Actualización de escenarios de presupuesto 2025</t>
  </si>
  <si>
    <t xml:space="preserve">De acuerdo a la información registrada por la Dirección de Financiamiento Sectorial la acción estratégica tiene un avance acumulado del 89%. </t>
  </si>
  <si>
    <t>De acuerdo con el cronograma de definición de presupuesto del Ministerio de Hacienda y Crédito Público, se establecieron nueve actividades a desarrollar durante la vigencia 2024. A continuación, se detalla el cumplimiento de las actividades por trimestre:
Primer Trimestre 2024:
1. Se enviaron solicitudes a las áreas técnicas del MSPS y la ADRES, respecto a la necesidad de recursos para el 2025.
2. Se realizó el análisis y la consolidación de la información en el modelo de presupuesto de la Dirección de Financiamiento Sectorial, para el cálculo de los recursos requeridos para el funcionamiento del Presupuesto General de la Nación en el rubro de aseguramiento, reclamaciones y servicios integrales en salud.
3. Se elaboró el documento con los resultados, el cual sirvió como insumo para el anteproyecto de presupuesto remitido a la Subdirección Financiera del MSPS.
4. Se revisaron los escenarios del anteproyecto para determinar la necesidad de recursos.
Segundo Trimestre 2024:
5. Se realizó una reunión con la ADRES para la revisión de la proyección del presupuesto 2025.
6. Se presentó la necesidad de recursos del PGN en el Marco de Gasto de Mediano Plazo.
Tercer Trimestre 2024:
7. Se solicitó la actualización de los supuestos a las áreas técnicas.
8. Se actualizaron los escenarios del presupuesto 2025.
Cuarto Trimestre 2024:
9. La ADRES presentó el escenario del presupuesto 2025 para su anteproyecto y, asimismo, expidió la Resolución 0205474 DE 2024, mediante la cual se aprueba la desagregación del Presupuesto de Ingresos y Gastos de la Administradora de los Recursos del Sistema General de Seguridad Social en Salud (ADRES), correspondiente a la Unidad 02 – Administración de Recursos del SGSS, para la vigencia fiscal 2025.</t>
  </si>
  <si>
    <t>De acuerdo a la información reportada por la dependencia, se evidencia un  cumplimiento del 100% en la meta propuesta para la vigencia 2024.</t>
  </si>
  <si>
    <t>Reglamentar, diseñar y desarrollar el sistema  integral de información financiera y asistencial a que refiere el artìculo 3 de la Ley 1966 de 2019, y reglamentar el mecanismo de giro directo  establecido en el articulo 150 de la Ley 2294 de 2023.</t>
  </si>
  <si>
    <t xml:space="preserve">Actos administrativos </t>
  </si>
  <si>
    <t xml:space="preserve">No. De actos administrativos </t>
  </si>
  <si>
    <t>En el marco del artículo 150 de la Ley 2294 de 2023, el Gobierno Nacional, en cabeza del MSPS, MHCP y DNP, en coordinación de la Dirección Jurídica del MSPS expidió Decreto 489 de 2024, relacionado con la reglamentación del Giro Directo de los Recursos SGSSSS.
Con relación a la reglamentación de los artículos 3 y 4 de la Ley 1966 de 2019, el MSPS en cabeza de la Dirección de Regulación de la Operación del Aseguramiento en Salud, Riesgos Laborales y Pensiones, efectuó la publicación el 30 de enero de 2024, del proyecto de decreto reglamentario. En este contexto, el MSPS se encuentra efectuando la revisión de las observaciones y comentarios al proyecto de acto administrativo.</t>
  </si>
  <si>
    <t>La Dirección de Financiamiento Sectorial registra las acciones realizadas para el cumplimiento de la meta y presenta un avance del 50%</t>
  </si>
  <si>
    <t>Con relación a la reglamentación de los artículos 3 y 4 de la Ley 1966 de 2019, el MSPS en cabeza de la Dirección de Regulación de la Operación del Aseguramiento en Salud, Riesgos Laborales y Pensiones, realizó mesas de trabajo con las áreas técnicas del MSPS y el Ministerio de Tecnologías de la Información y las Comunicaciones, tendiente a la revisión e incorporación de las observaciones el proyecto de acto administrativo; par su posterior envió para revisión por parte de la Dirección Jurídica del MSPS durante el tercer trimestre de 2024.</t>
  </si>
  <si>
    <t>Según la información registrada por la Dirección de financiamiento Sectorial el avance acumulado de la meta se encuentra en el 75%, esto debido a que la meta para el año son 2 actos administrativos, para el priemer trimestre registraron uno y para el segundo trimestre registran acciones realizadas a las cuales de dan una ponderación del 50% del avance del segundo acto administrativo.</t>
  </si>
  <si>
    <t>85%%</t>
  </si>
  <si>
    <t xml:space="preserve">Con relación a la reglamentación de los artículos 3 y 4 de la Ley 1966 de 2019, el MSPS en cabeza de la Dirección de Regulación de la Operación del Aseguramiento en Salud, Riesgos Laborales y Pensiones, remitió a la  Dirección Jurídica del MSPS mediante memorando 2024340000087583 del 25 de julio de 2024, el proyecto de decreto para revisión jurídica y trámite respectivo. 
De igual manera se realizaron mesas técnicas de trabajo entre la Dirección Jurídica, las Direcciones del Viceministerio de Protección Social y la OTIC con el propósito de resolver observaciones realizadas por la Dirección Jurídica y con memorando 2024310000249313 del 4 de septiembre de 2024 la Dirección de Regulación de la Operación del Aseguramiento en Salud, Riesgos Laborales y Pensiones presentó nuevamente el proyecto de decreto con ajustes a la Dirección Jurídica.
</t>
  </si>
  <si>
    <t xml:space="preserve">De acuerdo a la información registrada por la Dirección de Financiamiento Sectorial la acción estratégica tiene un avance acumulado del 85%. </t>
  </si>
  <si>
    <t>En relación con la reglamentación del artículo 3 de la Ley 1966 de 2019, el MSPS, a través de la Dirección de Regulación de la Operación del Aseguramiento en Salud, Riesgos Laborales y Pensiones, ha adelantado diversas actividades con el fin de expedir el decreto que reglamente los artículos 3 y 4 de dicha ley. Para ello, se remitió nuevamente a la Dirección Jurídica del MSPS, mediante el memorando 2024310000566113 del 20 de diciembre de 2024, el proyecto de decreto para su revisión jurídica y trámite respectivo.
En lo relativo a la reglamentación del artículo 150 de la Ley 2294 de 2023, el Gobierno Nacional, en cabeza del MSPS, el MHCP y el DNP, y en coordinación con la Dirección Jurídica del MSPS, expidió el Decreto 489 de abril de 2024.
En virtud de lo anterior, de los dos actos administrativos propuestos, con corte al 31 de diciembre de 2024, se tiene que uno ya fue expedido y el otro presenta un avance del 90%, lo que resulta en un promedio total del 95% de la meta total proyectada.
El 5% pendiente corresponde a la firma del acto administrativo por parte de la Presidencia.</t>
  </si>
  <si>
    <t>De acuerdo a la información reportada, se observa que la dependencia acumuló un porcentaje de cumplimeinto del 95% durante la vigencia 2024, el rezago del 5% será objeto de seguimiento para el año 2025.</t>
  </si>
  <si>
    <t>Diseñar, desarrollar y reglamentar el sistema  integral de información financiera y asistencial a que refiere el artìculo 3 de la Ley 1966 de 2019, y reglamentar el mecanismo de giro directo  establecido en el articulo 150 de la Ley 2294 de 2023.</t>
  </si>
  <si>
    <t xml:space="preserve">Diseño  y desarrollo tecnológico </t>
  </si>
  <si>
    <t xml:space="preserve">Porcentaje de avance en el diseño  y desarrollo tecnológico </t>
  </si>
  <si>
    <t xml:space="preserve">En lo que respecta al diseño y estructuración del Sistema Integral de Información Financiera y Asistencial -SIIFA del artículo 3 de la Ley 1966 de 2019, durante el primer trimestre de 2024, se efectuaron mesas de trabajo con las áreas técnicas del MSPS, tendientes a la definición y alcances de las especificaciones técnicas del modulo de contratos, establecido en el artículo 4 de la ley en mención. Lo anterior, para la armonización de lo establecido en el Decreto 780 de 2016 modificado por el Decreto 441 de 2022, y demás normas aplicables.
</t>
  </si>
  <si>
    <t>La Dirección de Financiamiento Sectorial registra las acciones realizadas para el cumplimiento de la meta y presenta un avance del 25%</t>
  </si>
  <si>
    <t>En lo que respecta al diseño y estructuración del Sistema Integral de Información Financiera y Asistencial -SIIFA del artículo 3 de la Ley 1966 de 2019, durante el segundo trimestre de 2024, se efectuaron mesas de trabajo con las áreas técnicas del MSPS, tendientes a la definición y alcances de las especificaciones técnicas de los módulos de contratos, FEV/RIPS y de auditoría, establecido en el artículo 4 de la ley en mención. Lo anterior, para la armonización de lo establecido en el Decreto 780 de 2016 modificado por el Decreto 441 de 2022, y demás normas aplicables.</t>
  </si>
  <si>
    <t>La Dirección de financimeitno sectorial registra acciones realizadas respecto a la acción estratégica sin embargo, no hay avance cuantitativo sigue siendo el mismo que se registró al primer trimestre</t>
  </si>
  <si>
    <t>En lo que respecta al diseño y estructuración del Sistema Integral de Información Financiera y Asistencial -SIIFA del artículo 3 de la Ley 1966 de 2019, durante el tercer trimestre de 2024, se realizaron ajustes en el Módulo de Contratos como resultado de las mesas de trabajo de definición y alcances de las especificaciones técnicas, realizadas entre la Dirección de Financiamiento Sectorial y la Dirección de Regulación de la Operación del Aseguramiento en Salud, Riesgos Laborales y Pensiones. 
Así mismo,  fueron incluidos ajustes en el Módulo de Seguimiento a Facturas, como resultado de las mesas de trabajo con otras áreas del MSPS, y se continúa trabajando en la actualización de los correspondientes requerimientos técnicos y manuales técnicos y de usuar
Por lo anterior, el avance en el cumplimiento de esta acción corresponde a: 7,5% en primer trimestre; 7,5% en segundo trimestre y 7,5% en tercer trimestre, para un total de avance del 22,5%; el cual, para la vigencia 2024 es del 30%</t>
  </si>
  <si>
    <t xml:space="preserve">De acuerdo a la información registrada por la Dirección de Financiamiento Sectorial la acción estratégica tiene un avance acumulado del 48%. </t>
  </si>
  <si>
    <t>En lo que respecta al diseño y desarrollo del Sistema Integral de Información Financiera y Asistencial (SIIFA), previsto en el artículo 3 de la Ley 1966 de 2019, durante el cuarto trimestre de 2024 se implementaron ajustes en el Módulo de Registro de Contratos. En particular, se creó el concepto de Otrosí y se establecieron las respectivas asociaciones al contrato (para la inclusión y exclusión de medicamentos, procedimientos y servicios de salud). Asimismo, se modificaron los componentes de interoperabilidad para el registro en el Módulo de Seguimiento y Auditoría, se mejoró el mecanismo de seguimiento y se desarrollaron alertas de factura orientadas al proceso de auditoría, todo ello como resultado de las mesas de trabajo con otras áreas del MSPS. Igualmente, se efectuó el despliegue del desarrollo en el servidor de preproducción del MSPS.
Por lo anterior, el avance en el cumplimiento de esta acción fue de 7,5% durante el cuarto trimestre, lo que representa un avance total del 30,0% en la vigencia 2024.
En cuanto al avance en el Diseño y Desarrollo Tecnológico, se cumplió con la meta del 30% fijada para el año 2024. Se observó que, en cada uno de los trimestres, se alcanzó un 25% del avance, lo que, sumado, completa el 100% del cumplimiento anual, equivalente al 30% programado para esta vigencia.
Cabe recordar que se trata de una meta cuatrienal, distribuida de la siguiente manera: 0% para el 2023, 30% para el 2024, 30% para el 2025 y el 40% restante para el 2026.</t>
  </si>
  <si>
    <t>Según la información reportada, la dependencia cumplio el 100% d ela meta proppuesta para la vigencia 2024, en la descripción se reazlai aclaración sobre un posible error de digitación en el avance registrado en el tercer trimestre.</t>
  </si>
  <si>
    <t xml:space="preserve">Reglamentar articulo 155 de la Ley 2294 de 2023 tendiente a la habilitacion del uso de los excedentes resultado del proceso de saneamiento de aportes patronales.
</t>
  </si>
  <si>
    <t>Acto administrativo expedido</t>
  </si>
  <si>
    <t>Un acto administrativo expedido</t>
  </si>
  <si>
    <t xml:space="preserve">El Ministerio de Salud y Protección Social  cumplió anticipadamente con la reglamentación del artículo 155 de la Ley 2294 de 2023, mediante la expedición de la Resolución 2169 de 2023, a través de la cual se establecen los lineamientos para el uso de los recursos no ejecutados y asignados en la Resolución 2360 de 2016, para el pago de servicios y tecnologías en salud prestados a la población migrante no afiliada.
</t>
  </si>
  <si>
    <t>De acuerdo a la información registrada por la Dirección de financiamiento Sectorial se da cumplimiento a la Meta en un 100%</t>
  </si>
  <si>
    <t>El Ministerio de Salud y Protección Social  cumplió anticipadamente con la reglamentación del artículo 155 de la Ley 2294 de 2023, mediante la expedición de la Resolución 2169 de 2023, a través de la cual se establecen los lineamientos para el uso de los recursos no ejecutados y asignados en la Resolución 2360 de 2016, para el pago de servicios y tecnologías en salud prestados a la población migrante no afiliada.
Actividad Cumplida.</t>
  </si>
  <si>
    <t>La Dirección de Financimeinto Sectorial cumplió la meta de manera anticipada desde el primer trimestre.</t>
  </si>
  <si>
    <t>El Ministerio de Salud y Protección Social cumplió anticipadamente la reglamentación establecida en el artículo 155 de la Ley 2294 de 2023 mediante la expedición de la Resolución 2169 de 2023. En dicha resolución se establecen los lineamientos para el uso de los recursos no ejecutados y asignados en la Resolución 2360 de 2016, destinados al pago de servicios y tecnologías en salud prestados a la población migrante no afiliada.
Para el cuarto trimestre, la acción contaba ya con un cumplimiento del 100%. Adicionalmente, se expidió la Resolución 2621 del 23 de diciembre de 2024, que amplía el plazo de ejecución de la Resolución 2169 de 2023.</t>
  </si>
  <si>
    <t>Teniendo en cuenta la información reportada por la dependencia, la Dirección de Financiamineto Sectorial, cumplio con el 100% de la meta acumulada para la vigencia</t>
  </si>
  <si>
    <t>MINISTERIO DE SALUD Y PROTECCIÓN SOCIAL - OFICINA DE PROMOCIÓN SOCIAL</t>
  </si>
  <si>
    <t>7. Actores diferenciales para el cambio.</t>
  </si>
  <si>
    <t>7.4 Pueblos y comunidades étnicas.</t>
  </si>
  <si>
    <t>7.4.1 Igualdad de oportunidades y garantías para poblaciones vulneradas y excluidas que
garanticen la seguridad humana</t>
  </si>
  <si>
    <t>ODS 10. Reducción de las desigualdades</t>
  </si>
  <si>
    <t>3. Gestión con valores para resultados.</t>
  </si>
  <si>
    <t>3.4 Politica de participación ciudadana en la gestión publica.</t>
  </si>
  <si>
    <t>1. Estructurar, regular e implementar la prestación de servicios de salud y el sistema integral de calidad en salud.</t>
  </si>
  <si>
    <t>Contribuir en la construcción conjunta con las organizaciones y comunidades indígenas del Sistema Indígena de Salud Propia Intercultural  SISPI</t>
  </si>
  <si>
    <t xml:space="preserve">Modelos y/o formas propias de cuidado de la salud  financiados </t>
  </si>
  <si>
    <t>No. de modelo formulados</t>
  </si>
  <si>
    <t>Durante el primer trimestre de 2023, las organizaciones indígenas han desarrollado acciones de recolección de información con el objetivo de construir el instrumento normativo para la operativización del SISPI que posteriormente será revisado con el Gobierno Nacional; dicho instrumento determinará los mecanismos para la construcción e implementación de los modelos o formas de cuidado propias, por lo anterior no se avanzó, durante el primer trimestre de 2023, en el desarrollo de procesos de construcción e implementación de modelos o formas de cuidado</t>
  </si>
  <si>
    <t xml:space="preserve">No se  avanzó en el cumplimiento del compromiso </t>
  </si>
  <si>
    <t xml:space="preserve">Durante el primer trimestre de 2024, se realizaron reuniones con Mesa Permanente de Concertación (MPC) para definir estrategias y la ruta metodológica para para avanzar en el cumplimiento de los compromisos  programados durante el cuatrenio </t>
  </si>
  <si>
    <t>La Oficina de Promoción Social,  adelanta acciones 
con el fin de dar cumplimiento a lo 
establecido, se sugiere revisar el cumplimiento de la meta rezagada del 2023.</t>
  </si>
  <si>
    <t>La Subcomisión de salud de la MPC es la instancia técnica y consultiva en la cual se realiza el análisis y concertación conjunta con el Gobierno Nacional y la posterior toma de decisiones. , se  avanzan en las   estrategias y la ruta metodológica para para avanzar en el cumplimiento de los compromisos  programados con Mesa Permanente de Concertación (MPC) durante el cuatrenio .</t>
  </si>
  <si>
    <t>La Oficina de Promoción Social,según lo reportado no cumple la meta rezagada de la vigencia 2023, demuestra acciones adelantadas.</t>
  </si>
  <si>
    <t>En el segundo trimestres de 2024 se suscribió el convenio No 1206 de 2024 entre este Ministerio y el Cabildo Indígena de Guambia. A través de dicho convenio se brindarán las garantís técnicas, administrativas y financieras para avanzar en la construcción del modelo de salud propia e intercultural de los pueblos indígenas filiales a la organización AISO.</t>
  </si>
  <si>
    <t>La Oficina de Promoción Social registra cumplimiento del 12,50%,detalla acciones que permitiran el cumplimiento de la meta establecida en la vigencia 2024,</t>
  </si>
  <si>
    <t>Meta Cumplida</t>
  </si>
  <si>
    <t>En la sesión 76 de la Subcomisión de Salud de la MPC, se revisó la ruta metodológica y los tiempos de ejecución para el cumplimiento del acuerdo. Se acordó que los Subcomisionados indígenas presentarían sus propuestas para la construcción de modelos el 26 de agosto de 2024. En el mes de septiembre se desarrolló la sesión No 77, en la cual se revisaron dos propuestas radicadas por la Confederación Indígena Tayrona y la Mesa Chocó para la suscripción de un convenio que permita apoyar la formulación de los modelos o formas de cuidado. El MinSalud lideró mesas de trabajo con las dos organizaciones para hacer el ajuste de las propuestas y avanzar en la etapa precontractual.</t>
  </si>
  <si>
    <t> </t>
  </si>
  <si>
    <t xml:space="preserve">Durante este trimestre se avanzó en la Etapa de Ejecución y Sistematización de la información asociada a la construcción con las organizaciones y comunidades indígenas del Sistema Indígena de Salud Propia Intercultural SISPI. El convenio en el marco del cual se desarrollaron estas acciones finalizó el 30 de diciembre con la entrega de tres productos que aportan al proceso de formulación e implementación de los programas de formación en salud, transmisión de saberes y fortalecimiento de los conocimientos propios en salud en relación con el SISPI, los cuales incluyen:
1) Síntesis de revisión de literatura sobre temas relacionados con programas de formación en salud, transmisión de saberes y fortalecimiento de los conocimientos propios en salud en relación con el SISPI. 2) Metodología para la adopción y pertinencia de los programas de salud en relación con el SISPI y 3) La propuesta de lineamientos para la formulación e implementación de dichos programas. 
Es importante mencionar que, la Acción Estratégica hace referencia a la construcción del SISPI y no al número de modelos formulados como figura en la “meta” y “formula” propuestas. En este sentido y de acuerdo con lo ya dialogado con la Oficina de Planeación, se aclara que durante la vigencia 2024 la Acción sí se desarrolló al 100% como se detalló anteriormente. No obstante, respecto a la meta cuantitativa, con el fin de conservar la coherencia del ejercicio se dejará en 1, que hace referencia a 1 Sistema Indígena de Salud Propia Intercultural SISPI
Se aclara que en la columna AU se coloca el número 1, que da cuenta de un Sistema que equivale al cumplimiento de la meta al 100%. Por error en la formulación de la matriz este “1” lo coloca con %.
</t>
  </si>
  <si>
    <t>La oficina de Promociòn Social manifiesta que las metas quedaron mal establecidas en relaciòn con  la acciòn estratègica que menciona: "Contribuir en la construcción conjunta con las organizaciones y comunidades indígenas del Sistema Indígena de Salud Propia Intercultural  SISPI" y la meta quedo definida en "Modelos y/o formas propias de cuidado de la salud  financiados ".En ese orden es necesario acogerse al procedimiento DESP08 para solicitar la modificaciòn del PES con la justificaciòn tècnica que amerita, sin embargo es importante estipular que esta meta fue formulada por la Oficina de PromociónSocial.
Con la descripciòn de avances, la Oficina de Promociòn Social describe que se cumpliria la meta, pero segùn lo estipulado inicialmente desde la formulaciòn, estarìa rezagada la meta en 2023 y 2024.</t>
  </si>
  <si>
    <t xml:space="preserve">Implementación de modelos y/o formas propias de cuidado de la salud  financiados </t>
  </si>
  <si>
    <t>No. de modelos implementados</t>
  </si>
  <si>
    <t>Conforme a lo definido se realizará el reporte a partir del año 2024</t>
  </si>
  <si>
    <t xml:space="preserve">Durante el primer trimestre de 2024, se realizaron reuniones con Mesa Permanente de Concertación (MPC) para definir estrategias y la ruta metodológica para para avanzar en el cumplimiento de los compromisos programados durante el cuatrenio </t>
  </si>
  <si>
    <t>La Oficina de Promoción Social, adelanta acciones estratégicas
con el fin de dar cumplimiento a lo 
establecido como meta en el 2024, en próximo reporte se debe diligenciar la columna Z con el cumplimiento a avance en el indicador: número de modelos implementados.</t>
  </si>
  <si>
    <t>No aplica</t>
  </si>
  <si>
    <t>Durante el segundo trimestre de 2024, se avanzo en las  estrategias y la ruta metodológica para para avanzar en el cumplimiento de los compromisos programados con Mesa Permanente de Concertación (MPC)  durante el cuatrenio.</t>
  </si>
  <si>
    <t>La Oficina de Promoción Social no registra avances en resultado cuantitativo ni % de cumplimiento, solo detalla acciones que permitiran el cumplimiento de la meta.</t>
  </si>
  <si>
    <t>Se logró la aprobación del convenio 1452 de 2024 suscrito con  la organización  ONIC  para avanzar con la Formulación de modelos y/o formas de cuidado de salud indígena para los 64 pueblos indígenas de la Región Amazónica, el cual esta en ejecución hasta diciembre de 2024.</t>
  </si>
  <si>
    <t>No se da cumplimiento del 100% de la meta, debido a que se viene con un rezago desde el año 2023 por temas de la reforma a la salud, a 2025 se espera dar cumplimiento a el 100% de la meta y avanzar con las acciones siguientes del indicador.</t>
  </si>
  <si>
    <t xml:space="preserve">Durante este trimestre se avanzó en la Etapa de Ejecución y Sistematización de la información asociada a la construcción con las organizaciones y comunidades indígenas del Sistema Indígena de Salud Propia Intercultural SISPI. El convenio en el marco del cual se desarrollaron estas acciones finalizó el 30 de diciembre con la entrega de tres productos que aportan al proceso de formulación e implementación de los programas de formación en salud, transmisión de saberes y fortalecimiento de los conocimientos propios en salud en relación con el SISPI, los cuales incluyen:
1) Síntesis de revisión de literatura sobre temas relacionados con programas de formación en salud, transmisión de saberes y fortalecimiento de los conocimientos propios en salud en relación con el SISPI. 2) Metodología para la adopción y pertinencia de los programas de salud en relación con el SISPI y 3) La propuesta de lineamientos para la formulación e implementación de dichos programas. 
Es importante mencionar que, la Acción Estratégica hace referencia a la construcción del SISPI y no al número de modelos implementados como figura en la “meta” y “formula” propuestas. En este sentido y de acuerdo con lo ya dialogado con la Oficina de Planeación, se aclara que durante la vigencia 2024 la Acción sí se desarrolló al 100% como se detalló anteriormente. No obstante, respecto a la meta cuantitativa, con el fin de conservar la coherencia del ejercicio se dejará en 1, que hace referencia a 1 Sistema Indígena de Salud Propia Intercultural SISPI
Se aclara que en la columna AU se coloca el número 1, que da cuenta de un Sistema que equivale al cumplimiento de la meta al 100%. Por error en la formulación de la matriz este “1” lo coloca con %.
</t>
  </si>
  <si>
    <t>De acuerdo con lo informado por la Oficina de Promociòn social en la descripciòn de avances, es necesario acogerse al procedimiento DESP08 para solicitar la modificaciòn del PES con la justificaciòn tècnica que amerita, sin embargo es importante estipular que esta meta fue formulada por la Oficina de Promoción Social.  Segùn lo reportado quedarìa meta rezagada para el año 2025. Lo anterior teniendo en cuenta que las metas cuatrienales se deben cumplir ya que van ligadas al PND.</t>
  </si>
  <si>
    <t>Formular lineamientos en salud así como en los demas instrumentos técnicos y normativos para la inclusión del enfoque étnico en la atención en salud para comunidades Negras, Afrodescendientes, Raizales y Palenqueras.</t>
  </si>
  <si>
    <t>Lineamiento en salud para comunidades Negras, Afrodescendientes, Raizales y Palenqueras</t>
  </si>
  <si>
    <t xml:space="preserve">Un documento de lineamiento protocolizado en el marco de las instancias de participación de las comunidades Negras, Afrodescendientes, Raizales y Palenqueras
</t>
  </si>
  <si>
    <t xml:space="preserve">Durante el primer trimestre se avanzó en la contratación del personal técnico que va a realizar los estudios previos en la implementación y difusión de los lineamientos técnicos para la transversalización del enfoque diferencial en salud de las comunidades Negras, Afrocolombianas, Raizales y Palenqueras, se han realizado mesas técnicas con la comisión III para diseñar la ruta metodológica para la difusión del lineamiento </t>
  </si>
  <si>
    <t>La Oficina de Promoción Social, adelanta acciones estratégicas
con el fin de dar cumplimiento a lo 
establecido como meta en el 2024.</t>
  </si>
  <si>
    <t>Durante el Segundo trimestre se avanzó en que la subcomisión de salud del espacio del Espacio Nacional de Consulta Previa (ENCP) de las Comunidades Negras, Afrocolombianas, Raizales y Palenqueras presentó al MSPS Propuesta técnica y financiera para llevar a cabo la estructuración de estudios previos para la apropiación y difusión de los lineamientos para la atención diferencial en salud de las comunidades Negras, Afrocolombianas, Raizales y Palenqueras. La subcomisión de salud de la comisión tercera del ENCP , a través de su presidenta remito comunicación al MSPS donde avala al consejo comunitario de los corregimientos de san Antonio y el castillo para adelantar ante esta cartera ministerial lo pertinente para ejecutar a través de contratación directa la estrategia de difusión y apropiación de los lineamientos. El ministerio de salud y protección social se encuentra en la etapa de revisión de los estudios previos que ya fueron construidos.</t>
  </si>
  <si>
    <t>Se llevó a cabo la concertación con la Subcomisión de Salud del Espacio Nacional de Consulta Previa de las Comunidades Negras, Afrocolombianas, Raizales y Palenqueras, respecto al desarrollo de los contratos. Se avanzó en la elaboración de los estudios previos para la contratación del operador, lo cual permitirá desarrollar el modelo de salud propia e intercultural de las comunidades. Esta contratación abarca la implementación de cinco acuerdos del Minsalud en el marco del PND (NT2-29, NT2-30, NT2-31, NT2-33, NT2-34), siendo una acción fundamental para cumplir con las metas del indicador. Las próximas acciones incluyen finalizar los estudios previos, suscribir el contrato con el operador y comenzar la ejecución de los acuerdos.
Y Se realizó el comité de contratación el viernes 27 de septiembre, en el cual se aprobaron los estudios y diseños. El operador seleccionado es la Asociación por los Derechos de las Comunidades Negras de la Zona Sur Oriental.</t>
  </si>
  <si>
    <t xml:space="preserve">Durante este periodo se logró la suscripción del Contrato 1590-2024 el cual permitió avanzar en la formulación y diseño del sistema de caracterización y registro de sabedores, y se iniciaron las mesas de trabajo de construcción conjunta entre Minsalud y el Espacio Nacional de Consulta Previa ENCP Subcomisión III de Salud .
Se construyó un documento técnico que contiene el Diagnóstico a partir de fuentes secundarias y el diseño y elaboración de un instrumento de caracterización, como insumo para la construcción del modelo de salud propio de las comunidades Negras, Afrocolombianas, Raizales y Palenqueras, para su concertación y aprobación en sesión de la comisión III del ENCP, el cual tuvo en cuenta los lineamientos para la implementación del enfoque diferencial étnico en salud para las comunidades Negras, Afrocolombianas, Raizales y Palenqueras de áreas urbanas y rurales.
Para el avance de las acciones se realizaron las siguientes actividades: Mesas técnicas en construcción conjunta, entre delegados de la comisión III oficina de Promoción social, y equipo técnico en el marco la ejecución del contrato 1590-2024, de igual forma la realización del Sesión de Comisión III llevada en Cali del 6 al 10 de Noviembre. De igual forma se manifiesta que este avance hace parte de la entrega que se realizó en el proceso para el segundo pago en el marco del contrato 1590. 
</t>
  </si>
  <si>
    <t>Segùn lo reportado por la OPS, cumple la meta estblecida para vigencia 2024 mediante "Un documento de lineamiento protocolizado en el marco de las instancias de participación de las comunidades Negras, Afrodescendientes, Raizales y Palenqueras"</t>
  </si>
  <si>
    <t>Formular lineamientos en salud así como en los demas instrumentos técnicos y normativos para la inclusión del enfoque étnico en la atención en salud para el pueblo Rrom/Gitano</t>
  </si>
  <si>
    <t>Lineamiento en salud para el pueblo Rrom</t>
  </si>
  <si>
    <t>Un documento de lineamiento protocolizado en el marco de las instancias de participación del Pueblo Rrom</t>
  </si>
  <si>
    <t>El documento Rrom ha avanzado parcialmente al interior del Ministerio. En 2024 debe aprobarse una versión por las áreas del Ministerio y llevarlo a la Comisión de Diálogo Gitano con el Pueblo Rrom y en los territorios.</t>
  </si>
  <si>
    <t>No se evidencia si hay o no cumplimiento 
de la meta rezagada, se sugiere
revisar, y si es necesario mostrar avances Y/o cumplimiento en el próximo
seguimiento que se adelantará en Junio.</t>
  </si>
  <si>
    <t>Desde el grupo de asuntos étnicos se solicitó el documento consolidado y demás soportes de las sesiones de discusión propia del proyecto de ley 339 de 2023</t>
  </si>
  <si>
    <t xml:space="preserve">
La Oficina de Promoción Social, adelanta acciones estratégicas
con el fin de dar cumplimiento a lo 
establecido como meta en el 2024.</t>
  </si>
  <si>
    <t>En el segundo trimestre se avanzzo en el  documento consolidado y demás soportes de las sesiones de discusión propia del proyecto de ley 339 de 2023.</t>
  </si>
  <si>
    <t>En el mes de julio se contrató el operador logístico. Se programa una reunión virtual preparatoria con la CND y el Ministerio de Salud para la organización y desarrollo técnico y logístico de la mesa realizada para el mes de septiembre de 2024.
Se está llevando a cabo la planeación de un espacio preparatorio para realizar la mesa de diálogo con los delegados del Pueblo Rom en el mes de octubre. Este encuentro tiene como objetivo concertar la ruta de trabajo para la implementación de los acuerdos del PND, garantizando la incorporación del enfoque diferencial en salud de manera transversal.</t>
  </si>
  <si>
    <t>No se da cumplimiento del 100% de la meta, debido a que se viene con un rezago desde el año 2023 por temas de la reforma a la salud, a 2025 se espera dar cumplimiento a el 100% de la meta y avanzar con las acciones siguientes del indicador. Adicionalmente se tiene un cuello de botella que va relacionado con lo difícil que es la concertación con la comisión de diálogo Gitano.</t>
  </si>
  <si>
    <t>Este trimestre se realizó concertación logística y metodológica con los delegados de las Kumpany el cual permitió tener un avance significativo en la implementación de los acuerdos concertados.
Los días 3 y 5 de diciembre se concertó la logística y metodología con los delegados de las Kumpany para realizar la comisión de diálogo Gitano los días 18 y 19 de diciembre en Bogotá.
Por lo anterior, se acordó el desarrollo de los siguientes puntos: socialización del plan decenal de salud , definir las partidas presupuestales para la vigencia 2025, validar el documento de Lineamientos de política en salud con enfoque diferencial para el pueblo Rom en el marco del SGSSS en el marco del acuerdo RT2-19 y la concertación de la ruta de trabajo para la implementación del acuerdo RT2- 22 y RT2-21del Plan Nacional de Desarrollo.
El día 18 de diciembre se concertó una ruta de acción para el primer trimestre de 2025.</t>
  </si>
  <si>
    <t>De acuerdo con lo manifestado por la OPS en la descripciòn de avances, cumplen la meta en un 50% para la vigencia 2024, en ese sentido es necesario estipular el restante como meta reszagada para dar cumplimiento en el 2025.</t>
  </si>
  <si>
    <t>6. Paz total integral.</t>
  </si>
  <si>
    <t>6.1 Territorios qe se transforman con la implementación del acuerdo del teatro colon.</t>
  </si>
  <si>
    <t>6.1.2 Acuerdos sobre las victimas del conflicto: "Sistema integral de verdad, justicia, reparación y no repetición"</t>
  </si>
  <si>
    <t>ODS 16. Paz, justicia e instituciones sólidas</t>
  </si>
  <si>
    <t>3.2 Politica de servicio al ciudadano.</t>
  </si>
  <si>
    <t xml:space="preserve">Implementar el Plan Nacional de Rehabilitación Psicosocial para la Convivencia y No Repetición en cumplimiento del Punto 5 del Acuerdo de Paz en los municipios PDET o ZOMAC </t>
  </si>
  <si>
    <t>N° de municipios PDET o ZOMAC priorizados con implementación de la Estrategia de Rehabilitación Psicosocial Comunitaria en cumplimiento del punto 5 del Acuerdo de Paz</t>
  </si>
  <si>
    <t>N° de municipios PDET o ZOMAC priorizados con Estrategia de Rehabilitación Psicosocial Comunitaria implementada en la vigencia</t>
  </si>
  <si>
    <t xml:space="preserve">Durante el transcurso del primer trimestre, dadas las orientaciones recibidas en el marco del Subcomité Integrado de Gestión, llevado a cabo el día 6 de marzo, se decidió que la implementación de la Estrategia de Rehabilitación Psicosocial Comunitaria, se realizará, no a través de convenio derivado de un proceso competitivo, sino que, con el objetivo de favorecer el fortalecmiento de capacidades del SGSSS se implementará a través de las Empresas Sociales del Estado E.S.E. Para lo anterior, durante este periodo se avanzó con la formulación de un proyecto de resolución para la priorización de territorios a los que se les asignarán recursos para la implementación, también como con el ajuste a los linemientos para el desarrollo de la estrategia. </t>
  </si>
  <si>
    <t>La Oficina de Promoción Social, adelanta acciones estratégicas
con el fin de dar cumplimiento a lo 
establecido como meta en el 2024</t>
  </si>
  <si>
    <t>ERPC
Durante el segundo trimestre de 2024 se llevaron a cabo las siguientes acciones con relación a la Estrategia de Rehabilitación Psicosocial Comunitaria para la Convivencia y la No Repetición: 
1. Se procedió a la publicación para observaciones de la ciudadanía del Proyecto de Resolución "Por la cual se determinan los criterios de distribución y asignación de recursos a las entidades territoriales y a las Empresas Sociales del Estado – E.S.E., para la implementación de la Estrategia de Rehabilitación Psicosocial Comunitaria". Este proyecto estuvo disponible en la página oficial del Ministerio de Salud y Protección Social hasta el 5 de junio de 2024, con el fin de recabar aportes y sugerencias por parte de la ciudadanía y las instituciones.
2. En paralelo, se llevó a cabo la elaboración de una propuesta para la definición de los lineamientos técnicos dirigidos a las entidades territoriales y a las Empresas Sociales del Estado para la implementación de la Estrategia Rehabilitación Psicosocial para la Convivencia y No repetición. Esta propuesta tiene como objetivo proporcionar directrices claras y específicas para la aplicación efectiva de la mencionada estrategia, con un enfoque en la promoción de la convivencia y la construcción de paz.
3. Así mismo, se llevó a cabo la proyección de presupuesto necesario para la implementación de la Estrategia de Rehabilitación Psicosocial Comunitaria. Este ejercicio presupuestario permitirá contar con los rubros adecuados para llevar a cabo las acciones planificadas dentro del marco de la Estrategia, garantizando así su viabilidad y efectividad en los territorios.
4. De igual manera, se realizó una consulta técnica a las Entidades Territoriales y Empresas Sociales del Estado, a través de oficios expedidos por este Ministerio el 21 de mayo, con el fin de definir la asignación de recursos necesarios para la implementación de la ERPCCNR para el año 2024. De esta manera, se solicitó el apoyo a las entidades territoriales de Antioquia, Bolívar, Caquetá, Cauca, Cesar, Guaviare, La Guajira, Norte de Santander y Tolima para consultar a las Eses sobre su interés en la implementación de la Estrategia. La implementación se llevará a cabo conforme a las fases establecidas en los lineamientos definidos para tal fin, los cuales contemplan la ejecución de recursos durante la vigencia 2024.
5. Se recibieron documentos de las Empresas Sociales del Estado (ESEs) de los municipios donde potencialmente se puede implementar la Estrategia, conforme a la consulta técnica realizada por el Ministerio de Salud y Protección Social, bajo el asunto: "Consulta técnica para asignación de recursos para la implementación de la Estrategia de Rehabilitación Psicosocial Comunitaria para la Convivencia y la No Repetición - vigencia 2024".
6. Por último, se elaboró el Documento de Viabilidad Técnica para la implementación de la Estrategia vigencia 2024, como insumo para la expedición de la Resolución de Asignación de Recursos a las Empresas Sociales del Estado.</t>
  </si>
  <si>
    <t xml:space="preserve">Durante el tercer trimestre de 2024 se llevaron a cabo las siguientes acciones, en relación con la Estrategia de Rehabilitación Psicosocial Comunitaria para la Convivencia y la No Repetición: 
-	El 5 de julio se expidió la Resolución 1196 de 2024, por la cual el Ministerio de Salud y Protección Social adopta la Estrategia de Rehabilitación Psicosocial Comunitaria para la Convivencia y la No Repetición y se determinan los criterios habilitantes y de ponderación para la asignación de recursos para su implementación.
-	El 19 de julio se expidió la Resolución 1275 de 2024, por la cual se efectuó una asignación de recursos del Presupuesto de Gastos de Inversión del Ministerio de Salud y Protección Social, para la implementación de la Estrategia de Rehabilitación Psicosocial Comunitaria para la Convivencia y la No Repetición. Como resultado de esta resolución, se asignaron TRES MIL CIENTO CUARENTA Y UN MILLONES CINCUENTA Y UN MIL NOVECIENTOS CINCUENTA Y DOS PESOS M/CTE ($3.141.051.952) a las Empresas Sociales del Estado de los siguientes 8municipios: Remedios y Anorí (Antioquia); Miranda y Patía (Cauca); Fonseca (La Guajira); Manaure Balcón del Cesar (Cesar), Planadas (Tolima); San José del Guaviare (Guaviare).}
-	Durante el mes de Agosto y Septiembre se avanzó en la puesta en marcha de un plan de alistamiento para la implementación de la Estrategia, mediante la convocatoria a jornadas de asistencia técnica a las E.S.E priorizadas y a las Entidades territoriales respectivas, las cuales se desarrollaron en las siguientes fechas:
	La Guajira: 6 de septiembre
	Cauca: 12 de septiembre
	Antioquia: 17 de septiembre 
	Guaviare: 18 de septiembre
	Tolima: 20 de septiembre (Modalidad virtual)
	Cesar: 25 de septiembre (Modalidad virtual)
Durante estos espacios de asistencia técnica, se presentaron los lineamientos técnicos de la Resolución 1275 de 2024. Además, se contó con la participación de entidades responsables del Punto 5 del Acuerdo de Paz, tales como la Agencia para la Reincorporación y la Normalización (ARN), la Agencia de Renovación del Territorio (ART), la Unidad para las Víctimas (UARIV) y la Unidad de Búsqueda de Personas dadas por Desaparecidas (UBPD), con el propósito de garantizar una implementación articulada en los territorios.
Es importante destacar que las E.S.E. ya han incorporado los recursos asignados a su presupuesto. 
-	De igual manera, el 24 de septiembre se llevó a cabo una sesión de socialización de la herramienta financiera de manera virtual, en la que participaron todas las E.S.E. involucradas.
</t>
  </si>
  <si>
    <t xml:space="preserve">Durante el mes de octubre, el Ministerio de Salud y Protección Social llevó a cabo la Formación Inicial del Talento Humano de las Empresas Sociales del Estado (ESE) para la implementación de la Estrategia de Rehabilitación Psicosocial Comunitaria para la Convivencia y No Repetición, según lo dispuesto en la Resolución 1275 de 2024. Este evento se realizó los días 24 y 25 de octubre de 2024 en Bogotá, con la participación de los Equipos Facilitadores de los ocho municipios priorizados en la Estrategia. Cada equipo incluyó a un (1) Coordinador, tres (3) profesionales psicosociales, un (1) promotor en salud, y un (1) profesional administrativo y financiero. Además, se contó con representantes de las Secretarías de Salud de cada uno de los departamentos donde están ubicadas las ESE responsables de la ejecución de la Estrategia: Antioquia, Cauca, La Guajira, Cesar, Tolima y Guaviare.
Los municipios priorizados, según la Resolución 1275 de 2024, son: Remedios y Anorí (Antioquia), Miranda y El Bordo (Cauca), Fonseca (La Guajira), Manaure Balcón del Cesar (Cesar), Planadas (Tolima) y San José del Guaviare (Guaviare).
El objetivo de esta formación fue dotar al Talento Humano de las ESE con los conocimientos y habilidades necesarias para desempeñar sus roles en los territorios, asegurando que las intervenciones estén alineadas con las necesidades específicas de las comunidades más afectadas por el conflicto armado.
Actualmente, las ocho ESE se encuentran en la implementación de la Fase 1: Alistamiento Institucional
Durante el mes de noviembre, las Empresas Sociales del Estado (ESE) que están ejecutando la Resolución 1275 de 2024, destinada a implementar la Estrategia de Rehabilitación Psicosocial Comunitaria para la Convivencia y la No Repetición, completaron las actividades correspondientes a la Fase 1: Alistamiento Institucional. Esta fase incluye las siguientes actividades:
1. Alistamiento del talento humano.
2. Socialización de la Estrategia con las autoridades locales.
3. Formación inicial del talento humano.
4. Mapeo de capacidades institucionales y de actores.
Adicionalmente, el Ministerio de Salud y Protección Social llevó a cabo dos asistencias técnicas a las ESE: una presencial en el municipio de Planadas, Tolima, dirigida al Hospital Centro ESE, y otra virtual, en la que participaron todas las ESE involucradas en la implementación, así como las entidades territoriales responsables del seguimiento. Durante estas sesiones, se socializó el formato para el primer informe técnico con corte al 30 de noviembre, el cual debe ser cargado en PISIS antes del 30 de diciembre.
En relación con el Plan Nacional de Rehabilitación Psicosocial para la Convivencia y la No Repetición, el 25 de noviembre de 2024 se realizó el primer comité técnico. Este espacio tuvo como objetivo socializar los avances en la construcción técnica del Plan, así como establecer compromisos estratégicos para su implementación, promoviendo una coordinación interinstitucional efectiva.
El Comité contó con la participación de diversas entidades, entre ellas: Unidad de Implementación del Acuerdo de Paz, Procuraduría General de la Nación, Unidad de Búsqueda de Personas Dadas por Desaparecidas (UBPD), Unidad para la Atención y Reparación Integral a las Víctimas (UARIV), Instituto Colombiano de Bienestar Familiar (ICBF), Defensoría del Pueblo, Centro Nacional de Memoria Histórica (CNMH), Jurisdicción Especial para la Paz (JEP), Agencia para la Reincorporación y la Normalización (ARN), Comisión de Seguimiento, Impulso y Verificación del Acuerdo Final de Paz (CSIVI), Ministerio de Educación Nacional, Ministerio de Cultura, Departamento Nacional de Planeación (DNP), Agencia de Renovación del Territorio (ART), Consejo Nacional de Reincorporación (CNR).
En diciembre, las Empresas Sociales del Estado (ESE) que están ejecutando la Resolución 1275 de 2024, orientada a la implementación de la Estrategia de Rehabilitación Psicosocial Comunitaria para la Convivencia y la No Repetición, dieron inicio a la Fase 2: Identificación y Conformación de los Grupos Sociales Diferenciados (GSD). Esta Fase contempla las siguientes actividades:
1. Establecer contacto directo con líderes sociales municipales.
2. Definición de los Grupos Sociales Diferenciados (GSD) participantes.
3. Conformación de los Equipos de Acción Comunitaria (EAC), con representación de Líderes de grupos sociales, promotores de salud, administración pública municipal y Fuerza Pública
En esta Fase, las actividades en desarrollo buscan garantizar un enfoque participativo, fortaleciendo las capacidades locales y promoviendo la articulación intersectorial. El objetivo es consolidar una base sólida para el desarrollo de las siguientes fases de la Estrategia, asegurando que las acciones implementadas respondan de manera efectiva a las necesidades y dinámicas particulares de cada comunidad de los municipios de Anorí, Remedios, Manaure Balcón del Cesar, Planadas, San José del Guaviare, Fonseca, Miranda y Patía.
</t>
  </si>
  <si>
    <t>Según la información reportada, la dependencia cumplió el 100% de la meta propuesta para la vigencia 2024.</t>
  </si>
  <si>
    <t>7.3 Reparación efectiva e integral de victimas.</t>
  </si>
  <si>
    <t>7.3.1 Reparación transformadora.</t>
  </si>
  <si>
    <t>Aumentar la cobertura poblacional de la medida de rehabilitación en el marco de la reparación integral a las víctimas del Conflicto armado bajo las disposiciones del Decreto 1650 de 2022 a través del PAPSIVI y sus módulos diferenciales.</t>
  </si>
  <si>
    <t>Nuevas Víctimas del conflicto armado que reciben la medida de rehabilitación en el marco de la reparación transformadora</t>
  </si>
  <si>
    <t>N° de nuevas víctimas atendidas al año.
Nota: Se parte de Línea de Base Atenciones brindadas a 2022 - acumulado</t>
  </si>
  <si>
    <t>Durante este primer trimestre se avanzó con la recepción y revisión de documentos de las E.S.E. interesadas en ejecutar los recursos para la implementación del PAPSIVI durante la vigencia 2024. Posterior a esto, se desarrolló la aplicación de criterios para la priorización territorial, teniendo en cuenta lo contemplado en el marco de la resolución 1621 de 2023. En el momento, ya se cuenta con un panorama de priorización con el que sería también el valor a asignar, para la implementación del programa en 298 municipios (aproximadamente) de 27 departamentos durante 2024.</t>
  </si>
  <si>
    <t>La Oficina de Promoción Social, adelanta acciones estratégicas
con el fin de dar cumplimiento a la meta fisica de número de víctimas atendidas en el 2024.</t>
  </si>
  <si>
    <t>Durante este trimestre se expidió la Resolución 820 de 2024 “Por la cual se efectúa una asignación de recursos del Presupuesto de Gastos de Funcionamiento e Inversión Ministerio de Salud y Protección Social, para la implementación del Programa de Atención Psicosocial y Salud Integral a Víctimas, en su componente de atención psicosocial” por un valor total de $44.356.531.970. Con estos recursos se proyecta la atención aproximada de hasta 98.807 víctimas del conflicto armado. 
Conforme a la metodología para la distribución y asignación de recursos establecida a través de la Resolución 1621 de 2023 y las consultas técnicas realizadas a las Entidades Territoriales, se realizó la asignación de recursos a favor de Doscientas Cincuenta y Dos (252) Empresas Sociales del Estado E.S.E., y una (1) Entidad Territorial del nivel Distrital (Barranquilla), para un total de cobertura en Doscientos Noventa y Ocho (298) Municipios de Veintisiete (27) departamentos.  
A la fecha se ha realizado la transferencia de recursos tanto del proyecto de inversión como de ADRES y se ha llevado a cabo el inicio del proceso de incorporación y apropiación de los recursos por parte de las E.S.E; de igual forma, se dio inicio a los procesos de asistencia técnica para el desarrollo de la fase de alistamiento por parte de cada una de las entidades con asignación del recurso.</t>
  </si>
  <si>
    <t xml:space="preserve">Con la asignación de recursos realizada en el marco de la resolución 820 de 2024, se proyectó la atención de la meta establecida. Con corte a julio de 2024, las E.S.E ya habían realizado el proceso de incorporación y apropiación de los recursos, así como la selección y contratación del talento humano establecido para la implementación del PAPSIVI. El Ministerio de Salud y Protección Social por su parte, llevó a cabo los procesos de asistencia técnica para el desarrollo de la fase de alistamiento por parte de cada una de las entidades priorizadas.
De igual manera, durante el mes de agosto, este Ministerio llevó a cabo una jornada de asistencia técnica en la ciudad de Bogotá, la cual contó con una participación de aproximadamente 350 personas de las Empresas Sociales del Estado y de las Entidades Territoriales. En dicha jornada se socializaron los lineamientos técnicos, operativos y financieros de la Resolución 820 de 2024. 
Así las cosas, durante el tercer trimestre de 2024 se ha atendido a un total de 5.301 víctimas del conflicto armado en el marco de dicha resolución. </t>
  </si>
  <si>
    <t>Durante el último trimestre 2024, con corte a 30 de diciembre de 2024, se han atendido a un total de 161.888 víctimas del conflicto armado; de las cuales, 98.973 han sido atendidas con recursos de la Resolución 1912 de 2023 y 67.771 con recursos de la Resolución 820 de 2024 y 7.312 han sido atendidas con recursos de concurrencia de las Entidades Territoriales. Con los recursos de la Resolución 820 se priorizaron 298 municipios en 27 departamentos. De acuerdo con la información en el Aplicativo PAPSIVI. Corte 30 de diciembre de 2024 presenta un total de 59.531 personas atendidas en todos los departamentos.
En cuanto a la Resolución 820 de 2024, se tenía inicialmente un plazo de ejecución de recursos hasta el 31 de diciembre de 2024 y fue ampliada su ejecución hasta el 30 de marzo de 2025 a partir de comunicación remitida el día 27 de noviembre de 2024, en la cual se establecen las siguientes precisiones: la ampliación establecida se hace en términos del plazo de ejecución más no en recursos; la ampliación de tiempo se realiza teniendo en cuenta que luego de la entrega del primer informe y de acuerdo con el resultado de los seguimientos realizados desde el Ministerio, se identificaron situaciones y hechos sobrevinientes que impidieron el inicio oportuno de los procesos técnicos, administrativos y/o financieros para la ejecución de los recursos en los territorios; se ajustan los tiempos para la presentación y entrega del segundo y tercer informe para aquellas E.S.E que presenten novedades o retrasos en la ejecución e implementación de los recursos ; las E.S.E que iniciaron se ejecución técnica, administrativa y financiera en los tiempos inicialmente establecidos y no presentan dificultades, novedades o situaciones específicas pueden cerrar en los tiempos previstos y hacer entrega de los informes conforme a lo establecido en los numerales 3.1.2 y 3.1.3. 
En el marco de la cita resolución 820 y su modificación, se estableció la entrega de tres informes que debido a las circunstancias fueron modificados; le correspondiente a la fecha tenía un plazo inicial con fecha de corte a 15 de diciembre de 2024, a presentarse máximo el 30 de diciembre de 2024, se modificó con plazo en el marco de la extensión de tiempo con fecha de corte a 30 de marzo de 2025, a presentarse máximo el 30 de abril de 2025.</t>
  </si>
  <si>
    <t xml:space="preserve">Segùn lo reportado por la OPS en la descripciòn de avances, cumple la meta establecida para vigencia 2024 con 67771 de nuevas víctimas atendidas en la vigencia 2024.
</t>
  </si>
  <si>
    <t>Aumentar la cobertura de atencion de Sujetos de Reparación Colectiva Etnicos conforme a la articulación con la Unidad de Vïctimas y la priorización en cada vigencia</t>
  </si>
  <si>
    <t>Nuevos Sujetos de Reparación Colectiva atendidos desde las acciones sectoriales en el PIRC</t>
  </si>
  <si>
    <t xml:space="preserve">N° de Sujetos nuevos de Reparación Colectiva Etnicos atendidos 
Nota: Se parte de Línea de Base SRC atendidos a 2022 </t>
  </si>
  <si>
    <t xml:space="preserve">Dado lo descrito en el periodo anterior, respecto al proceso competitivo que se declaró desierto, razón por la cual se presenta el rezago descrito en la columna V, en la vigencia actual se viene adelantando la estructuración de un proceso a fin de celebrar un convenio de cooperación desde el cual, se pueda llevar a cabo la implementación de las acciones contempladas tanto en los 12 sujetos de reparación colectiva que figuran en rezago, como de 9 adicionales proyectados como meta para 2024. Lo anterior con el objetivo de garantizar la implementación de los Planes Integrales de Reparación Colectiva de un total de 21 sujetos. </t>
  </si>
  <si>
    <t>La Oficina manifiesta cumplir la meta rezagada con el Convenio de Cooperación que adelanta en la vigencia 2024.</t>
  </si>
  <si>
    <t>El 6 de marzo de 2024 se tomó la decisión, en el marco del Subcomité Integrado de Gestión de la Oficina de Promoción Social, de avanzar con la estructuración de un convenio de cooperación con la Organización Internacional para las Migraciones - OIM, con el fin de implementar lo correspondiente al módulo de ruralidad del PAPSIVI y a la implementación de los PIRC de los 21 Sujetos de Reparación Colectiva priorizados de manera conjunta con la UARIV. En razón a lo anterior, se ha avanzado en la estructuración de los estudios correspondientes, también como del costeo respectivo para el desarrollo de las acciones.</t>
  </si>
  <si>
    <t>Durante este periodo se llevó a cabo la estructuración de un convenio de cooperación internacional a suscribir con la Organización Internacional para las Migraciones, con el objetivo de Aunar recursos técnicos, administrativos y financieros para la implementación de la medida de rehabilitación con 21 Sujetos de Reparación Colectiva Étnica (12 asociados a la meta con rezago en 2023 y 9 a la meta de la vigencia 2024) en el marco de los Planes Integrales de Reparación Colectiva (PIRC), en los departamentos de Magdalena, Cesar, Córdoba, Putumayo, Valle del Cauca, Cauca, Chocó, Antioquia, Meta, Tolima y Caldas
Lo anterior, requirió un proceso de negociación de las acciones previstas en el Convenio, así como de lo propuesto como aporte de la contrapartida del cooperante, con miras a satisfacer las necesidades propias del Convenio que redunden en beneficio de la población víctima. Así mismo, se desarrollaron reuniones con el equipo de contrataciones, financiero y técnico de la Oficina de Promoción Social de las acciones previstas para el avance del interno del proceso.
El proceso se radicó el 27 de mayo en el grupo contractual del Ministerio; actualmente se está a la espera  de fecha para presentarlo ante el comité de contratación.</t>
  </si>
  <si>
    <t>Durante este periodo se llevó a cabo la estructuración de un convenio de cooperación internacional a suscribir con la Organización Internacional para las Migraciones, con el objetivo de Aunar recursos técnicos, administrativos y financieros para I) la implementación del módulos rural del PAPSIVI para la atención de víctimas residentes en zonas rurales con dispersión baja, media y alta en los departamentos de Nariño, Valle del Cauca, Chocó, y Norte de Santander y II) la implementación de la medida de rehabilitación con 21 Sujetos de Reparación Colectiva Étnica en el marco de los Planes Integrales de Reparación Colectiva (PIRC), en los departamentos de Magdalena, Cesar, Córdoba, Putumayo, Valle del Cauca, Cauca, Chocó, Antioquia, Meta, Tolima y Caldas
Lo anterior, requirió un proceso de negociación de las acciones previstas en el Convenio, así como de lo propuesto como aporte de la contrapartida del cooperante, con miras a satisfacer las necesidades propias del Convenio que redunden en beneficio de la población víctima. Así mismo, se desarrollaron reuniones con el equipo de contrataciones, financiero y técnico de la Oficina de Promoción Social de las acciones previstas para el avance del interno del proceso.
El proceso se radicó el 27 de mayo en el grupo contractual del Ministerio; actualmente se está a la espera  de fecha para presentarlo ante el comité de contratación.</t>
  </si>
  <si>
    <t>Meta cumplida</t>
  </si>
  <si>
    <t xml:space="preserve">Durante el mes de julio de 2024 se avanzó en el proceso precontractual para garantizar la implementación de las acciones de la medida de Rehabilitación Psicosocial con colectivos étnicos.  
Posteriormente, durante el mes de agosto, se llevó a cabo la aprobación en comité de contratación del convenio de cooperación internacional con la Organización Internacional para las Migraciones OIM. El valor de la implementación de este convenio orientado a realizar la atención a 21 Sujetos de Reparación Colectiva étnicos es por la suma de $ 2.843.642.387. La ubicación geográfica en la que se encuentran estos 21 Sujetos es: Santa Marta y Aracataca (Magdalena), Valledupar (Cesar), Orito, Puerto Asís y San Miguel (Putumayo), Buenaventura (Valle del Cauca), Buenos Aires, Páez y Suarez (Cauca), Dabeiba (Antioquia), Riosucio (Chocó),Montelíbano  y Ayapel (Córdoba), Mesetas (Meta), Ataco (Tolima) y Riosucio (Caldas). 
En Septiembre, teniendo en cuenta la aprobación en comité de contratación para la suscripción del convenio, en aras de garantizar la implementación de las acciones de la medida de Rehabilitación con los SRC priorizados, se realizó una reunión inicial con la Unidad de Víctimas, líder de la ruta de Reparación Colectiva, con el objetivo de realizar el relacionamiento con las autoridades de los Sujetos de Reparación Colectiva a intervenir; en este espacio, se identificó que la Unidad de Victimas ya había implementado algunas acciones de la medida de Rehabilitación en 12 de los SRC que habían sido priorizados para atender en el marco del convenio, y con 3 SRC ya había avanzado y cerrado las acciones de la medida de Rehabilitación. Por la situación anterior, el convenio no pudo ser suscrito, debido a que las condiciones pactadas inicialmente sufrieron un cambio drástico. Desde la Oficina de Promoción Social se evalúa la posibilidad de atención para la vigencia 2025 con la meta a atender.
</t>
  </si>
  <si>
    <t>En el marco de la ruta de Reparación Colectiva, en el mes de octubre se acompañó la fase de formulación y concertación de acciones reparadoras con los SRC Cabildo Indígena Telar Luz del Amanecer ubicado en Valle del Guamuez - Putumayo, Resguardo Pialapi Pueblo Viejo (Ricaurte - Nariño), Consejo Comunitario Mandé (Urrao - Antioquia), y se acompañó la protocolización del Consejo comunitario de Bojayá. Se realiza alistamiento para la implementación de acciones reparadoras de la medida de Rehabilitación para la vigencia 2025. En el mes de noviembre, en el marco de la ruta de Reparación Colectiva se continuo el proceso, acompañando la fase de formulación y concertación de acciones reparadoras en el marco de los Planes Integrales de Reparación Colectiva -PIRC- de los Sujetos de Reparación Colectiva: Resguardo Totumal de Belalcázar Caldas, Resguardo Indígena La Albania (caldas), los Consejos Comunitarios de Comunidades Negras de Nuevo Majá, Comunidades Negras El Paso, Comunidades Negras El Sena y de Comunidades Negras Representación Flamenco, del Departamento de Bolívar ; SRC Consejo Comunitario Bocas de Chicao y Consejo Comunitario de la Cuenca del rio Salaquí , SRC ACADESAN, SRC WOUNAAN DE PUERTO GUADUALITO ubicados en el departamento de Chocó, Consejo Comunitario Puerto Girón de apartado Antioquia, Consejo Comunitario Mandé de Urrao-Antioquia, Comunidad Indígena Zenú Berrugas San Onofre, Comunidad Cabildo indígena Sincelejito (Sucre/San Onofre), Resguardo El Volado (Necocli - Antioquia). Así mismo, con el fin de avanzar en la implementación de acciones de la medida de Rehabilitación con los PIRC protocolizados, en el mes de diciembre se realizaron mesa de trabajo con el grupo de reparación colectiva y enfoque psicosocial donde se priorizaron los SRC a abordar en la vigencia 2025. 
En virtud de lo dispuesto en el Título IV del Decreto Ley 4635 de 2011 y la ruta establecida en el Decreto 1084 de 2015 en lo que respecta a los Planes Integrales de Reparación Colectiva para Comunidades Negras, Afrocolombianas, Raizales y Palenqueras, el MSPS acompaño durante el periodo reportado la jornada interinstitucional, con el fin de socializar y revisar las acciones reparadoras propuestas en el marco de la Fase de diseño y formulación de los Planes de Reparación Colectiva -PIRC- del Consejo Comunitario se realizaron 2 acciones el 4 de diciembre de 2024: con los Sujetos de Reparación Colectiva 911 Consejo Comunitario Tucurinca Magdalena/Zona Bananera, se les informó que el Fortalecimiento de las prácticas ancestrales y la escuela de partería no hace parte de las competencias de MSPS. De este modo se estableció un compromiso de dotar a las parteras identificadas por parte de la Secretaría de Salud Departamental. Por otro lado, con relación al Sujeto de Reparación Colectiva 909 Consejo Comunitario Victoria Torres de Magdalena/Pueblo viejo respecto al Fortalecimiento de las practicas ancestrales - medicina ancestral el MSPS se comprometió a implementar la medida de Rehabilitación en concurrencia con la UARIV.
Asimismo, durante el mes de diciembre se acompañó la IV SESIÓN SUBCOMITÉ DE REPARACIÓN COLECTIVA, convocado por la UARIV, con el propósito de dar seguimiento a las metas del Plan Operativo Anual (POA) del Subcomité y conocer el reporte de avances frente a la implementación de acciones del PIRC</t>
  </si>
  <si>
    <t>La OPS informa las acciones adelantadas para lograr la meta, se atendieron sujetos pero no hay forma de medir esa atención. La meta establecida para el año 2023 se debían atender 12 sujetos y en el año 2024  se debían atenderde 9 Nuevos Sujetos de Reparación Colectiva desde las acciones sectoriales en el PIRC. Con lo anterior existe un rezago de 21 sujetos, lo cual se debe prestar especial atención para dar cumplimiento en la vigencia 2025. Revisar que las metas cuatrienales se deben cumplir ya que van ligadas al PND.</t>
  </si>
  <si>
    <t>6.1.1 Fin del coflicto.</t>
  </si>
  <si>
    <t>Fortalecer los servicios de Rehabiltación de la E.S.E para la atencion de las personas con discapacidad  firmantes del acuerdo de paz</t>
  </si>
  <si>
    <t>No. ESE con servicios de Rehabilitación fortalecidos</t>
  </si>
  <si>
    <t>Número de ESE con servicios de Rehabilitación fortalecidos</t>
  </si>
  <si>
    <t xml:space="preserve">Durante este trimestre 2024, se ha llevado a cabo el borrador de resolución de criterios de selección de ESE, también se ha elaborado el borrador de la resolución de asignación de recursos. Se encuentra pendiente definir los  últimos criterios para incluirlos en la Resolución de criterios de ESE, trabajo conjunto que se ha elaborado entre este Grupo de Gestión en Discapacidad y el Equipo de Gestión del Conocimiento de la Oficina de Promoción Social . Se proyecta que e la Resolucion de asignación de recursos cuente con dol lineas de acción.  Para la primera línea se incluyan las ESE de los siguientes Departamentos- municipios: Meta- Mesetas, Antioquia-Mutatá, Caquetá- Puerto Rico, Meta- Macarena, Meta- Uribe, Bolíbar- San Jacinto. En la segunda línea estarán las ESE  de los siguientes departamentos y  municipios: Cesar- La Paz, La Guajira- Fonseca, Meta- Vista Hermosa, Arauca-Filipinas, Putumayo-Puerto Asis, Guaviare-San José del Guaviare . Todo este proceso permitirá que a finales de junio se cuente  con las 2 Resoluciones y se pueda transferirir recursos  a  las ESE en el mes de Julio del año en curso. </t>
  </si>
  <si>
    <t>La Oficina de Promoción Social manifiesta cumplir la meta 
y mostrar los resultados en el próximo seguimiento.</t>
  </si>
  <si>
    <t xml:space="preserve">Durante este periodo, se llevaron a cabo las siguientes acciones:
a.	Continuidad en la elaboración y envío de Resolución de asignación de recursos y resolución de criterios de selección, para el fortalecimiento de la RHB, para firmantes de PAZ.
b.	Avance en el desarrollo del contenido de lineamiento para el fortalecimiento de la RHB, para firmantes de PAZ.
c.	Se realiza solicitud de base de datos población general ARN para realizar el cruce de Información con el número de personas certificadas por ARN a fin de caracterizar la población para el proceso de construcción de resoluciones.
d.	Se gestiona proceso de acompañamiento del área de Costos y Tarifas – para el desarrollo de los contenidos y alcance según competencias de la Resolución de Firmantes de Paz.
e.	Se realiza con el área de gestión de Conocimiento tres reuniones de Priorización de Municipios para asignación de recursos del procedimiento de Rehabilitación para firmantes de Paz -ARN con Discapacidad.
f.	Reunión de validación de criterios ESE con la participación de Líderes Firmantes de Paz.
g.	Consulta de posibles ESE beneficiarias de recurso de la resolución de servicios de rehabilitación – Se consulta posibilidad de beneficiar al centro de salud de la Gabarra en Tibú y Mutatá en Antioquia ambas consultas con los referentes y enlaces de OIM arrojó como resultado negativo ya que no están en condiciones o van a ser fortalecidas con recursos de cooperación por tanto se informa resultados al grupo GESCO.
h.	Reunión Inter-Áreas Servicios de Rehabilitación Firmantes de Paz: Se informa al área de prestación de servicios la intención de la Oficina de promoción Social de fortalecer los servicios de rehabilitación para firmantes de paz, se reciben archivos del plan maestro y adecuaciones menores para revisar y cruzar la información, se recibe como favorable y posible la propuesta
i.	Revisión de correcciones con el área jurídica de la resolución de los criterios para la distribución y asignación de recursos para el fortalecimiento de la implementación y la prestación de los servicios de rehabilitación dirigidos a población con discapacidad firmante de paz.
</t>
  </si>
  <si>
    <t>Se realiza presentación de las resoluciones de criterios de selección de las Empresas Sociales del Estado – E.S.E. de los servicios de Rehabilitación Funcional, al área jurídica de la Oficina de Promoción Social para el análisis. Dicho análisis jurídico contempló la revisión de las acciones e indicadores del Plan Marco de Implementación – PMI - Estrategia de reincorporación económica y social, el Decreto Ley 899/2017, el CONPES 3931 de 2018 y el programa de CaPAZicdades en donde se deduce y encuentra de manera reiterativa, que el programa de rehabilitación para firmantes de paz, se debe implementar con recursos de cooperación nacional e internacional exclusivamente.
Dado lo anterior desde la viabilidad jurídica del proyecto de resolución se concluye que, para lograr la implementación del programa, es menester que este Ministerio GESTIONE RECURSOS DE COOPERACIÓN NACIONAL DE ENTIDADES NO GUBERNAMENTALES Y DE COOPERACIÓN INTERNACIONAL.
Con ello, se tiene QUE NO ES DABLE ASIGNAR RECURSOS DEL PRESUPUESTO GENERAL DE LA NACIÓN cuando el marco normativo ha fijado la financiación del programa únicamente con los recursos descritos de cooperación.
Importante mencionar que la postura jurídica y los antecedentes descritos, fueron expuestos a la Subdirección de asuntos normativos y concuerdan con la misma; adicional a que prima facie, no se evidencia la complementariedad de la financiación dado que los procesos de rehabilitación a su vez, ya se encuentran financiados vía UPC
Por lo anterior, se hace la devolución del proyecto de resolución y se sugiere que se utilicen los recursos a un proyecto que ya cuente con viabilidad jurídica.
Así las cosas, desde el grupo técnico, se procede a revisar otras alternativas de apoyo para el fortalecimiento de los servicios de rehabilitación funcional de firmantes de paz y se toma la decisión de direccionar los recursos para ampliar la cobertura en certificación de discapacidad para personas en proceso de reincorporación y victimas del conflicto armado que se autoreconocen como personas con discapcidad a trevés d ela resolución 1539 de 2024 en ese sentido se realiza el alistamiento de las asistencias técnicas que se orientan a las ESE autorizadas para certificación asi como a las ET.
Solicitud y gestión de listado personas en proceso de reincorporación pendientes por certificación de Discapacidad. Se recibe por parte de ARN la información para inclusión en el lineamiento de certificación del número de personas en proceso de reincorporación que se estima por parte de la ARN, se encuentran pendientes por certificación de discapacidad, para lo cual se requirió conocer la ubicación geográfica (departamento, municipio), se remitió vía correspondencia y correo, asímismo se solicta base de datos de personas pendientes por certificar a la UARIV
Lineamientos ejecución de recursos certificación de discapacidad 2da asignacion de recurso: Se remitió el lineamiento con la propuesta para el componente a ejecutar por las ESE, así como las acciones diferenciales y focalización (territorialización) a partir de la información de bases de datos de personas víctimas y personas firmantes de paz, se realizó una jornada de construcción.
Dos reuniones de alistamiento Procedimiento de Certificación personas en proceso de reincorporación y victimas 2024: Se realizan dos espacios de diálogo con profesionales de la ARN y Grupo de Victimas con el objetivo de establecer las rutas de acceso a certificación en el marco de la resolución 1539 de 2024. Se espera certificar 798 personas en proceso de reincorporación y 12.000 victimas según bases de datos enviadas.
Se continua la Gestión de proyecto fortalecimiento a la prestación de los servicios de rehabilitación dirigidos a población con discapacidad en proceso de reincorporación, el cual se ajusta y se remite a la oficina de cooperación internacional para su gestión ante con el Ministerio de Relaciones Exteriores para su presentación oficial al Gobierno de Suecia y República Checa.</t>
  </si>
  <si>
    <t>Se precisa que desde la viabilidad jurídica del proyecto de resolución se concluye que para lograr la implementación del programa, es menester que este Ministerio GESTIONE RECURSOS DE COOPERACIÓN NACIONAL DE ENTIDADES NO GUBERNAMENTALES Y DE COOPERACIÓN INTERNACIONAL. Con ello, se tiene QUE NO ES DABLE ASIGNAR RECURSOS DEL PRESUPUESTO GENERAL DE LA NACIÓN cuando el marco normativo ha fijado la financiación del programa únicamente con los recursos descritos de cooperación. Así las cosas, se continua con las siguientes acciones: 
•	Se procede a revisar otras alternativas de apoyo para el fortalecimiento de los servicios de rehabilitación funcional de firmantes de paz, Se continúa gestión del proyecto de fortalecimiento a la prestación de los servicios de rehabilitación dirigidos a población con discapacidad en proceso de reincorporación, el cual se ajusta y se remite a la oficina de cooperación internacional para su gestión ante con el Ministerio de Relaciones Exteriores y para su presentación oficial al Gobierno de Suecia, ILA, República Checa y para el mes de diciembre se actualiza ficha de proyecto dirigida a la of de Cooperación Internacional para movilizar nuevas gestiones 
•	Reunión de alistamiento del Procedimiento de Certificación personas victimas 2024: Se realizan dos espacios de diálogo con profesionales del Grupo de Victimas y grupo de Discapacidad con el objetivo de establecer los pasos de la ruta de acceso a certificación en el marco de la Resolución 1539 de 2024..
•	Elaboración y remisión de presentación, bases de datos, directorios de referentes y propuesta de la ruta de certificación para personas en proceso de reincorporación dirigido al grupo de enfoque diferencial de la ARN.
•	Dos asistencias técnicas nivel Nacional TEMA: PROCEDIMIENTO DE CERTIFICACIÓN EN DISCAPACIDAD PARA VICTIMAS Y PERSONAS EN PROCESO DE REINCORPORACIÓN OBJETIVO: Socializar la estrategia para la promoción del proceso de certificación a la luz de la resolución 1197 y 1539 de 2024 FECHAS:  GRUPO 1: jueves 3 de octubre de 2024 GRUPO 2:  lunes 7 de octubre de 2024.
•	Revisión de Lineamientos segunda resolución asignación de recursos certificación de discapacidad: se realizan ajustes y correcciones solicitadas por el área jurídica y financiera. (II- III y IV revisión) que incluye ruta de atención a víctimas y personas en proceso de reincorporación firmantes de paz  
•	Remisión de comunicado de ampliación de plazo de ejecución del procedimiento de certificación de discapacidad y RLCPD con recursos asignados a través de la Resolución 1539 de 2024. 
•	Remisión de Resolución No 2545 de 13 de diciembre de 2024 por la cual se deroga la res 1539 de 2024. 
•	Participación asistencia técnica - reunión Gerentes y Referentes de discapacidad Res 1539 de 2024- Dos sesiones, para orientar la ejecución de recursos con ampliación a 2025. 
•	Actualmente los recursos fueron direccionados al procedimiento de certificación en Discapacidad en donde se espera certificar: Victimas: 12.481  y Personas en proceso de reincorporación: 798</t>
  </si>
  <si>
    <t>La OPS establece descripciòn de avances tendientes al cumplimiento de la meta, pero no cumple la meta cuantitativa por este motivo es necesario  tener en cuenta que quedarìa como rezago y se tendrà que cumplir en la vigencia 2025.</t>
  </si>
  <si>
    <t>5. Convergencia regional.</t>
  </si>
  <si>
    <t>5.1 Fortalecimiento de vinculos con la poblacion colombiana en el exterior, e inclusión y protección de la poblacion migrante.</t>
  </si>
  <si>
    <t>5.1.2 Mecanismos de proteccón para la población migrante en transito, refugiados y con vivación de permanencia en el territoria nacional.</t>
  </si>
  <si>
    <t>Brindar acompañamiento psicosocial a la población migrante, población colombiana retornada y comunidades de acogida o receptoras en el marco del Conpes 4100 de 2022 (Línea No 1.2 del objetivo OE1 de la Matriz PAS del mencionado Conpes).</t>
  </si>
  <si>
    <t xml:space="preserve">N° de personas migrantes, colombiano/as retornad/as y personas de las comunidades de acogida o receptoras que reciben acompañamiento psicosocial. </t>
  </si>
  <si>
    <t xml:space="preserve">N° de personas atendidas en el marco de la Estrategia de acompañamiento psicosocial para población migrante. 
</t>
  </si>
  <si>
    <t>Para el trimestre, el equipo de Migración y salud adelantó los ajustes al proyecto de resolución de la estrategia de acompañamiento psicosocial a población migrante, refugiada, retornada y comunidades de acogida, según las observaciones recibidas producto de la consulta ciudadana realizada en los meses de diciembre 2023 – enero 2024; de otra parte, se elaboraron insumos técnicos requeridos para llevar a cabo la contratación para la implementación de la misma, como es el costeo, la territorialización y focalización donde se priorizaron catorce departamentos.</t>
  </si>
  <si>
    <t xml:space="preserve">
La Oficina de Promoción Social, adelanta acciones estratégicas
con el fin de dar cumplimiento a lo 
establecido como meta en el 2024</t>
  </si>
  <si>
    <t>Para el II trimestre del 2024, el documento de la estrategia de acompañamiento psicosocial para población migrante, retornades y comunidades de acogida, se comparte nuevamente con aréas del MSPS para su actualización y ajuste, realizando las modificaciones. Se avanzó en la presentación de la propuesta por parte de OIM para llevar a cabo el convenio de cooperación internacional para la implementación de la Estrategia de acompañamiento psicosocial para población migrante, población colombiana retornada, comunidades de acogida o receptoras, por parte del MSPS se realizaron observaciones y se presentó nuevamente la propuesta ajustada por la OIM. Adicionalmente se realizarón mesas técnicas tematicas, con el fin de avanzar en acuerdos frente a la sitematización la caja de herramientas, el monitoreo y el seguimiento, así como la herramienta técnologica de registo. El 7  junio de 2024 se informa por parte de la jefatura que en atención a las indicaciones del Ministerio de hacienda se congelan los recursos para llevar a cabo dicho convenio. El de 5 julio se indica por parte de la jefatura que se cuenta con una reducción de presupuesto para el convenio y se señala que el presupuesto quedará en 2.440.000.000, por lo que se le informa a la OIM para saber si esta interesada en continuar con el proceso en estas condiciones, la OIM manifiesta su interés y se inicia nuevamente el proceso de negociación, para lo cual se efectúan ajustes al anexo técnico teniendo en cuenta los nuevos tiempos y condiciones, la OIM por su parte elaborará una contrapropuesta en virtud de los ajustes indicados por el MSPS y en razón a los tiempos y recursos para el convenio.</t>
  </si>
  <si>
    <t>Se tienen dificultades para desarrollar acciones de atencion psicosocial conforme a lo dispuesto en el CONPES 4100 de 2022. Lo anterior debido a que la implementación de la estrategia de acompañamiento psicosocial requiere acciones de alistamiento las cuales se encuentran en proceso de construcción, y tienen un tiempo mayor a 8 meses para su implementación</t>
  </si>
  <si>
    <t>Para el último trimestre, se logró avanzar con el proyecto de Resolución que surtió la revisión interna por parte de las dependencias y la Dirección Jurídica para pasar a la etapa de consulta ciudadana, esta resolución cuenta con los criterios de asignación de recursos para las ESE y se espera  que para el año 2025 entre en vigencia dicha Resolución y así iniciar el proceso de implementación de la Estrategia en los territorios priorizados.  En este sentido, cabe señalar que -según Plan de Acción y Seguimiento del CONPES 4100- el cual hace referencia a la Política Pública de Atención e integración de la población migrante venezolana 2022-2032, la meta para el 2024 está relacionada con el hito 2 "Estrategia finalizada" y ., la cual se refiere a la Estrategia de Acompañamiento Psicosocial para la población Migrante, Refugiada, Retornada y Comunidades de Acogida; en este orden de ideas es posible afirmar que, la meta planteada para el 2024 en el PAS del conpes en la acción estratégica se cumplió en un 85%.  
El alcance de la meta sobre atenciones a población migrante previstas para este año en este Plan, no coincide con el alcance de la meta CONPES, por lo que es importante hacer el ajuste en esta herramienta (PES).</t>
  </si>
  <si>
    <t>La informaciòn reportada en la descripciòn de avances no es clara frente al cumplimiento de la meta: "N° de personas atendidas en el marco de la Estrategia de acompañamiento psicosocial para población migrante. ". Se recomienda revisar la meta cuantitativa definida de 13.200 personas atentidas para colocarlo en el resultado cuantitativo, de no ser asì es dificil hacer la mediciòn de cumplimiento y esta pasarìa como meta rezagada para dar cumplimiento en el 2025.</t>
  </si>
  <si>
    <t>5. Fortalecer las capacidades institucionales y financieras del sector salud.</t>
  </si>
  <si>
    <t>Fortalecer las capacidades tecnicas de las entidades territoriales para la implementacion de los lineamientos de atención integral en salud con enfoque diferencial dirigido a población migrante y población colombiana retornada.</t>
  </si>
  <si>
    <t>Entidades territoriales fortalecidas tecnicamente para la implementacion de lineamientos</t>
  </si>
  <si>
    <t>No. Entidades territoriales fortalecidas tecnicamente para la implementacion de lineamientos</t>
  </si>
  <si>
    <t>Para el primer trimestre se realizó asistencia técnica de las entidades territoriales en  la implementación de los lineamientos de atención integral en salud con enfoque diferencial dirigido a población migrante y población colombiana retornada, mediante espacio virtual con población de los diferentes territorios del orden nacional llevada a cabo en el mes de marzo de 2024</t>
  </si>
  <si>
    <t xml:space="preserve">De acuerdo con el plan de asistencias técnicas del Equipo de Migración y Salud, durante el segundo trimestre del 2024 se realizaron 7 asistencias técnicas presenciales en Bogotá, Cali, Santa Marta, Villavicencio, Cartagena y Medellín, convocando a más de 26 entidades territoriales (departamentales y distritales), así como 2 asistencias técnicas virtuales, dirigidas al fortalecimiento de las capacidades técnicas de los equipos en materia de lineamientos y programas existentes para la atención de la población migrante, refugiada y retornada en todo el país. De esta manera, se socializaron las tres áreas de trabajo que adelanta el Ministerio, a saber: a. formulación del Plan de atención dle sector salud para la población migrante, refugiada, retornada y comunidades de acogida (2024-2028); b. El fortalecimiento del Observatorio Nacional de Migración y Salud; y c. La estrategia de acompañamiento psicosocial. Asimismo, estas asistencias técnicas contribuyen a la estrategia de fortalecimiento de la articulación nación-territorio, en donde se espera crear, consolidar y fortalecer las mesas territoriales de migración y salud. </t>
  </si>
  <si>
    <t>La Oficina de Promoción Social registra un 22,50% de cumplimiento, detalla acciones encaminadas a dar cumplimiento a la meta establecida en la vigencia 2024.</t>
  </si>
  <si>
    <t xml:space="preserve"> </t>
  </si>
  <si>
    <t>Durante el tercer trimestre de 2024 se realizaron seis (6) asistencias técnicas en las cuales participaron diez (10) entidades territoriales</t>
  </si>
  <si>
    <t>Durante el cuarto trimestre se realizaron un total de 17 asistencias técnicas enfocadas en el desarrollo de capacidades del talento humano frente a los lineamientos construidos en el marco del Plan de Atención del Sector Salud para la población migrante. Estas asistencias técnicas estuvieron dirigidas a Entidades Territoriales del orden nacional y departamental. Asimismo, para el caso de Antioquia y dadas las condiciones de este departamento, dos Entidades del orden municipal resultaron fortalecidas durante estos acompañamientos. Las ET fortalecidas durante el cuarto trimestre del 2024 fueron: Caldas, Cauca, Guaviare, Meta, Tumaco, Córdoba, Arauca, Sucre, Nariño, Huila, Quindío, Vaupés, Necoclí, Norte de Santander, Boyacá, Cartagena, Bucaramanga, Bogotá, Cúcuta, Medellín, Cali, Santa Marta, Barranquilla, Apartadó, Necoclí, Riohacha, Santander, Atlántico, Chocó, Amazonas, La Guajira y Tolima. 
Cabe destacar que el grueso de la meta prevista para el 2024 se cumple en el cuarto trimestre, y se logra un porcentaje de cumplimiento del 80% respecto a la meta planteada para el año.</t>
  </si>
  <si>
    <t xml:space="preserve">Segùn lo reportado por la OPS en la descripciòn de avances, establece un cumplimiento en asistencias tècnicas, sin emabrgo la meta està estbalecida en No. Entidades territoriales fortalecidas tecnicamente para la implementacion de lineamientos, se recomienda revisar al detalle y tener en cuenta que pasarìa como meta rezagada para cumplir en el 2025.
</t>
  </si>
  <si>
    <t>2.1 habilitadores que potencian la seguridad humana y las oportunidades de bienestar.</t>
  </si>
  <si>
    <t>2.1.1 Sistema de protección social, universal y adaptativo.</t>
  </si>
  <si>
    <t>Implementar las acciones del sector salud en  la Política Pública Nacional de Envejecimiento y Vejez, bajo el principio de corresponsabilidad individual, familiar, social y estatal.</t>
  </si>
  <si>
    <t xml:space="preserve">Informe anual de la implementación de la Política Pública Nacional de Envejecimiento y Vejez </t>
  </si>
  <si>
    <t>Informe de implementacion de la politica</t>
  </si>
  <si>
    <t>Se radicó Informe de la Política Pública Nacional de Envejecimiento y Vejez del año 2023 al congreso de la republica, y se presentó ante el Consejo Nacional de Personas Mayores en la 9 sesión realizada el pasado 30 de abril, donde se entregó la rectoría de la PPNEV al Ministerio de Igualdad y Equidad.</t>
  </si>
  <si>
    <t>Se da cumplimiento a la meta rezagada</t>
  </si>
  <si>
    <t>Se avanza en el proceso contractual de talento humano que apoyen los procesos de: servicios socio-sanitarios, Registro de entidades prestadoras de servicios socio-sanitarios-REPSSO, construcción de estándares para la prestación de servicios socio-sanitarios, seguimiento a los recursos de la estampilla para el bienestar de la personas mayores, diagnóstico de guías de práctica clínica para perosnas mayores, y Observatorio Nacional de envejecimiento y vejez - ONEV.</t>
  </si>
  <si>
    <t xml:space="preserve">
La Oficina de Promoción Social muestra acciones estratégicas encaminadas al cumplimiento de la meta fisica establecida en la vigencia 2024.</t>
  </si>
  <si>
    <t>La Oficina de Promoción Social,según lo reportado no cumple la meta rezagada de la vigencia 2023.</t>
  </si>
  <si>
    <t>Se realiza contratación de los profesionales encargados de las acciones de SABE, Observatorio Nacional de envejecimiento y vejez - ONEV y seguimiento a los recursos de la "Estampilla para el Bienestar del Adulto Mayor"</t>
  </si>
  <si>
    <t xml:space="preserve">En agosto se realiza contratación de la profesional encargada del Diagnostico de Guias de Práctica Clinica. En agosto en el Observatorio Nacional de envejecimiento y vejez (ONEV) se logró un primer avance documental a nivel nacional, departamental y capital de la proyección de boletines epidemiológicos con factores asociados al envejecimiento, los determinantes sociales del envejecimiento, pirámides poblacionales comparativas, índices demográficos, indicadores de índices de vejez y envejecimiento así como índices de dependencia. Se identificaron los tipos de violencia en personas mayores (nacional, departamental y capitales).
En cuanto a la encuesta SABE, en el mes de julio quedó desierta la convocatoria para la realización de la fase I, pero durante el mes de agosto se vuelve ha publicar la convocatoria de posibles ejecutores del desarrollo de la encuesta, lo cual se encuentra en proceso. 4. En el presente mes se avanzó en el desarrollo de la resolución que crea el Registro de entidades prestadoras de servicios socio-sanitarios (REPSSO), establece el procedimiento para su operación y deroga las resoluciones 024 de 2017 y 055 de 2018. También se ajustó el formato del REPSSO, que servirá como insumo para el aplicativo que se desarrollará en colaboración con la OTIC. Se elaboró un primer borrador de los estudios previos para el desarrollo de un convenio que permita, por una parte la creación del aplicativo REPSSO para centros día y centros vida, y por otro, la formulación de los estándares de funcionamiento para los centros de atención a personas mayores.
A su vez se expusieron el anexo técnico y los estudios previos para el convenio de asociación con universidad pública para el diseño de la herramienta tecnológica del REPSSO y la construcción conjunta de los estándares de los Centros de Protección o Centros de Larga estancia para las personas mayores, ante el equipo jurídico, financiero y contractual de la Oficina de Promoción Social, donde se nos informa que la fuente de recursos no se puede utilizar para convenio, por lo tanto se replanteará para asignar recursos a las ESE en temas de envejecimiento y vejez.
</t>
  </si>
  <si>
    <t>La Oficina de Promoción Social - Grupo de Gestión Integral en Promoción Social - Equipo de envejecimiento y vejez de manera conjunta con la Oficina de Planeación y Estudios Sectoriales, revisaron la acciones sectoriales a incluir en el Plan de Acción Intersectorial para la implementación de la Política Pública de Envejecimiento y vejez 2022-2031, validando un total de diescinueve (19) acciones a cargo de diferentes dependencias del ministerio.
Puntualmente para la Oficina de Promoción Social , quedaron un total de siete (7) acciones sobre las cuales se avazó en los siguientes temas:
1. Realización de la Fase Uno de la Encuesta Nacional de Salud y Bienestar - SABE 2025
2. Propuesta de aplicativo para el seguimiento de los recursos de la "Estampilla para adulto mayor"
3. Propuesta de resolución para el diseño e implentación del Registro de Entidades Prestadoras de Servicio Socio-sanitarios
4. Avance en el diagnóstico de guías de práctica clínica
5. Porpuesta de Observatorio de Observatorio de Salud, Envejecimiento y Vejez
6. Avance en la propuesta de estándares para los centros de atención a personas mayores
Adicionalmente, en el marco de la presidencia y secretaría técnica del Consejo Nacional de Personas Mayores, se realizaron las sesiones No. 10 y 11 en los meses de octubre y diciembre respectivamente</t>
  </si>
  <si>
    <t xml:space="preserve">La OPS manifiesta el cumplimiento de la meta en un 100% con el Informe anual de la implementación de la Política Pública Nacional de Envejecimiento y Vejez </t>
  </si>
  <si>
    <t>7.2 Colombia igualitaria, diversa y libre de discriminación.</t>
  </si>
  <si>
    <t>7.2.1 Construcción de tejido social diverso, con garantia de derechos y sin discrimicón.</t>
  </si>
  <si>
    <t xml:space="preserve">Implementar las acciones del sector salud en la Política Pública Social para Habitantes de la Calle – PPSHC con el fin de garantizar la protección, el restablecimiento y la inclusión social de esta población. </t>
  </si>
  <si>
    <t>Informe anual de la implementación de la Política Pública Social para Habitantes de la Calle – PPSHC</t>
  </si>
  <si>
    <t xml:space="preserve">En el marco del articulo 12 de la ley 1641 de 2013, la Procuraduria y el ICBF deben enviar el informe al Congreso, no hay un tiempo estipulado para ello, pero el Ministerio de Salud enviará los insumos que nos correrspondan en el primer semestre del año. </t>
  </si>
  <si>
    <t>De acuerdo a la información registrada se dará cumplimiento en el segundo seguimiento dela año</t>
  </si>
  <si>
    <t>El Ministerio de Salud y Protección Social a través del Equipo de Habitanza en Calle del Grupo de Gestión Integral de la Promoción Social (GGIPS), y los equipos contractual, jurídico y financiero de la Oficina de Promoción Social (OPS), ha avanzado en el proceso de gestión precontractual para la realización de un convenio cuyo propósito es concertar el Plan Sectorial de Atención Integral en Salud a las Personas Habitantes de Calle (PSAISPHC) como contribución a la formulación, implementación y seguimiento del Plan de Acción Nacional de la Política Pública Social para Habitantes de la Calle 2022 – 2031, a cargo del Ministerio de Igualdad y Equidad (Ley 2281 de 2023). Las actividades puntuales realizadas a la fecha son las siguientes: 
•	Diseño y aprobación del proceso de concertación del PSAISPHC a nivel nacional y territorial, 
•	Cronograma de trabajo del proceso precontractual, 
•	Solicitud del Certificado de Disponibilidad Presupuestal (CDP), 
•	Desarrollo del Cuestionario de Oferentes, 
•	Avances en la elaboración del Anexo de Especificaciones Técnicas.</t>
  </si>
  <si>
    <t xml:space="preserve">La Oficina de Promoción Social, 
se encuentra adelantando acciones estratégicas
que conllevan al cumplimiento de la meta mediante 
 el proceso de gestión precontractual para la realización de un convenio cuyo propósito es concertar el Plan Sectorial de Atención Integral en Salud a las Personas Habitantes de Calle (PSAISPHC) </t>
  </si>
  <si>
    <t xml:space="preserve">Se remitió informe de avance de la (PSAISPHC) durante la vigencia 2024 mediante radicado No 2024164000353671 y 2024164000353681, al ICBF y Procuraduría General de la Nación con copia a comisión 7ma Senado y Camara de Representantes y Minigualdad. 
Se precisa que Por ley 1640-2013, es ICBF quien se encarga de presentar el informe al congreso de la republica  
</t>
  </si>
  <si>
    <t>La Oficina de Promoción Social,según lo reportado  cumple la meta rezagada de la vigencia 2023.</t>
  </si>
  <si>
    <t xml:space="preserve">Se concertó con el equipo contractual, jurídico y financiero el proceso contractual, sobre el cual se elaboró el proceso de concertación del Plan Sectorial de Atención Integral en Salud a Personas Habitantes de la Calle (PSAISPHC), el anexo de especificaciones técnicas, los lineamientos técnicos para la concertación del Plan, el cronograma precontractual, la encuesta para el análisis de mercado, la estructura de costos del convenio. En ese contexto, se solicitó la concertación y elaboración con el Ministerio de Igualdad y Equidad, de una propuesta metodológica para la formulación del Plan de Acción de la Política Pública social para Habitantes de la Calle que permita avanzar en la adopción y adaptación de las políticas territoriales y de los programas y proyectos definidos en los planes de desarrollo territoriales, al respecto, a la fecha no se tiene un acuerdo formal con dicho Ministerio sobre la formalización de la entrega del rol rector de la política, por lo que no se ha podido avanzar en el acompañamiento que se había dialogado para el desarrollo del convenio, es así que se identifican vacíos técnicos en la propuesta que se sugirieron revisar con Oficina Asesora de Planeación Sectorial.
Se avanzó en acercamiento con la Universidad Nacional de Colombia, en el cual expresaron su interés de participar en el proceso.
</t>
  </si>
  <si>
    <t xml:space="preserve">Meta cumplida
</t>
  </si>
  <si>
    <t>El 9 de julio en reunión convocada por la coordinación del Grupo de Gestión Integral en Promoción Social se informó al equipo de habitanza en calle que los recursos que se habían programado para la formulación del Plan Sectorial de Atención Integral en Salud a Personas Habitantes de la Calle serían ejecutados en la realización de dos pilotos (Cali y Cúcuta) de centros de acogida y atención a mujeres en situación de calle con restablecimiento de derechos en el marco de la Política de Drogas, proyecto que será liderado por la jefatura en cabeza del asesor Felipe Muñoz; por su parte el Plan Sectorial de Atención Integral en Salud sería formulado con recursos de funcionamiento. 
Centro de Acogida: En mes de agosto, el asesor de la jefatura encargado de dicho piloto trabajó en la formulación del anexo de especificaciones técnicas y el estudio previo para para implementar un (1) centro de acogida comunitaria para personas en situación o en riesgo de habitar la calle en la ciudad de Cali, que ofrezca acceso a servicios básicos (ducha, baño, lavado de ropa, alimentación), atención psicosocial y acciones de movilización e inclusión social. Dando respuesta a una de las obligaciones del Grupo de Gestión Integral en Promoción Social (GGIPS), relacionada con “el diseño de normas, estrategias, productos y servicios de información, educación o comunicación, relacionados con la promoción social en salud de personas y colectivos en condición de vulnerabilidad.
Plan Sectorial: En septiembre se realizó reunión con la Dirección para Personas en Situación de Calle del Ministerio de Igualdad y Equidad para analizar la propuesta para la Formulación del Plan de Acción Nacional de la Política Pública Social para Habitantes de la Calle, a partir de la propuesta metodológica diseñada por el Equipo de Habitanza en Calle en el marco del proceso de formulación del Plan Sectorial de Atención Integral en Salud para Personas en Situación de Calle del Ministerio de Salud y Protección Social. En dicha reunión se planteó la necesidad de avanzar en el proceso de creación de la Comisión Intersectorial de la Política Pública, como instancia para la aprobación de la metodología e inicio del proceso de formulación en 2025.</t>
  </si>
  <si>
    <t>Plan Sectorial: Durante el período, el Equipo de Población en Situación de Calle del Grupo de Gestión Integral en Promoción Social (GGIPS) asistió, junto con la Dirección de Personas en Situación de Calle del Ministerio de Igualdad y Equidad, a la segunda mesa de seguimiento a la implementación de la Política Pública Social para Habitantes de la Calle, citada por la Procuraduría General de la Nación (Oficio PDGGT No. 742 / Vigilancia Preventiva de la Política Pública Social de Habitantes de Calle, martes 19 de noviembre). El propósito de la reunión fue presentar los avances en la entrega de la entrega del rol de ente rector de la Política, los avances en su implementación y del Plan de Acción de la Política Pública, en atención a las recomendaciones emitidas por dicho órgano de control en la última mesa de seguimiento, celebrada el 13 de febrero de 2024. Previo a la citación, el Equipo de Habitanza sostuvo una reunión interna para coordinar las respuestas y concertar la participación del Ministerio de Igualdad, considerando el reciente traslado de la competencia de rectoría de la Política Pública a esta entidad. Como resultado del encuentro con la Procuraduría, se definió que la formulación del Plan de Acción se iniciará en 2025, una vez se haya conformado la Comisión Intersectorial y aprobado la metodología correspondiente. Esta metodología fue concertada entre ambos Ministerios, tomando como base la propuesta elaborada por el Equipo de Habitanza a principios del año en curso.</t>
  </si>
  <si>
    <t>La OPS manifiesta el cumplimiento de la meta en un 100% soportado en la descripciòn de avances.</t>
  </si>
  <si>
    <t xml:space="preserve">Reglamentar el funcionamiento de los servicios sociosanitarios para fortalecer la calidad de la atencion de poblacion vulnerable que los demanda.  </t>
  </si>
  <si>
    <t>Actos administrativos de reglamentacion</t>
  </si>
  <si>
    <t>No se programó meta</t>
  </si>
  <si>
    <t>Se actualizó el costeo conforme al talento humano requerido, los incentivos para la aplicación de la ficha y costos relacionados con la logística con relación a los territorios que aplicarían para la transferencia de acuerdo con la tasa de población habitante de la calle referenciada en los Censos realizados por el DANE.
Se ajusto el proyecto de resolución acorde con lo definido en las reuniones de equipo y la línea de la coordinación, este fue revisado por el equipo jurídico de la Oficina y el grupo de análisis de la información, el documento fue ajustado acorde con las observaciones recibidas.
Se solicitó reunión con el asesor designado para el tema por parte de la jefaura, para definir a quién se le giraría el recursos, esto teniendo en cuenta la orientación de alta gerencia de transferir a las ESE u hospitales en contraste con las competencias institucionales y experticia en el tema y trabajo con la población, en tanto se espera que en dicho espacio se defina si es posible asignar a las alcaldías distritales o municipales directamente, para que de acuerdo con su organización (entidad líder del tema de habitanza en calle) ejecuten los recursos. 
Se envío proyecto de resolución al asesor designado por la jefatura el 22 de mayo y el equipo técnico se encuentra a la espera de la reunión.</t>
  </si>
  <si>
    <t xml:space="preserve"> se avanzó en el desarrollo de la resolución que crea el Registro de entidades prestadoras de servicios socio-sanitarios (REPSSO), establece el procedimiento para su operación y deroga las resoluciones 024 de 2017 y 055 de 2018. También se ajustó el formato del REPSSO, que servirá como insumo para el aplicativo que se desarrollará en colaboración con la OTIC. Se elaboró un primer borrador de los estudios previos para el desarrollo de un convenio que permita, por una parte la creación del aplicativo REPSSO para centros día y centros vida, y por otro, la formulación de los estándares de funcionamiento para los centros de atención a personas mayores.
A su vez se expusieron el anexo técnico y los estudios previos para el convenio de asociación con universidad pública para el diseño de la herramienta tecnológica del REPSSO y la construcción conjunta de los estándares de los Centros de Protección o Centros de Larga estancia para las personas mayores, ante el equipo jurídico, financiero y contractual de la Oficina de Promoción Social, donde se nos informa que la fuente de recursos no se puede utilizar para convenio, por lo tanto se replanteará para asignar recursos a las ESE en temas de envejecimiento y vejez.
</t>
  </si>
  <si>
    <t>1. Se cuenta con una propuesta de estándares de funcionamiento de los centros de atención a personas mayores en las modalidades de Centros Vida/Día y Centros de Protección de larga estancia 
2. En la planeación para la vigencia 2025 se gestiono para la designación de recursos para un convenio que apoye el diseño del aplicativo del Regsitro de Entiodades Prestadoras de Servicios Socio-sanitarios
3. Se cuenta con el proyecto de resolución para la implementación del Registro de Entidades Prestadoras de Servicios Socio-sanitarios</t>
  </si>
  <si>
    <t>Segùn lo reportado por la dependencia, se adelantan acciones para logra la meta, este cumplimiento queda como rezago para la vigencia 2025.</t>
  </si>
  <si>
    <t>7.1 El cambio es con las mujeres.</t>
  </si>
  <si>
    <t>7.1.1 Garantia de los derechos en salud plena para las mujeres.</t>
  </si>
  <si>
    <t xml:space="preserve">ODS 5. Igualdad de genero. </t>
  </si>
  <si>
    <t>1. Talento humano.</t>
  </si>
  <si>
    <t>1.1 Politica de gestión estrategica del talento humano.</t>
  </si>
  <si>
    <t>Formular la política de salud para las mujeres que garantice el goce pleno de
sus derechos, el fomento de la participación social y ciudadana.</t>
  </si>
  <si>
    <t>Politica de salud para las mujeres formuladas</t>
  </si>
  <si>
    <t>Una politica de salud para las mujeres formulada.</t>
  </si>
  <si>
    <t>No se programó meta para el 2024</t>
  </si>
  <si>
    <t>La Oficina de Promoción Social no programó meta para el 2024</t>
  </si>
  <si>
    <t xml:space="preserve"> NA</t>
  </si>
  <si>
    <t>La OPS no programó meta para el 2024</t>
  </si>
  <si>
    <t>MINISTERIO DE SALUD Y PROTECCIÓN SOCIAL - DIRECCIÓN DE DESARROLLO TALENTO HUMANO EN SALUD</t>
  </si>
  <si>
    <t>2. Avanzar en los procesos de laboralización con estabilidad, formalización, dignificacion, formación permanente y protección de la salud en el trabajo.</t>
  </si>
  <si>
    <t>Implementar la nueva política de talento humano en salud, con enfoque en derechos humanos, género, mejoramiento de la retención, la cobertura y distribución del talento humano en el territorio nacional, de acuerdo con el plan de implementación de la política.</t>
  </si>
  <si>
    <t>Plan decenal para implementación de la política de talento humano en salud</t>
  </si>
  <si>
    <t>(No de acciones implementadas en la vigencia / No de acciones programadas para la vigencia)*100</t>
  </si>
  <si>
    <t>N/A</t>
  </si>
  <si>
    <t>Esta Actividad no está programada en la vigencia 2024.
Se continua trabajando en el proceso de formulación y actualización de la Pólitica de Talento Humano en Salud.</t>
  </si>
  <si>
    <t>La Dirección no tiene programación de meta para la vigencia 2024</t>
  </si>
  <si>
    <t>No se programó meta para el 2024 en relación con esta actividad.</t>
  </si>
  <si>
    <t>No Aplica</t>
  </si>
  <si>
    <t>Esta acción no tiene meta programada para el 2024</t>
  </si>
  <si>
    <t xml:space="preserve">Se continúo con la formulación de la política en el cuarto trimestre en el cual el director con el equipo jurídico de la DDTHS estableció la necesidad de avanzar en la conformación del Consejo Nacional de Talento Humano en Salud, como una instancia relevante para dar recomendaciones al MSPS al proceso de formulación, implementación y evaluación de la Política de Talento Humano en Salud según lo establecido en el artículo 97° de la Ley 1438 de 2011, previo a la fase de consulta de la política pública. 
• El día 15 de octubre del 2024 se conformó el Consejo Nacional del Talento Humano en Salud. 
• El día 06 de noviembre de 2024 se realizó la presentación de la Política Pública de Talento Humano en Salud a los integrantes del Consejo Nacional del Talento Humano en Salud.
• El día 21 de noviembre de 2024 se realizó la revisión, discusión y aprobación de las recomendaciones del Consejo Nacional del Talento Humano en Salud para la formulación de la Política Pública de THS. 
• El día 27 de noviembre el equipo directivo, técnico y jurídico de la DDTHS del MSPS realizó el análisis de viabilidad de las recomendaciones emitidas por Consejo Nacional del Talento Humano en Salud para la formulación de la Política Pública de THS. Se hicieron los ajustes, los cuales fueron aprobados por la DDTHS del MSPS. Esto era el insumo para continuar con procedimiento para la formulación de políticas públicas para el sector salud establecido por la OAPES.
• Se dispuso a consulta pública el proyecto de resolución por medio del cual se adopta la Política Pública de Talento Humano en Salud con sus respectivos anexos, desde el 03 hasta el 24 de diciembre de 2024 (Anexo 1). Actualmente se están consolidando los aportes y sugerencias, los cuales serán revisados por el equipo técnico y jurídico de la DDTHS el día 27 y 30 de diciembre de 2024 para hacer los ajustes a los que haya lugar. </t>
  </si>
  <si>
    <t>La direcciòn no tiene meta programada para el año 2024, sin embargo reportan  actividades previas a la fase de consulta de politica Pùblica</t>
  </si>
  <si>
    <t>3.1 Politica de fortalecimiento institucional y simplificación de procesos.</t>
  </si>
  <si>
    <t>Formular e implementar mecanismos de articulación de las medicinas y terapias alternativas y complementarias (MTAC) con el Sistema de Salud</t>
  </si>
  <si>
    <t>Lineamiento actualizado para la articulación de las medicinas y terapias alternativas y complementarias (MTAC) con el Sistema de Salud</t>
  </si>
  <si>
    <t>Lineamiento actualizado y publicado</t>
  </si>
  <si>
    <t>Durante la actual vigencia se han realizado los ajustes a la introducción, y justificación insertando información de referencia  internacional, al documento de los lineamientos técnicos para la articulación de las Medicinas y las Terapias Alternativas y Complementarias.</t>
  </si>
  <si>
    <t>La DIirección ha realizado ajustes al documento de los lineamientos técnicos para la articulación de las Medicinas y las Terapias Alternativas y Complementarias.</t>
  </si>
  <si>
    <t>El documento de los lineamientos técnicos para la articulación de las Medicinas y las Terapias Alternativas y Complementarias, en la versión trabjada el año pasado por los delegados de la mesa interna de MTAC y los ajustes hechos en 2024, se encuetran para revisión  de las demás Direcciones participantes en este proceso, en este sentido no se reporta avance cuantitativo del segundo trimestre de 2024 y se mantiene la meta rezagada 2023.</t>
  </si>
  <si>
    <t>No se presentó avance cuantitavo de la meta rezagada</t>
  </si>
  <si>
    <t>No se programó meta para el 2024 y se mantiene la meta rezagada 2023</t>
  </si>
  <si>
    <t xml:space="preserve">Se mantiene la meta rezagada 2023, debido a la terminación anticipada del contrato 392 de 2024. A finales de septiembre de 2024 se suscribió contrato 1512 de 2024, para continuar en el cuarto trimestre de 2024 con el desarrollo de acciones que permitan avanzar en esta actividad.
</t>
  </si>
  <si>
    <t>Esta acción no tiene meta programada para el 2024; se mantiene la meta rezagada 2023, debido a la terminación anticipada del contrato 392 de 2024. A finales de septiembre de 2024 se suscribió contrato 1512 de 2024, para continuar en el cuarto trimestre de 2024 con el desarrollo de acciones que permitan avanzar en esta actividad.</t>
  </si>
  <si>
    <t xml:space="preserve">Se mantiene la meta rezagada 2023, debido a la terminación anticipada del contrato 392 de 2024. A finales de septiembre de 2024 se suscribió contrato 1512 de 2024, para continuar en el cuarto trimestre de 2024 con el desarrollo de acciones que permitan avanzar en esta actividad, sin embargo se continua con la meta rezagada enrazón a la terminación anticipada del contrato 1512 de 2024
</t>
  </si>
  <si>
    <t>Se realizo entrega de avance en documento Word acerca de Lineamientos Técnicos para la Articulación de las Medicinas y las Terapias Alternativas y Complementarias, en el marco del Sistema General de Seguridad Social en Salud.
Se mantiene meta rezagada en razón a la terminación anticipada del contrato 1512 de 2024
En coordinación con el grupo de cooperación internacional del Ministerio de Salud y Protección Social, se consolidaron ajustes al plan de trabajo para implementar el memorando de entendimiento suscrito con el Ministerio AYUSH de la India, con el propósito de fortalecer la articulación de las medicinas alternativas con énfasis en la Medicina Ayurvédica, y se formuló un proyecto para fortalecer capacidades del recurso humano, para el desarrollo de medicinas y Terapias Alternativas y Complementarias en el Sistema de Salud de Colombia, a partir de la experiencia de India</t>
  </si>
  <si>
    <t>No se programó meta para el 2024 y se mantiene la meta rezagada 2023, sin avance en 2024 con justificacion de terminaciones anticipadas   de los contratos 392 y 1512.</t>
  </si>
  <si>
    <t>Plan de  implementación del lineamiento para la articulación de las medicinas y terapias alternativas y complementarias (MTAC) con el Sistema de Salud</t>
  </si>
  <si>
    <t>Desde la Dirección de Desarrollo de Talento Humano en Salud, en coordinación con la Oficina de cooperación internacional, se ha avanzado en las líneas 4 y 6, Fortalecimiento del THS y en la Gestión del conocimiento, investigación e innovación en MTAC, y en el objetivo general de articular las MTAC con el Sistema de Salud colombiano, según el documento de Lineamientos técnicos, así:
Respuesta a la Encuesta mundial de MTCI de la OMS; Seguimiento del Memorando de entendimiento con el Ministerio de Ayurveda, Yoga y Naturopatía, Unani, Siddha y Homeopatía - AYUSH del Gobierno de la India; Seguimiento con la Oficina de Cooperación Internacional y revisión de respuestas de universidades interesadas en la formación posgradual en Ayurveda en Colombia; Preparación de convocatoria a direcciones del Ministerio de Salud para nuevos delegados en la mesa interna de MTAC; Se dio respuesta a requerimientos y consultas relacionados con los procesos de MTAC en el marco del Sistema de Salud; Convocatoria de universidades con posgrados en MTAC a reunión con Corea del Sur para intercambio de información sobre formación de Recursos Humanos en Salud; Preparación de insumos para la Visita técnica de Corea del Sur en el marco de la Misión Corea; Participación en reuniones convocadas por el BID.</t>
  </si>
  <si>
    <t>La Dirección registra acciones realizadas y presenta un avance del 15%</t>
  </si>
  <si>
    <t>Desde la Dirección de Desarrollo de Talento Humano en Salud, en coordinación con la Oficina de cooperación internacional, se ha avanzado en la línea 4. Fortalecimiento del THS y en la línea 6. Gestión del conocimiento, investigación e innovación en MTAC, y en el objetivo general de articular las MTAC con el Sistema de Salud colombiano, mediante las siguientes acciones:
* Seguimiento del Memorando de entendimiento con el Ministerio de Ayurveda, Yoga y Naturopatía, Unani, Siddha y Homeopatía - AYUSH del Gobierno de la India.
* Seguimiento con cooperación internacional y revisión de respuestas de universidades interesadas en la formación posgradual en Ayurveda en Colombia.
Reuniones con cooperación internacional para revisión de la propuesta de cursos de Corea que nos ofrecen como educación continua, para priorizar tematicas y diseñar la convocatoria al THS.
* Preparación de convocatoria a direcciones del Ministerio de Salud para nuevos delegados en la mesa interna de MTAC.
* Participación en reuniones de revisión del plan de acción y cronograma de la Política intersectorial de Talento Humano en Salud.
* Se dio respuesta a requerimientos y consultas relacionados con los procesos de MTAC en el marco del Sistema de Salud.
* Convocatoria de universidades con posgrados en MTAC a reunión con Corea del Sur para intercambio de información sobre formación de Recursos Humanos en Salud.
* Preparación de insumos para la Visita técnica de Corea del Sur en el marco de la Misión Corea.
* Participación en reuniones convocadas por el BID.</t>
  </si>
  <si>
    <t>La Dirección de Talento Humano registra un avance acumulado del 30% de la meta</t>
  </si>
  <si>
    <t>A finales de septiembre de 2024 se suscribió contrato 1512 de 2024, para continuar en el cuarto trimestre de 2024 con el desarrollo de acciones en relación medicinas y terapias alternativas y complementarias (MTAC)</t>
  </si>
  <si>
    <t>No se tuvo avance cuantitativo en el periodo reportado continua en un 30 del avance de la meta</t>
  </si>
  <si>
    <t>Realizo entrega de avance en documento Word acerca de Lineamientos Técnicos para la Articulación de las Medicinas y las Terapias Alternativas y Complementarias, en el marco del Sistema General de Seguridad Social en Salud.
Se mantiene meta rezagada en razón a la terminación anticipada del contrato 1512 de 2024
En coordinación con el grupo de cooperación internacional del Ministerio de Salud y Protección Social, se consolidaron ajustes al plan de trabajo para implementar el memorando de entendimiento suscrito con el Ministerio AYUSH de la India, con el propósito de fortalecer la articulación de las medicinas alternativas con énfasis en la Medicina Ayurvédica, y se formuló un proyecto para fortalecer capacidades del recurso humano, para el desarrollo de medicinas y Terapias Alternativas y Complementarias en el Sistema de Salud de Colombia, a partir de la experiencia de India</t>
  </si>
  <si>
    <t xml:space="preserve">No se tuvo avance cuantitativo en el periodo reportado  Ffinalizo en un 30 % del avance de la meta para 2024, queda con un rezago de la meta del 70%  el cual sera objeto de seguimiento en 2025.  </t>
  </si>
  <si>
    <t>MINISTERIO DE SALUD Y PROTECCIÓN SOCIAL - OFICINA OTIC</t>
  </si>
  <si>
    <t>3.5 Politica de gobierno digital.</t>
  </si>
  <si>
    <t>4. Construir un Sistema Único Nacional de Información en Salud.</t>
  </si>
  <si>
    <t>Diseño, desarrollo y puesta en operación del sistema nacional de información y banco de datos del Sector Salud y Protección Social</t>
  </si>
  <si>
    <t>Sistema nacional de información y banco de datos del Sector Salud y Protección Social desarrollado e implementado</t>
  </si>
  <si>
    <t>(No de acciones realizadas/No de acciones programadas)*100</t>
  </si>
  <si>
    <t xml:space="preserve">En 2023 se adelantaron contrataciones que se alcanzaban a ejecutar en dicho año, con ajuste al cornograma para el diseño e implementación del sistema único nacional de información y se reprogramó para 2024 la contratación de componentes del sistema único nacional de información de salud, las cuales se encuentran en ajuste a los estudios previos y forman parte de la ejecución de este año. </t>
  </si>
  <si>
    <t>La Dirección registra un avance de la meta rezagada del 20%</t>
  </si>
  <si>
    <t xml:space="preserve">En ajustes a estudios previos para la contratación de componentes del sistema único nacional de información del sector salud y en operación los aplicativos misionales del SISPRO.  </t>
  </si>
  <si>
    <t>Teniendo en cuenta la información de la dependencia, se ha avanzado el 23% del 100% programado para el 2024. Se sugiere tener muy presente el avance de este tema, para lograr al final del año el total de 100%</t>
  </si>
  <si>
    <t>Reestructurados en macroprocesos, ajustados los estudios previos y cronogramas de: Transformación digital, interoperabilidad sector salud, ciberseguridad,fábrica de software.</t>
  </si>
  <si>
    <t xml:space="preserve">En pruebas el “Portal Único de Información en Salud y Protección Social”,  de los componentes: home principal, la zona transaccional de ciudadanos y la zona transaccional de empresas.  Ajustados los estudios previos y cronogramas de: telesalud y telemedicina en municipios PDET.
En desarrollo de iniciativas de TI, en la interoperabilidad de la Historia Clínica Electrónica -IHCE, implementación de ambientes de producción para la incorporación en operación de Bogotá, Valle, Meta, Antioquia y Cundinamarca y, en ejecución de actividades de socialización y capacitación para la implementación del mecanismo de interoperabilidad a los 15 territorios de la fase 2. 
En desarrollo del sistema de información de incapacidades, especificación de requerimientos de constancia de levantamiento  de incapacidad, registro de incapacidades expedidas en el exterior, avances en el ajuste al caso de uso de funcionalidad de pagos; ajuste al desarrollo del servicio de pago masivo y al reporte de novedad del registro de pago. 
En Factura electrónica, especificación de requerimiento y casos de uso de la funcionalidad de Cápita, asistencia técnica, sesiones de transmisión y pilotos alrededor de 59 eventos entre Prestadores de Servicios de Salud-PSS, Proveedores de Tecnología en Salud PTS y demás actores, con la participación de 1190 asistentes; caso de uso de la Consulta del Código Único de Validación CUV para los pagadores. 
Se ha garantizado la operación permanente y mejoras de los aplicativos en operación,  los cuales son parte del sistema único interoperable de información en salud, y se avanza en el desarrollo de otros sistemas como el  de transferencias nacionales, sistema de gestión ambiental en salud, sistema de información de Atención Primaria en Salud, sistema de información que permita monitorear el abastecimiento de tecnologías estratérgicas en salud que tiene el país.   
Se avanza en el diseño del proyecto de inversión de salud digital, el cual incluye iniciativas  relacionadas con el acceso efectivo a los servicios de salud mediante el uso de herramientas digitales. </t>
  </si>
  <si>
    <t>En el segundo trímestre, según la información de la dependencia se avanzó un 42%, siendo un porcentaje importante dentro del 100% de la meta anual. Se sugiere continuar trabajando para en el desarrrollo de las actividades para lograr el cumplimiento total de la meta.</t>
  </si>
  <si>
    <t>Contrato MSPS 1588 – 2024 para la elaboración y socialización de los Planes de Transformación Digital en los componentes de Arquitectura Empresarial, PTD y PETI, Gobierno y Calidad de Datos, PESI y BCP y Fortalecimiento y Automatización de Tramites, para el Ministerio de Salud y Protección Social, el cual incluye los lineamientos para la gobernanza y seguridad digital y el desarrollo de componentes para el nuevo sistema nacional de información.</t>
  </si>
  <si>
    <t xml:space="preserve">Finalizadas las pruebas y terminado el proyecto del “Portal Único de Información en Salud y Protección Social”: home principal, la zona transaccional de ciudadanos y la zona transaccional de empresas. Firmado el convenio interadministrativo con el INVIMA para optimizar y fortalecer el intercambio de datos de medicamentos y en proceso de firma el Convenio con el INS para los datos de vigilancia en salud pública.  Suscrito el macroproyecto de transformación digital; en proceso de contratación el macroproyecto deinteroperabilidad, ciberseguridad y fábrica de software. Estudios previos para el diagnóstico y plan de implementación de un sistema integral de telesalud en los municipios PDET de la región norte y sur del país. 
En Interoperabilidad de la Historia Clínica Electrónica -IHCE, continúan en ambiente productivo controlado Antioquia, Cundinamarca, Meta,  Bogotáa y Valle y en ambiente de pruebas para la incorpororación del mecanismo de interoperabilidad se adelantó la conexión y pruebas en IPS de Magdalena, Cauca, Risaralda, Nariño, Tolima  y Quindío.  3 entidades con rezago para realizar las pruebas: Atlántico, Córdonba y Cesar. En Factura electrónica, elaboración de documentación final para entrada a producción: manuales de usuario solución cliente servidor/API Docker, asistencia técnica, sesiones de transmisión y pilotos con alrededor de 33 eventos entre Prestadores de Servicios de Salud-PSS, Proveedores de Tecnología en Salud PTS y demás actores, con la participación de 1827 asistentes, diseño, pruebas de funcionalidades y desarrollo del convertidor de archivos Excel a JSON para los RIPS. Sistema listo para entrada a producción a partir del 1 de octubre de 2024. En incapacidades, desarrollos de 8 funcionalidades finalizados: registro de novedad por contingencia, registro incapacidad por contingencia, registro expedición constancia levantamiento incapacidad, servicios web pagos masivos, registro concepto rehabilitación, registro pérdida de capacidad laboral, notificaciones incapacidad anulada para entidades responsables de  pagos, IPS, aportante, notificaciones incapacidades expedidas para responsables de pagos, IPS, aportante; y, avance en servicios web pagos masivos. 
Se ha garantizado la operación permanente y mejoras de los aplicativos en operación,  los cuales son parte del sistema único interoperable de información en salud, y se avanza en el desarrollo de otros sistemas como el  de transferencias nacionales, sistema de gestión ambiental en salud, sistema de información de Atención Primaria en Salud, sistema de información que permita monitorear el abastecimiento de tecnologías estratérgicas en salud que tiene el país.   
Se avanza en el diseño del proyecto de inversión de salud digital, el cual incluye iniciativas  relacionadas con el acceso efectivo a los servicios de salud mediante el uso de herramientas digitales. </t>
  </si>
  <si>
    <t>En el tercer trímestre, según la información de la dependencia se avanzó en la meta, siendo un porcentaje importante dentro del 100% de la meta anual. Se sugiere continuar trabajando en el desarrrollo de las actividades para lograr el cumplimiento total de la meta.</t>
  </si>
  <si>
    <t xml:space="preserve">En desarrollo de los componentes del sistema nacional de información, se cuenta con el Modelo de gobernanza de infraestructura de datos para el sector salud, la arquitectura de TI, Plan Estratégico de Transformación Digital (PTD) 2024 – 2028 Sectorial y del MSPS y el Plan Estratégico de Tecnologías de la Información (PETI) 2024 – 2028 Sectorial y del MSPS, Plan Estratégico de Seguridad de la Información (PESI) y el Plan de Continuidad de Negocio (BCP), Auditoría de seguimiento a la certificación ISO/IEC 27001:2013 y transición del certificado a la norma ISO 27001:2022. Se contrató el diseño y operación de un equipo de respuesta a incidentes de Seguridad Digital-CSIRT sectorial, se suscribió el Convenio MSPS- INS para el intercambio y disposición de datos de vigilancia en salud pública y con el Centro Dermatológico Federico Lleras Acosta para los datos de salud cutánea.
Se avanzó en el desarrollo de las iniciativas de transformación digital. En Interoperabilidad de la Historia Clínica Electrónica -IHCE, implementado en ambiente de producción el mecanismo de interoperabilidad para la entrada en operación en prestadores seleccionados de Bogotá, Valle, Meta, Antioquia y Cundinamarca. En ambiente de pruebas para la implementación del mecanismo de interoperabilidad 9 de los 15 territorios de la fase 2 a saber: Córdoba, Santander, Huila, Quindío, Risaralda, Caldas, Tolima, Magdalena y Nariño,  y 2 territorios: Cauca y La Guajira que pertenecen a la Fase 3. Se socializó y capacitaron los 11 territorios que se encuentran en ambiente de pruebas.
En Factura electrónica de venta (FEV)-Registro Individual de Prestaciones de Salud (RIPS), entrada en producción a partir del 1 de octubre de 2024, de manera escalonada de acuerdo con la Resolución 1884 del 30 de septiembre de 2024, de 58 Prestadores de Servicios de Salud-PSS de Alta Complejidad (a diciembre 15 de 2024), asistencia técnica con la participación de 6806 asistentes y alrededor de 71 eventos para PSS y demás actores, sostenibilidad del ambiente de capacitación y pruebas para sesiones de transmisión y pilotos de actores con fecha posterior de entrada en producción para el año 2025. 
En el sistema de información de incapacidades, desarrolladas las funcionalidades de Registro Concepto Mejoría Medica Máxima, Incapacidades Expedidas en otro país y Levantamiento de incapacidades, se realizó la automatización del reporte Notificaciones de Glosas de pagos Masivos y el desarrollo del paquete para cargue histórico de Incapacidades. Ajuste a observaciones realizadas por EPS y prestadores de servicios de salud al proyecto de resolución para salir a producción. Se publico versión para realización de pruebas de las áreas funcionales del Ministerio. Se avanzó enel desrrollo del SIAPS (Atención Primaria en Salud) , SUISA (salud ambiental), SIGOAT (abastecimiento medicamentos) entre otros y se garantizó la gestión, administración, mantenimientos y soporte de segundo y tercer nivel a aplicativos misionales y la continuidad en la operación. </t>
  </si>
  <si>
    <t>MINISTERIO DE SALUD Y PROTECCIÓN SOCIAL - DIRECCIÓN DE EPIDEMIOLOGÍA</t>
  </si>
  <si>
    <t>4. Evaluación de resultados.</t>
  </si>
  <si>
    <t xml:space="preserve">4.1 Politica de seguimiento y evaluación institucional. </t>
  </si>
  <si>
    <t>Realizar el seguimiento a la gestión de los laboratorios de salud pública y emitir los lineamientos frente a los requerimientos</t>
  </si>
  <si>
    <t>Informe de la Red Nacional Laboratorios</t>
  </si>
  <si>
    <t>Informe de gestión de los Laboratorios de Salud Pública 2022</t>
  </si>
  <si>
    <t>(Número de informe de gestión recibidos de los LSP /número total de LSP del país)*100</t>
  </si>
  <si>
    <t>Se recibieron los informes de gestión de los 33 laboratorios de salud pública, correspondientes al I semestre de 2024</t>
  </si>
  <si>
    <t>Se da por cumplida la actividad en lo que corresponde al II trimestre de 2024, lo anterior teniendo en cuenta que se registra por la Dirección el 100%, sin embargo se recomienda que se debe profundizar el análisis, dado que el indicador corresponde a nivel estratégico para el sector.</t>
  </si>
  <si>
    <t>Los informes de gestión de los Laboratorios de Salud Pública, se solicitan cada semestre, por lo que se recibiran los del segundo semestre en enero de 2025. Durante el Tercer trimestre de 2024 se realizó el análisis de los informes de gestión  del segundo semestre de 2024 recibidos en el segundo trimestre.</t>
  </si>
  <si>
    <t>Se recibieron los informes de gestión  de los 33 Laboratorios de Salud Pública, correspondientes al Segundo Semestre de 2024. Durante el I trimetre de 2025 se realizará el análisis de dichos informes y solicitud de acciones de mejora si se requiere.</t>
  </si>
  <si>
    <t>Se da cumplimiento a la meta propuesta para la vigencia 2024</t>
  </si>
  <si>
    <t>Informes de gestión de la vigencia anterior</t>
  </si>
  <si>
    <t>Fortalecimiento de los Laboratorios de Salud Pública</t>
  </si>
  <si>
    <t>Número de Laboratorios de Salud Pública que desarrollan acciones de mejoramiento / Número total de Laboratorios de Salud Pública con requerimientos de acciones de mejora por parte del MSPS generadas del análisis de los informes de gestión *100</t>
  </si>
  <si>
    <t>Durante el tercer trimestre de 2024 se realizará el análisis de los informes de gestión de los 33 laboratorios de salud pública y se hará la solicitud a los laboratorios que se considere deben realizar acciones de mejora, para que estos alleguen el plan de mejora, que  se llevará a cabo en el último trimestre.</t>
  </si>
  <si>
    <t>A pesar de que la acción se vaya a realizar en trimestres posteriores se recomienda realizar analisis correspondiente frente a los avances generados para cada uno de los trimestres, tal como se pide en la columna descripción de avances.</t>
  </si>
  <si>
    <t>Durante el tercer trimestre de 2024, se realizó la revisión y análisis de los 33 informes de gestión recibidos durante el segundo trimestre de 2024.  Cómo resultado de este análisis se detectaron debilidades en 19 laboratorios de salud pública a los culaes se les solicitó acciones de mejora. Los 19 laboratorios enviaron durante este trimestre los planes de mejoramiento.</t>
  </si>
  <si>
    <t>Durante el cuarto trimestre de 2024 se realizó seguimiento al cumplimiento de las acciones establecidas en los planes de mejoramiento de los informes de gestión de los Laboratorios de Salud Pública correspondiente al primer semestre de 2024.</t>
  </si>
  <si>
    <t>Lineamientos de diseño para la organización físico – funcional de los Laboratorios de Salud Pública</t>
  </si>
  <si>
    <t>Fortalecimiento de la Red Nacional de Laboratorios</t>
  </si>
  <si>
    <t>Total de lineamientos actualizados y/o generados</t>
  </si>
  <si>
    <t>Se encuentra en proceso de revisión y actualización normativa.</t>
  </si>
  <si>
    <t>Se elaboró  el "Proyecto de Resolución Por la cual se establecen las responsabilidades para la definición, realización y actualización de exámenes de laboratorio de interés en salud pública como apoyo a la vigilancia epidemiológica y sanitaria", el cual salió a consulta pública el 24 de septiembre de 2024.   Y se elaboró 	El proyecto de resolución derogatoria de la Resolución 1619-2015, el cual se encuentra en segunda revisión por parte de la oficina de jurídica.</t>
  </si>
  <si>
    <t>Teniendo en cuenta el compromiso de elaborar dos lineamientos en el año 2024 referimos el nombre de cada uno: 
1) Lineamiento técnico: Linemiento para la aplicación, verificación y seguimiento de los estándares de calidad en salud pública para la Red Nacional de Laboratorios. 
2) Lineamiento técnico:  Responsabilidades en la definición, realización y actualización de exámenes de laboratorio de interés en salud pública como apoyo a la vigilancia epidemiológica y sanitaria.
Nota: estos dos lineamientos son  insumo para la elaboración del acto normativo que los adopte.</t>
  </si>
  <si>
    <t>Contribuir al fortalecimiento de la seguridad sanitaria del país a través de la generación de capacidades en puntos de entrada de forma intersectorial</t>
  </si>
  <si>
    <t>Evaluación de capacidades básicas en puntos de entrada de 2023</t>
  </si>
  <si>
    <t>Fortalecimiento capacidades básicas de los puntos de entrada al país</t>
  </si>
  <si>
    <t>Número de puntos de entrada con las capacidades básicas fortalecidas/ número total de puntos de entrada *100</t>
  </si>
  <si>
    <t>Se realizó asistencia técnica a 8 puntos de entrada para el diagnóstico y fortalecimento de las capacidades básicas del punto de entrada.</t>
  </si>
  <si>
    <t>Se reporta cumplimmiento sin embargo, se debe mencionar en la descripcion de avances se debe mencionar brevemente el plan de trabajo para dar cumplimiento a la meta propuesta.</t>
  </si>
  <si>
    <t>Se realizó asistencia técnica a 8 puntos de entrada para el diagnóstico y fortalecimento de las capacidades básicas del punto de entrada. En esta asistencia se logra que las entidades territoriales realicen un plan de acción para el formtalecimiento y mantenimiento de las capacidades basicas del RSI. A este plan se realizará seguimiento por parte del MSPS para verificar su cumplimiento.</t>
  </si>
  <si>
    <t>Se realizó asistencia técnica a 9 puntos de entrada para el diagnóstico y fortalecimiento de las capacidades básicas del punto de entrada. En esta asistencia se logra que las entidades territoriales realicen un plan de acción para el fortalecimiento y mantenimiento de las capacidades básicas del RSI. A este plan se realizará seguimiento por parte del MSPS para verificar su cumplimiento en el primer semestre de 2025. Es importante precisar que  en el segundo trimestre se realizó  asistencia técnica a 8 puntos de entrada de los 25 que hay en total, para un porcentaje de cumplimiento del 32%,  en el tercer trimestre se realizó  asistencia técnica a 8 puntos de entrada de los 25 que hay en total, para un porcentaje de cumplimiento del 32% y en el cuarto trimestre se realizó  asistencia técnica a 9 puntos de entrada de los 25 que hay en total, para un porcentaje de cumplimiento del 36%.  En conclusión se realizó asistencia técnica a los 25 puntos de entrada cumpliendo así la meta propuesta de fortalecimiento de las capacidades básicas del 100% de los puntos de entrada al país.</t>
  </si>
  <si>
    <t>2.1 Politica de planeación institucional.</t>
  </si>
  <si>
    <t>Contribuir a la  Implementación del Plan Decenal de Salud Pública 2022-2031 a través de la planeación territorial y la gestión intersectorial.</t>
  </si>
  <si>
    <t>Informe  trimestral de seguimiento a la planeación territorial.
Informe semestral de seguimiento a acciones intersectoriales en el marco de la comisión intersectorial.</t>
  </si>
  <si>
    <t>Informe de  implementación del Plan Decenal de Salud Pública 2022-2031 a través de la planeación territorial  y la gestión intersectorial.</t>
  </si>
  <si>
    <t>A. Informe  trimestral de seguimiento a la planeación territorial. 
B. Informe semestral de seguimiento a acciones intersectoriales en el marco de la comisión intersectorial.</t>
  </si>
  <si>
    <t xml:space="preserve">Se realizaron asistencias técnicas a 24 departamentos en el primer trmestre de 2024, lo cuales son: Cesar; Bolívar; Guaviare; Antioquia; Córdoba; Boyacá; Guainía; Valle del Cauca; San Andrés y Providencia; Quindío; Casanare; Caldas; Huila; Guajira; Putumayo; Caquetá ; Tolima; Arauca; Casanare; Caldas; Huila; Guajira; Putumayo; Cauca.
En total se realizaron 50  asistencias técnicas entre presenciales y virtuales para la para la planeación integral territorial en salud. </t>
  </si>
  <si>
    <t>Informe de implementación de Plan Decenal de Salud Pública 2022-2031:
Se realizaron asistencias técnicas de forma virtual al 100% de las entidades territoriales Departamentales y  Distritales frente a los temas de planeación integral para la salud como parte de la implementación del PDSP a nivel territorial abordando los elementos base para la formulación de los planes territoriales de salud con punto de partida en la actualización del ASIS participativo que incorpora insumos generados a través del análisis de las condiciones de salud de la población afiliada en el marco de los procesos de armonización y formulación de los planes de acción en salud, que respondan al avance de las metas estrategicas y de resultado definidas en el PDSP desde la compentencia y alcance de cada uno de los territorios a nivel nacional. 
Como resultado del proceso se cuenta con la disposición de la información generada por las entidades territoriales y las EAPB para  la construcción del documento.
Se realizó la III sesión del comité técnico de la Comisión Intersectorial de Salud Pública y la sesión del II semestre de la Comisión intersectorial de salud pública,  donde se aprobó el Reglamento interno del Comité Técnico y de la CISP y se presentaron los avances del Plan de acción Intersectorial de la CISP, con las actividades realizadas en 2024 y las proyecciones para 2025 por parte de cada una de las entidades miembros de la CISP.</t>
  </si>
  <si>
    <t>Fortalecer las capacidades técnicas de las entidades territoriales para la gestión con calidad, cobertura y oportunidad de los hechos vitales (nacimientos y defunciones) ocurridos en el territorio nacional.</t>
  </si>
  <si>
    <t xml:space="preserve">Caracterización de la Gestión territorial en terminos de calidad, cobertura y en oportunidad en gestión de los hechos vitales. </t>
  </si>
  <si>
    <t xml:space="preserve">Porcentaje de entidades territoriales con avances favorables en su gestión de los hechos vitales. </t>
  </si>
  <si>
    <t>(Número de entidades territoriales con avance esperado en su gestión de los hechos vitales / Número de entidades territoriales) *100</t>
  </si>
  <si>
    <t>Se reporta avance del 2% en relacion al porcentaje de avance programado para el 2024 correspondiento a 10%. Como reporte del segundo trimestre se realizó asistencia tecnica a 4 entidades territoriales logrando el levantamiento de los planes de acción para el fortalecimiento de la gestión de los hechos vitales</t>
  </si>
  <si>
    <t>Se reporta avance del 4,3% con relacion al porcentaje de avance programado para el 2024 correspondiente a 10%. Como reporte del Tercer trimestre se realizó asistencia tecnica a 22 entidades territoriales logrando el levantamiento de 15  planes de acción para el fortalecimiento de la gestión de los hechos vitales</t>
  </si>
  <si>
    <t>Se reporta cumplimmiento sin embargo, se debe mencionar que aunque ya se han realizado las asistencia tecnica a 22 entidades territoriales, estas se encuentan levantando y ajustando  su plan de trabajo para dar cumplimiento a la meta propuesta.</t>
  </si>
  <si>
    <t>Se reporta avance del 10% en cumplimient al porcentaje programado para el 2024 . Como reporte del cuarto trimestre se completaron las asistencia tecnicas programadas, logrando el levantamiento de los planes de acción para el fortalecimiento de la gestión de los hechos vitales</t>
  </si>
  <si>
    <t xml:space="preserve">Los planes de accion recibidos y asistencias técnicas brindadas durante la vigencia 2024 (correspondiente al 10% de la meta programada) constituye el insumo  base para el cumplimiento de la meta programada para 2025. </t>
  </si>
  <si>
    <t>MINISTERIO DE SALUD Y PROTECCIÓN SOCIAL - DIRECCIÓN DE PRESTACIÓN DE SERVICIOS</t>
  </si>
  <si>
    <t>Conformar redes integrales e integradas territoriales de salud, en las que participan prestadores públicos, privados y mixtos que garantizan servicios con calidad, oportunidad y pertinencia, cerca de donde viven las poblaciones.</t>
  </si>
  <si>
    <t>La Dirección de Prestación de Servicios no reportó avance de la meta rezagada</t>
  </si>
  <si>
    <t>Mediante radicado 2024200000087873 del 25 de Julio de 2024, el Viceministro de Salud Pública y Prestación de Servicios, remite a la dirección jurídica el proyecto de resolución "Por la cual se establecen disposiciones para la organización, conformación, habilitación, operación, seguimiento y evaluación de las redes integrales e integradas territoriales de salud y se dictan otras disposiciones", con el fin de autoirzar la publicación del mencionado acto administrativo.
De manera adicional, se desarrolla el para la conformación, organización, habilitación, operación y evaluación de las redes integrales e integradas territoriales de salud 
(Se solicita reprogramar meta para este año, es decir, 2024)</t>
  </si>
  <si>
    <t xml:space="preserve">De acuerdo a la información reportada por la Dirección de Prestación de Servicios, se evidencia un avance del 80%, sin embargo se  plantea reprogramar la meta programada. </t>
  </si>
  <si>
    <t xml:space="preserve">De acuerdo al corte se mantiene aún el porcentaje de cumplimiento del 80% del documento en mención, esto obedece a la revisión técnica y jurídica en relación al concepto de regionalización, se mantiene la meta rezagada, esperando la el avance para el cuarto trimestre </t>
  </si>
  <si>
    <t>Se mantiene el resultado logrado en el segundo trimetre 80%</t>
  </si>
  <si>
    <t>Mediante radicado 2024200000087873 del 25 de Julio de 2024, el Viceministro de Salud Pública y Prestación de Servicios, remite a la dirección jurídica el proyecto de resolución "Por la cual se establecen disposiciones para la organización, conformación, habilitación, operación, seguimiento y evaluación de las redes integrales e integradas territoriales de salud y se dictan otras disposiciones", con el fin de autorizar la publicación del mencionado acto administrativo, según el concepto técnico se esta evaluando el concepto de Regionalización dentro de la definición de redes integrales e integradas.</t>
  </si>
  <si>
    <t xml:space="preserve">Las acciones en general a ser cumplidas en este periodo son:
a. Expedición de la Resolución  "Por la cual se establecen disposiciones para la conformación, organización, habilitación, operación, seguimiento al nivel de progresión y evaluación de las Redes Integrales e Integradas Territoriales de Salud y se dictan otras disposiciones", junto con el manual que hace parte integral del acto normativo
b. Asistencia técnica a los actores para el desarrollo de los procesos de   conformación, organización, habilitación, operación, seguimiento al nivel de progresión y evaluación de las Redes Integrales e Integradas Territoriales de Salud
c. Disposición de instrumentos y merodologías para la Asistencia técnica a los actores para el desarrollo de los procesos de   conformación, organización, habilitación, operación, seguimiento al nivel de progresión y evaluación de las Redes Integrales e Integradas Territoriales de Salud
d. Desarrollo de herramientas tecnológicas para la habilitación, operación, seguimiento al nivel de progresión y evaluación de las Redes Integrales e Integradas Territoriales de Salud
e. Desarrollo de elementos para el seguimiento a la gestión operativa y técnica en la   conformación, organización, habilitación, operación, seguimiento al nivel de progresión y evaluación de las Redes Integrales e Integradas Territoriales de Salud.
Los desafíos se enmarcan en:
a. Desarrollar estrategias de largo plazo para el fortalecimiento de las capacidades y competencias de las entidades departamentales y distritales en el desarrollo de la conformación Asistencia técnica a los actores para el desarrollo de los procesos y organizaición de las Redes Integrales e Integradas Territoriales de Salud
b. Desarrollar estrategias de largo plazo para el fortalecimiento de las capacidades y competencias en el Ministerio de Salud y Protección Social para la habilitación, asistencia técnica, acompañamiento y seguimiento en la gestión de las Redes Integrales e Integradas Territoriales de Salud
c. Desarrollo de las herramientas tecnológicas que garanticen el desarrollo funcional, mantenimiento y actualización
d. Garantizar la disponibilidad presupuestal en el corto plazo para el logro de los objetivos en capacidades técnicas, humanas y tecnológicas para el desarrollo de las Redes Integrales e Integradas Territoriales de Salud
Nota: El valor de 1 corresponde  a la meta resagada desde el año 2023, para el año 2024 no  se tenia  una meta asociada, sin embargo la anterior descripción muestar los avances del documento en mención, para el año 2025 se proyecta la culminación del documento  actoa administrativo de conformación de redes.
</t>
  </si>
  <si>
    <t xml:space="preserve">Actividad no programada para la vigencia 2024, según información reportada por la dirección d eprestación de servicios y atención primaria se tiene un rezago del año 2023 de un 20% el cual no se cumplió en el 2024 y se debe reprogramar para el 2025 </t>
  </si>
  <si>
    <t xml:space="preserve">Redes conformadas </t>
  </si>
  <si>
    <t>Número de redes conformadas-documentadas</t>
  </si>
  <si>
    <t>La Dirección de Prestación de Servicios no reportó avance de la meta programada</t>
  </si>
  <si>
    <t>No aplica (Se solicita reprogramar meta para el 2025)</t>
  </si>
  <si>
    <t>Este proceso se inicia una vez se expida el acto administrativo y dependerá del nivel de avance de las capacidades técnicas y operativas requeridas</t>
  </si>
  <si>
    <t>De acuerdo a la información reportada por la Dirección de Prestación de Servicios no reportó avance de la meta programada.  informa que se  hará una reprogramación de la meta.</t>
  </si>
  <si>
    <t>El cumplimiento de esta meta esta directamente relacionada con la aprobación del acto administratiivo de confromación de redes integrales e integradas territoriales en salud.</t>
  </si>
  <si>
    <t>De acuerdo a la mencionado en la meta inicial, se espera contar con el acto administrativo de conformación de redes integrales e integradas para el cuarto trimestre de 2024.</t>
  </si>
  <si>
    <t xml:space="preserve">NA </t>
  </si>
  <si>
    <t>El cumplimiento de esta meta esta directamente relacionada con la aprobación del acto administratiivo de confromación de redes integrales e integradas territoriales en salud. En el año 2024 se tenía un cumplimiento de la meta de 38 Redes Integrales e Integrales Territoriales de Salud - RIITS, sin embargo, se solicita el ajuste de meta con rezago de este valor para los años 2025 y 2026, teniendo en cuenta que se requiere la expedición previa del Decreto del Modelo Preventivo y Predictivo, proceso liderado por el Viceministerio de Salud, toda vez que las Redes Integrales e Integrales Territoriales de Salud - RIITS son uno de los cuatro pilares del modelo preventivo y predictivo. Siendo así, se propone el siguiente ajuste de la meta:
2025: acto administrativo expedido y periodo de transición para su implementación, que incluye fortalecimiento de competencias territoriales, desarrollo de instrumentos técnicos y tecnológicos, sistemas de información .
I Semestre 2026: 25% de las RIITS conformadas y habilitadas
II semestre de 2026: 75% de las redes conformadas y habilitadas, para tener un total de 100% de redes departamentales y distritales habilitadas.</t>
  </si>
  <si>
    <t>Según la información reportada por la dirección de prestación de sevicios no se cumplió la meta porque esta depende directamente de la aprobción del atco administrativo de conformación de redes integrales e integradas, se solicita reprogramación de la meta para la vigencia 2025 y 2026.</t>
  </si>
  <si>
    <t>6. Recuperar y fortalecer la red pública hospitalaria.</t>
  </si>
  <si>
    <t xml:space="preserve">Implementar el Plan Maestro de Inversiones en Infraestructura y Dotación en Salud - PMIDS para recuperar, fortalecer y modernizar la red publica hospitalaria en particular en la zonas con baja oferta de servicios.
</t>
  </si>
  <si>
    <t>Plan Maestro de Inversiones en Infraestructura y Dotación en Salud - PMIDS implementado</t>
  </si>
  <si>
    <t xml:space="preserve">En cumplimiento del PND Se están formulando los PMIDS, con el siguiente avance:
-Alistamiento: 
•Reestructuración del Módulo de infraestructura hospitalaria en el Sistema de Información Hospitalaria-SIHO
•Estructuración de la Caja de Herramientas como instrumento de planificación para la priorización de sedes
•Definición de la metodología de formulación para los planes departamentales y distritales
•Determinación de metodología para la identificación de desigualdades territoriales y poblacionales en la prestación de servicios
-Diagnóstico:
•Se construyeron bases de datos a nivel municipal para los desenlaces en salud
•se realizó la adaptación de la herramienta de evaluación de obsolescencia de equipos para consolidación de la información a nivel departamental
•En relación con el análisis de accesibilidad geográfica se avanzó en los siguientes aspectos:
          o Consolidación del análisis de gestión del riesgo a partir de SIHO. Incluye cartografía
          o Depuración de Base de datos de prestadores públicos con SIHO y REPS
          o Generación de BDG para análisis de redes. Ajuste de Network Dataset.
          o Cálculo de indicador de accesibilidad geográfica.
          o  Cruce espacial del indicador de accesibilidad y grilla población N6_1km completado al 100% (departamental y municipal). Cruce espacial de indicador TIC al 50%.
• Sobre el componente de gobernanza, se avanzó en análisis de diagnóstico de gobernanza a través de talleres en la etapa de formulación, ejecución y seguimiento a proyectos
• Se elaboró la estructura y contenidos de diagnóstico para la identificación de procesos, impactos y tendencias del ciclo de vida de los proyectos.
• Se ha avanzado en la construcción de un “Documento Técnico de Soporte” del PMIDS del cual ya se cuenta con una primera versión
-Propuesta normativa: 
Contempla dos proyectos de resolución: el primero acoge la metodología de formulación de los PMIDS (no solo aplicable a la presente vigencia, sino para futuros planes maestros), y el segundo el que acoge las directrices generales para su implementación. Sobre el primero se han realizado las siguientes acciones
• Elaboración del proyecto de norma y publicación de mismo.
• Recepción y análisis de los comentarios al proyecto de norma
• tramite interno para la expedición de la norma
Sobre el segundo, correspondiente a la etapa de Formulación, se cuenta con una primera versión de propuesta de resolución acogiendo generalidades, componente estratégico, operativización, estrategia financiera, organización integral de la prestación de los servicios, Sistema de seguimiento y monitoreo y Participación incidente.
</t>
  </si>
  <si>
    <t>De acuerdo a la información reportada por la Dirección de Prestación de Servicios se evidencia un avance de la meta del 49% y un porcentaje de cumplimineto del 49%.</t>
  </si>
  <si>
    <t xml:space="preserve">Teniendo en cuenta el avance reportado den el segundo trimestre de 2024, se cuenta con una primera versión de propuesta de resolución acogiendo generalidades, componente estratégico, operativización, estrategia financiera, organización integral de la prestación de los servicios, Sistema de seguimiento y monitoreo y Participación incidente. Actualmente ya se realizó la consulta pública y se avanza en la construcción y aprobación del aplicativo.
</t>
  </si>
  <si>
    <t xml:space="preserve">Se cuenta con borrador publicado del acto administrativo por el cual se  define la metodología para formular los Planes Maestros de Inversiones en Infraestructura y Dotación en Salud – PMIDS, em proceso de adopción considerando observaciones de la D. Jurídica,  y construcción y aprobación del aplicativo de registro de proyectos.
Sin embargo,  y considerando aspectos de articulación con la formulación de las Redes Integrales e Integradas Territoriales en Salud (RIITS), la incorporación de otros elementos (accesibilidad digital y transporte multimodal), que requieren contar con los análisis necesarios como insumo para la etapa de concertación programada durante la vigencia 2025 (una vez se expida la resolución de metodología),se extiende el periodo de formulación, considerando en todo caso  la facultad reglamentaria, que le asiste al Gobierno Nacional, es atemporal o permanente, según lo dispuesto en el numeral 11 del artículo 189  en concordancia con el artículo 115 de la Constitución Política.
Se cuenta con DTS con capítulos de diagnóstico y formulación,  y propuesta de resolución de adopción de Plan Maestro Nacional acogiendo generalidades, componente estratégico, operativización, estrategia financiera, organización integral de la prestación de los servicios, Sistema de seguimiento y monitoreo y Participación incidente.
De acuerdo a la gestión no existe meta resagada para el año 2023, columna AQ-37 = NA, para el año 2024 se da un cumplimiento del 80%  de las actividades, quedando un resago que se programa para el año 2025 del 20%, correspondiente a la adopción del documento, etapa de concertación, formulación, entre otros. </t>
  </si>
  <si>
    <t>Según información reportada por la Dirección de prestación de servicios y atención primaria se tiene un cumplimiento d ela meta del 80% ya que el Plan Maestro de Inversiones en infraestructura y dotación en salud PMIDS se encuentra en proceso de adopción y en el momento se cuenta con capítulos de diagnóstico y formulación,  y propuesta de resolución de adopción de Plan Maestro Nacional acogiendo generalidades, componente estratégico, operativización, estrategia financiera, organización integral de la prestación de los servicios, Sistema de seguimiento y monitoreo y Participación incidente.
Para la vigencia 2025 manifiestan quedar un rezago del 20%  del cumplimiento.</t>
  </si>
  <si>
    <t xml:space="preserve">Recuperar el Hospital San Juan de Dios y el Instituto Materno Infantil como centro de investigacion y de prestacion de servicios de mediana y alta complejidad.
</t>
  </si>
  <si>
    <t>Hopital San Juan de Dios e instituto materno infantil como establecimiento público de caracteristica especial.</t>
  </si>
  <si>
    <t>Actos administrativos de creación expedidos</t>
  </si>
  <si>
    <t>No aplica pues se dio respuesta en noviembre de 2023</t>
  </si>
  <si>
    <t>1. Decreto por el cula se crea al Hospital Universitario San juan de Dios Decreto 1959 del 23/11/2023.
2. Proyectos que definen la estratcura de planta y estructura organizacional del Hospital Universitario San juan de Dios materno infantil , se realiza la construcción, en el mes de diciembre se reciben observaciones del DAPRE, las cuales fueron subsanadas  lograndoa asi en el mes de enero su debida expedición.Para el año 2023 se tenia una meta resagada de 2 documentos, estos fueron desarrollados en el año 2024, dado la descripción anterior, en el año 2024 se logra realizad dichos documentos.</t>
  </si>
  <si>
    <t>Esta meta no fue programada para el año 2024, sin embargo trae un rezago de meta del 2023 de 2 documentos que según información suministrada en el cuarto trimestre de 2024  por la Dirección de Prestación de Servicios y atención primaria estos documentos fueron desarrollados en el año 2024.</t>
  </si>
  <si>
    <t>Diseño y estructura organizacional implementado</t>
  </si>
  <si>
    <t>Acto administrativo de diseño y estructura organizacional</t>
  </si>
  <si>
    <t>Actualmente se encuentra en desarrollo el documento de acto administrativo</t>
  </si>
  <si>
    <t xml:space="preserve">Se están realizando las obras de liberación, adecuaciones provisionales y traslados, acondicionamientos temporales de redes en el interior del IMI Avance del 86% en la obra del edificio Mantenimiento. 
Continúan trabajos en recuperación de fachada del IMI, obras de desmontes y acondicionamientos al interior del edificio patrimonial. GESTIÓN DE CONTRATACIÓN: Contratación de talento humano y adiciones a contratos para el fortalecimiento de la prestación de servicios por valor de $564.608.727
Se están realizando las obras de liberación, adecuaciones provisionales y traslados, acondicionamientos temporales de redes en el interior del IMI Avance del 86% en la obra del edificio Mantenimiento. 
</t>
  </si>
  <si>
    <t>Con el fin de dar cumplimiento al artículo 367 del PND, se han definido cuatro (4) objetivos específicos,  descritos en el Plan de Acción, con su descripción, responsable, resultados y su presupuesto para cada una de las vigencias contempladas. Igualmente, estos cuatro (4) objetivos específicos, están contemplados en un Plan de Acción establecido en coordinación con entidades nacionales. (Se presentan los porcentajes de cada objetivo para cumplir el 100%)
1. Objetivo Especifico (20%): Primera acción: Adquirir a Título Gratuito u Oneroso, la Infraestructura del Hospital San Juan de Dios.
Actividades:
Avalúos Comerciales y Estimación de Costos para la Adquisición del Complejo San Juan de Dios
Estimación de Costo para la Adquisición: se solicitarán estos recursos al Ministerio de Hacienda y Crédito Público, a través de la Agencia Inmobiliaria Virgilio Barco.
2. Objetivo Especifico (40%): Recuperación de la infraestructura del hospital San Juan de Dios y el Instituto Materno Infantil.
El Ministerio de las Culturas está llevando a cabo, con la aprobación de recursos de vigencias futuras por parte del Ministerio de Hacienda (Minhacienda),las obras de reforzamiento estructural, restauración y adecuación del Instituto Materno infantil, Recursos a ejecutar por el Ministerio de las Culturas - traslado de cupo fiscal. desde minsalud. Se adjudicó contrato de obra por valor de $106.365.576.606 y contrato de interventoria por $8.710.800.000; Edificio de mantenimiento (TERMINADO), y adjudicó los contratos de obra para ocho edificios que iniciarán en 2025.
- Proceso 1: Obras en varios edificios por $100,788.57 millones y su interventoría por $18,248.98 millones.
- Proceso 2: Obras de intervención en el Edificio Santiago Samper y Enfermedades Tropicales por $31,413.05 millones y su interventoría por $5,215.15 millones.
- Proceso 3: Obras en el Edificio Siberia por $17,623.74 millones y su interventoría por $2,212.73 millones.
- Proceso 4: Primeros auxilios y reparaciones en el Edificio Central y Torre Docente por $990 millones y su interventoría por $130 millones.
- Proceso 5: Obras en áreas libres del proyecto urbano por $48,942.80 millones y su interventoría por $7,341.42 millones.
3. Objetivo Especifico (30%): Creación de la entidad de carácter especial Hospital Universitario San Juan De Dios y Materno Infantil. Una vez emitido el concepto por parte del Departamento Administrativo de la Presidencia de la Republica, se inició el trámite correspondiente de radicación y firmas de los respectivos actos administrativos, para la creación del Hospital Universitario San Juan de Dios y Materno Infantil. Se espera la expedición de los decretos para enero de 2025.
4. Objetivo Especifico (10%): Puesta en Funcionamiento Nueva Entidad " Hospital Universitario San Juan de Dios y Materno Infantil.
Primera Acción: Incorporación Progresiva Personal Administrativo (Empleos Públicos) y Personal Misional (Contrato Privado)
Segunda Acción: Costos de Funcionamiento de la nueva entidad.
Para la puesta en funcionamiento de la nueva entidad durante el periodo 2025, se ha proyectado un total de costos operativos estimado en $63.603.07 millones.  Para el año 2023 no se tienen metas asociadas, para el año 2024 se cumple esta actividad en un resultado cuantitativo del 0,5% y porcentaje de cumplimiento total del 53%, quedand un resago para reealizar en el año 2025 del 0,47 para llegar a un resultado de 1.</t>
  </si>
  <si>
    <t xml:space="preserve">Según la información reportada por la dirección de prestación de servicios y atención primaria para el 2024 se tiene un cumplimiento d ela meta de un 53% lo que refleja un importante progreso pero también evidencia que aún queda rezago de cumplimiento para el 2025  </t>
  </si>
  <si>
    <t>Contribuir con la Formulación y puesta en marcha del Plan Nacional de la Salud Rural a traves de los lineamiento del Plan Territorial en Salud</t>
  </si>
  <si>
    <t>Lineamientos para la formulacion del Plan Nacional de la Salud rural</t>
  </si>
  <si>
    <t>Documento de lineamientos para la formulacion del Plan Nacional de la Salud rural</t>
  </si>
  <si>
    <t>El 100% de la formulación del PNSR se debió cumplir en diciembre de 2023, sin embargo, se alcanzó el cumplimiento del 70%, por tanto, se organizó nuevo plan de trabajo a desarrollar en el 2024 para cumplir con el 30% restante, dando continuidad de los avances 2023.</t>
  </si>
  <si>
    <t>La Dirección registra un cumplimiento del 30% de la meta rezagada</t>
  </si>
  <si>
    <t xml:space="preserve">"En la vigencia 2024 se continua con la fase de formulación del PNSR, organizándose un nuevo plan de trabajo para dar continuidad al avance alcanzado en el 2023.  A la fecha se describen los siguientes avances:
1. Elaboración Lineamiento orientador para la inclusión de los compromisos Acuerdo Final de Paz y Paz Total en la Planeación Integral para la Salud en el Marco del Plan Decenal de Salud Pública 2022-2031 en la Gestiòn Territorial y socialización a Entidades Territoriales, Unidad para la Implementación y ART, orientado por los Asesores del Despacho del Sr. ministro.
2. Elaboración Documento técnico PNSR V10.
3. Propuesta de Acto Administrativo para expedición PNSR.
4. Reunión técnica con la Unidad para la Implementación del Acuerdo Final de Paz-Presidencia, para recibir i) Lineamiento Planes Nacionales RRI. Equipo de Paz Ambiental y Territorial y ii) P-AE-61 Procedimiento Planes Nacionales Sectoriales 2023.
5. Orientaciones técnicas por parte del Sr. viceministro Jaime Urrego, para ajuste de la propuesta de Acto Administrativo.
6. Seguimiento continuo por parte de la DPSAP y asesores de despacho ministerial."
</t>
  </si>
  <si>
    <t>Dada la información registrada por la Dirección se sugiere realizar una programación de meta para la vigencia 2024, toda vez que informan la elaboración de un nuevo plan de trbajo</t>
  </si>
  <si>
    <t>"En la vigencia 2024 se continua con la fase de formulación del PNSR, organizándose un nuevo plan de trabajo para dar continuidad al avance alcanzado en el 2023.  A la fecha se describen los siguientes avances:
1. Elaboración Lineamiento orientador para la inclusión de los compromisos Acuerdo Final de Paz y Paz Total en la Planeación Integral para la Salud en el Marco del Plan Decenal de Salud Pública 2022-2031 en la Gestiòn Territorial y socialización a Entidades Territoriales, Unidad para la Implementación y ART, orientado por los Asesores del Despacho del Sr. ministro.
2. Elaboración Documento técnico PNSR V10.
3. Propuesta de Acto Administrativo para expedición PNSR.
4. Reunión técnica con la Unidad para la Implementación del Acuerdo Final de Paz-Presidencia, para recibir i) Lineamiento Planes Nacionales RRI. Equipo de Paz Ambiental y Territorial y ii) P-AE-61 Procedimiento Planes Nacionales Sectoriales 2023.
5. Orientaciones técnicas por parte del Sr. viceministro Jaime Urrego, para ajuste de la propuesta de Acto Administrativo.
6. Seguimiento continuo por parte de la DPSAP y asesores de despacho ministerial."</t>
  </si>
  <si>
    <t xml:space="preserve">De acuerdo a la información registrada por la Dirección de Prestación de Servicios se evidencia un avance del 15% en la meta cuantitativa y un porcentaje de cumplimiento del 15%. </t>
  </si>
  <si>
    <t xml:space="preserve">En el tercer trimestre 2024 se tiene un avance de 0.9%, se continua con la formulación del Plan Nacional de Salud Rural, en su fase final, de acuerdo con procedimiento y proceso considerados para tal fin: 
1.	Procedimiento GPPP01 “Formulación y/o Actualización de las Políticas Públicas del Sector Salud y de Protección Social”, avanzado hasta la actividad 13 de 15 “Aprobación del documento técnico y Plan de Acción de la Política Pública por parte de la Oficina Asesora de Planeación y Estudios Sectoriales OAPES”, así como los vistos buenos del Despacho del Viceministerio de Protección Social y Oficina Jurídica, y de acuerdo al ciclo PHVA en la fase de verificación, para la segunda publicación prevista para el mes de octubre del presente.
2.	Proceso P-AE-61 de Consejería para la Estabilización y la Consolidación-Presidencia de la República, relacionado con “Adelantar el proceso de formulación o actualización de los planes nacionales sectoriales de la reforma rural integral del Acuerdo de Paz”, se encuentra en el paso 6 de 7, relacionado con la “Paso. 6. Aprobación del documento de formulación y de la matriz de metas y recursos por parte de las entidades intervinientes”, para su posterior cierre técnico por asesor responsable del proceso, Departamento Nacional de Planeación, Agencia de Renovación del Territorio, Ministerio de Agricultura y Desarrollo Rural, Ministerio el Interior y sector responsable del plan, previsto para el mes de octubre de 2024.
Resultado de lo anterior se cuenta con un proyecto de Decreto y Anexo Técnico para la segunda consulta pública previsto para el 17 de octubre del presente y cierre técnico por las entidades relacionadas en el ítem 2 para el 22 de octubre de 2024. Surtido estos pasos y actividades, queda pendiente i) gestión ante el Ministerio de Hacienda y Crédito Público para el análisis de impacto presupuestal del Proyecto de Decreto PNSR, ii) Constatación normativa por la CISIVI y radicación ante Presidencia para su expedición.
</t>
  </si>
  <si>
    <t>Durante el trimestre octubre a diciembre de 2024, se avanza en la consolidación del proyecto de decreto “Por el cual se adopta el Plan Nacional de Salud Rural -PNSR- como política en salud para la población rural y se dictan otras disposiciones para su implementación” y Anexo Técnico, de acuerdo al Procedimiento “Formulación y Actualización de los Planes Nacionales Sectoriales – P-AE-61”  y Procedimiento de Formulación y/o Actualización de las Políticas Públicas del Sector Salud y de Protección Social - GPPP01”, para ello se desarrollaron i) mesas de trabajo de seguimiento con la Unidad e Implementación del Acuerdo Final de Paz – UIAP y las Entidades Asesoras (Ministerio de Agricultura y Desarrollo Rural, Ministerio del Interior, ART y DNP) y la CSIVI. 
Resultado de lo anterior, se llevaron a cabo 3 consultas públicas entre septiembre y diciembre, cierre técnico con la UIAP y las entidades asesoras, así como la Constación Normativa por parte de la CSIVI componentes comunes, aprobándose los ajustes al Proyecto de Decreto y Anexo Técnico, el cual fue remitido al Ministerio de Hacienda y crédito Publico para el concepto del impacto fiscal y a CSIVI componente Gobierno (Quedando pendiente la firma del DAPRE).
Para el año 2023 se tenia un resago de la meta de 0,3, el cual se avanzo en el año 2024 hasta llegar al 0,9, para el año 2025 se tiene continua con un resago en la meta del 0,1%, que corresponde al 10%  del resultado cuantitativo final ( 100%).</t>
  </si>
  <si>
    <t>Según la información reportada por la dirección de prestación de sevicios y atención primaria,  el avance general en la formulación y aprobación del PNSR es positivo, especialmente en términos de la participación de los actores claves y las consultas públicas realizadas. El proceso de adopción formal está en una etapa avanzada, lo que augura un impacto significativo en la mejora de la salud rural. Sin embargo, es necesario  que lo faltante en trámites administrativos quede como compromiso de cumplimiento para la vigencia 2025 para evitar más demoras y garantizar que la implementación del plan se lleve a cabo.</t>
  </si>
  <si>
    <t xml:space="preserve">Desarrollo de estrategias de financiamiento que sostengan el modelo, la formalización del personal y la garantía de la calidad
</t>
  </si>
  <si>
    <t xml:space="preserve">Marco normativo de financiamiento de las ESE actualizado
</t>
  </si>
  <si>
    <t>Proyecto de acto administrativo de ajuste a las fuentes de financiamiento de las ESE.</t>
  </si>
  <si>
    <t xml:space="preserve">No se ha realizado ningun avance en la meta, se solicita revisar la definición de meta </t>
  </si>
  <si>
    <t>Para el año 2023 no se tiene meta asociada, para el año 2024 se realiza acciones de avance del cumplimiento de la acción., especificamnete en el avance del documento  realcionado con la definición de los ajustes a las fuentes de financiamiento de las ESE, toda vez que es sanción presidencial, sin embargo se no cuenta al cierre de la vigencia con el proyecto de acto administrativo final, lo cual se esteblece un resago de esta acción para el año 2025</t>
  </si>
  <si>
    <t>Según la información reortada por la Dirección de Prestación de Servicios y atención Primaria no se realizó cuplimiento de la mea para la vigencia 2024  quedando  rezago de cumplimiento para el 2025.</t>
  </si>
  <si>
    <t>MINISTERIO DE SALUD Y PROTECCIÓN SOCIAL - DIRECCIÓN DE MEDICAMENTOS</t>
  </si>
  <si>
    <t>3.9 Politica de mejora normativa.</t>
  </si>
  <si>
    <t>3. Garantizar acceso oportuno a los medicamentos y tecnología a todos los habitantes del territorio nacional.</t>
  </si>
  <si>
    <t>Implementar mecanismos de regulación de precios de medicamentos y dispositivos médicos</t>
  </si>
  <si>
    <t>Mecanismo de regulación de precios de medicamentos y dispositivos médicos</t>
  </si>
  <si>
    <t>Número de Circulares con la metodología para el control de precios de medicamentos y dispostivos médicos</t>
  </si>
  <si>
    <t>El pasado 14 de marzo de 2024 se expidió la Circular 18 de 2024 de la Comisión Nacional de Precios de Medicamentos y Dispositivos Médicos “Por la cual se establece la metodología para la aplicación del régimen de control directo de precios para los medicamentos que se comercialicen en el territorio nacional”, que permiten identificar los medicamentos que ingresan al régimen de control directo de precios para determinar su precio máximo de venta, a partir de los precios referencia internacional y nacional.</t>
  </si>
  <si>
    <t>La DMTS, reporta cumplimiento del 100% de la meta establecida en la vigencia 2024 con la expedición de la circular 18 de 2024 de la Comisión Nacional de Precios de Medicamentos y Dispositivos Médicos “Por la cual se establece la metodología para la aplicación del régimen de control directo de precios para los medicamentos que se comercialicen en el territorio nacional”</t>
  </si>
  <si>
    <t>Se expidió el 31 de mayo de 2024 la Circular 19 de 2024 "Por la cual se actualiza el precio máximo de venta de los medicamentos sujetos al régimen de control directo de precios" la cual actualiza los precios máximos de la presentación comercial de más de 30.000 medicamentos que hacen parte de 647 mercados relevantes. La actualización considera un incremento de 8,07% asociado a la variación de las tasas de cambio de los países de referencia desde enero de 2022 hasta diciembre de 2023. Esta circular entra en vigencia el 31 de julio de 2024.</t>
  </si>
  <si>
    <t>La DMTS, reporta cumplimiento del 100% de la meta establecida en la vigencia 2024 con la expedición de la circular 19 de 2024, "Por la cual se actualiza el precio máximo de venta de los medicamentos sujetos al régimen de control directo de precios"</t>
  </si>
  <si>
    <t>100%%</t>
  </si>
  <si>
    <t>Meta cumplida en el segundo trimestre de la vigencia 2024</t>
  </si>
  <si>
    <t>La DMTS, reporta cumplimiento del 100% de la meta establecida en la vigencia 2024 con la expedición de la circular 18 de 2024 de la Comisión Nacional de Precios de Medicamentos y Dispositivos Médicos “Por la cual se establece la metodología para la aplicación del régimen de control directo de precios para los medicamentos que se comercialicen en el territorio nacional” y la circular 19 de 2024, "Por la cual se actualiza el precio máximo de venta de los medicamentos sujetos al régimen de control directo de precios"</t>
  </si>
  <si>
    <t>Formular  la política farmacéutica de medicamentos, dispositivos y otras tecnologías en salud</t>
  </si>
  <si>
    <t xml:space="preserve">
Politica farmaceutica (medicamentos y otras tecnologías en salud)</t>
  </si>
  <si>
    <t>Número de documentos elaborado para la aprobación de CONPES presentado al DNP</t>
  </si>
  <si>
    <t>Se continua con la formulación de la política de medicamentos y dispositivos médicos de acuerdo con las actividades planteadas, para lo cual se identificaron un total de 146 problemas en relación con temáticas tales como gobernanza, sistemas de información, abastecimiento, talento humano, transparencia, vigilancia sanitaria, resiliencia y financiación. Así mismo, se cuenta con los antecedentes y un diagnóstico realizado con base en una revisión exhaustiva de documentos académicos e institucionales disponibles.</t>
  </si>
  <si>
    <t>La DMTS, no reporta avance físico de la meta establecida, sin embargo, registra acciones tendientes al logro de la misma durante la vigencia 2024</t>
  </si>
  <si>
    <t>Se continua con la formulación de la política de medicamentos y dispositivos médicos de acuerdo con las actividades planteadas definiendo el problema central, el árbol de problemas y avances en el diagnóstico de las causas principales.</t>
  </si>
  <si>
    <t>La DMTS, reporta acciones tendientes al cumplimiento de la meta establecida para la vigencia 2024, no registra resultado ciantitativo ni % de cumplimiento.</t>
  </si>
  <si>
    <t>Aprobación del CONPES 4129 por medio del cual se probo la Política Nacional de Reindustrialización, la cual se entiende como el proceso de transformación que debe surtir el sector productivo (bienes y servicios) para enfrentar los retos del cambio climático, el acelerado cambio tecnólogico y el entorno geopolítico cambiante. Se determina que los seguros paramétricos presentan una oportunidad potencial para Colombia, razón por la cual es necesario realizar mayor difusión de estos e incluir este tipo de aseguramiento en la formación</t>
  </si>
  <si>
    <t>Según información reportada por la DMTS, cumple la meta establecida para la vigencia 2024 en un 100%, mediante la aprobación del CONPES 4129 .</t>
  </si>
  <si>
    <t>Formular una política pública para el fortalecimiento de la investigación e innovación para la transferencia y apropiación de conocimiento, acuerdos de transferencia de tecnología, producción local y comercialización de medicamentos y otras tecnologías en salud, la cual se articulará con la política farmacéutica nacional</t>
  </si>
  <si>
    <t>Politica de reindustralización y la política de ciencia, tecnología e innovación en salud</t>
  </si>
  <si>
    <t>Número de seguimientos de la formulación de los CONPES</t>
  </si>
  <si>
    <t xml:space="preserve">Se ha realizado seguimiento a los 3 proyectos priorizados en el Conpes de Reindustrialización:
Producción local de Vacunas: Convenio Vecol-INS-MSPS: Se realiza seguimiento semanal para la estructuración del plan de negocio, que finaliza en el mes de mayo.
Con el programa de producción de biotecnológicos con el Instituto Nacional de Cancerología, se han realizado 2 sesiones de seguimiento. 
Respecto a la Planta Farmacéutica de la Universidad de Antioquia, se han realizado 3 sesiones de seguimiento, incluyendo reunión conjunta con MinEducación para presentación de la propuesta y búsquedad de recursos para su financiación.
</t>
  </si>
  <si>
    <t>La DMTS, evidencia avance y cumplimiento del 100% 
frente al número de seguimientos del CONPES 4129 del 2023.</t>
  </si>
  <si>
    <t>1. Se finaliza convenio interadministrativo para el estudio de factibilidad y análisis de brechas para la puesta en marcha de una planta para la producción local de vacunas. Y se inicia la etapa de implementación de las acciones requeridas e identificadas en el estudio en trabajo conjunto con el INS y Vecol, en búsqueda del gobierno corporativo, planteamiento de los proyectos de inversión para la gestión de los recursos necesarios. 2. Con el proyecto de producción de biotecnológicos se realiza el compañamiento necesaria y se promueve la inclusión de los recursos necesarios en el macroproyecto de inversión para la respectiva gestión. 3. Con la UdeA se acmpaña y realiza el seguimiento a la realización de los estudios de suelos, topográficos, de diseño básico y conceptual y se está finalizando el estudio de diseño de ingeniería detallado</t>
  </si>
  <si>
    <t>La DMTS, no reporta resultado cuantitativo ni % de cumplimiento, sin embargo señala acciones frente a la meta establecida.</t>
  </si>
  <si>
    <t>Según lo informado en la descripción de avances, la DMTS cumple la meta establecida para el año 2024 mediante el seguimiento al CONPES 4129</t>
  </si>
  <si>
    <t>Generar iniciativas  de carácter público o mixto para la producción de medicamentos para enfermedades desatendidas y producción de vacunas promoviendo el trabajo articulado con el sector privado que fortalezcan la cadena de suministro</t>
  </si>
  <si>
    <t>Iniciativas para la producción de medicamentos para enfermedades desatendidas y producción de vacuna</t>
  </si>
  <si>
    <t>Número de iniciativas para la producción de medicamentos para enfermedades desatendidas y producción de vacuna puestas en marcha</t>
  </si>
  <si>
    <t>La DMTS reporta una inciativa adelantada para la producción de medicamentos mediante:
Producción local de Vacunas: Convenio Vecol-INS-MSPS: Se realiza seguimiento semanal para la estructuración del plan de negocio, que finaliza en el mes de mayo.
Con el programa de producción de biotecnológicos con el Instituto Nacional de Cancerología, se han realizado 2 sesiones de seguimiento.
Respecto a la Planta Farmacéutica de la Universidad de Antioquia, se han realizado 3 sesiones de seguimiento, incluyendo reunión conjunta con MinEducación para presentación de la propuesta y búsquedad de recursos para su financiación.</t>
  </si>
  <si>
    <t>Se mantienen las tres iniciativas identificadas y se continú trabajando en conjunto para la consecusión de las fuentes de financiación, cooperación ternacional para el fortalecimiento técnico. Adicionalmente, se ha trabajado articuladamente con MinComercio en mesas de trabajo con DNP, MinHaciendo para plantear las diversas fuentes de financiación. Con MinComercio a traves de estudio realizado por Cepal, se identificaron las necesidades y oportunidades, asi como instituciones que pueden aportar para el cierre de brechas en cuanto a la producción local de insumos, APIs, Suministros de productos farmacéuticos a nivel local</t>
  </si>
  <si>
    <t>Producción local de Vacunas: 
Convenio Vecol-INS-MSPS: Finaliza la implementación del plan de Negocios de la Planta de Vacunas
Con el programa de producción de biotecnológicos con el Instituto Nacional de Cancerología, se han realizado 2 sesiones de seguimiento. 
Respecto a la Planta Farmacéutica de la Universidad de Antioquia, se han realizado 3 sesiones de seguimiento, incluyendo reunión conjunta con MinEducación para presentación de la propuesta y búsquedad de recursos para su financiación.</t>
  </si>
  <si>
    <t>Teniendo en cuenta lo mencionado en las descripción de avances por la DMTS, cumple la meta en un 100% en las Iniciativas para la producción de medicamentos para enfermedades desatendidas y producción de vacuna</t>
  </si>
  <si>
    <t>2.3 Politica de compras y contratacón publica.</t>
  </si>
  <si>
    <t>Generar estrategias de compras públicas centralizadas con mecanismos eficientes</t>
  </si>
  <si>
    <t>Definir e implementar mecanismos eficientes de adquisición de medicamentos para enfermedades huerfanas</t>
  </si>
  <si>
    <t>Número de documento con la definición de mecanismos</t>
  </si>
  <si>
    <t>Para la vigencia 2024 no se programó meta del acción, sin embargo se trabaja en el analisis de las alternativas de los mecanismo para la adquisición de medicamentos para enfermedades huerfanas</t>
  </si>
  <si>
    <t xml:space="preserve">La DMTS no programo meta para la vigencia 2024
</t>
  </si>
  <si>
    <t>Para la vigencia 2024 no se programó meta de la acción, se continúa con el trabajo en el análisis de las alternativas de los mecanismo para la adquisición de medicamentos para enfermedades huerfanas</t>
  </si>
  <si>
    <t>La DMTS no programó meta para cumplir en la vigencia 2024, sin embargo menciona acciones que adelantarán para dar cumplimiento a la meta</t>
  </si>
  <si>
    <t>Formular mecanismos de articulación de las medicinas y terapias alternativas y complementarias (MTAC) con el Sistema de Salud.</t>
  </si>
  <si>
    <t>Estrategia de articulacion de MTAC</t>
  </si>
  <si>
    <t xml:space="preserve">Un documento Metodologíco  para la revisión de efectividad y seguridad de MTAC </t>
  </si>
  <si>
    <t>Para la vigencia 2024 no se programó meta del acción, sin embargo se trabaja en el analisis de las alternativas para los mecanismos de articulación de las medicinas y terapias alternativas y complementarias (MTAC)</t>
  </si>
  <si>
    <t>La DMTS no programo meta para 
la vigencia 2024</t>
  </si>
  <si>
    <t>Para la vigencia 2024 no se programó meta del acción, sin embargo se trabaja en el analisis de las alternativas de los mecanismoe articulación de las medicinas y terapias alternativas y complementarias (MTAC) con el Sistema de Salud.</t>
  </si>
  <si>
    <t>Para la vigencia 2024 , la DMTS no programo meta para Formular mecanismos de articulación de las medicinas y terapias alternativas y complementarias (MTAC) con el Sistema de Salud.</t>
  </si>
  <si>
    <t xml:space="preserve">3.3 Politica de simplificación, racionalización y estandarización de tramites. </t>
  </si>
  <si>
    <t xml:space="preserve">Agilizar los procesos de fabricación, venta e importacion de tecnologias en salud mediante el Fortalecimiento de los procesos de autorizaciones. </t>
  </si>
  <si>
    <t>Acto administrativo de para la reglamentación en registro sanitario (modificación Decreto 677 de 1995)</t>
  </si>
  <si>
    <t>Número de actos administrativos expedido.</t>
  </si>
  <si>
    <t xml:space="preserve">Con corte a 1er trimestre de 2024, se elaboró el borrador de Decreto con las nuevas condiciones para el régimen de registro sanitario de medicamentos en Colombia.
Con base en indicaciones recibidas de Ministerio de Comercio, Industria y Turismo, se hizo necesario dividir los aspectos de reglamento técnico en una Resolución por aparte, la cual fue finalizada el 06/05/2024. </t>
  </si>
  <si>
    <t>La DMTS establece acciones adelantadas que permitirán el 
logro de la meta para la vigencia 2024, mediante 
el borrador de Decreto con las nuevas condiciones para el régimen de registro sanitario de medicamentos en Colombia.</t>
  </si>
  <si>
    <t>Se cuenta con borrador de Decreto y reglamento técnico, este último retroalimentado al interior de la DMTS, y ambos en revisión por parte de la Directora a partir del 24/05/2024.
Por tiempos asociados a las consultas publicas nacional e internacional y el estado avance conforme a la directrices impartidas, es probable que la expedición de estos proyectos normativos superen la programación de meta de cuatrenio establecida a la fecha.</t>
  </si>
  <si>
    <t>La DMTS establece acciones adelantadas que permitirán el logro de la meta para la vigencia 2024, pero no registra resultado cuantitativo ni % de cumplimiento.</t>
  </si>
  <si>
    <t>Proyecto decreto: "Por medio del cual se modifica parcialmente el Título 11 de la Parte 8 del Libro 2 del Decreto 780 de 2016, Único Reglamentario del Sector Salud y Protección Social, en relación con el acceso seguro e informado al uso medicinal del cannabis y de la planta de cannabis."</t>
  </si>
  <si>
    <t>Según la descripción de avances reportado por la DMTS, cumple la meta establecida para la vigencia 2024 mediante proyecto decreto.</t>
  </si>
  <si>
    <t>Implementar un sistema de información de reporte y gestión de alertas de abastecimiento.</t>
  </si>
  <si>
    <t xml:space="preserve">Sistema de información de reporte y gestión de alertas de abastecimiento, diseñado e implementado
</t>
  </si>
  <si>
    <t xml:space="preserve">Porcentaje de avance de la implementación de las etapas definidas </t>
  </si>
  <si>
    <t>Se avanzó en el levantamiento de requerimientos básicos, identificación de objetivos y necesidades, así como en la identificación de las fuentes de información, y se levantaron las historias de usuarios, para el desarrollo del Sistema Integrado para la Gestión Oportuna del Abastecimiento de Tecnologías en Salud, que permitirá conocer la oferta pública de medicamentos y dispositivos médicos. Simultáneamente, en relación al desarrollo del sistema de recepción de alertas de desabastecimiento se avanzó con el código fuente y la conexión de este al sistema SISPRO en el ambiente de desarrollo, así mismo, se obtienen las mallas de validación. Posteriormente a que obtuvo por parte de Mincit acceso a la base de datos BACEX, se inició la revisión de esta base para verificar su utilidad en el marco del desarrollo del sistema de monitoreo.
Así mismo, conforme a lo establecido en la circular 17 de 2023, los titulares de registro sanitario iniciaron el reporte mensual de las unidades comercializadas de medicamentos en SISMED, a partir de esto a la fecha se cuenta con los reportes de los meses de enero y febrero de 2024, los cuales hacen parte de la información que permite gestionar oportunamente las alertas de abastecimiento en las alertas.
Teniendo en cuenta que en la etapa anterior se avanzó en la implementación del primer nivel del IUM de un 99% de los registros autorizados para su comercialización en el país, se continúa con la implementación del IUM en su segundo nivel, el cual hace referencia a la identificación de la marca o signo distintivo comercial para cada uno de  los registros autorizados para su comercialización en el país, dicha implementación alcanza un 44.19% de los registros con corte a 6 de mayo de 2024.
Finalmente, en enero fue expedida la Resolución 184 de 2024. La cual en su anexo técnico en la línea de acción 1.1. “Consolidar los requerimientos para el diseño del sistema de información de dispositivos médicos”, estableció que entre el año 2024 y 2025, el Ministerio de Salud y Protección Social en coordinación  con los actores adelantará un inventario de las fuentes de información que existen  durante el ciclo de vida de los DM en el país, donde se identifique el estado,  los parámetros y el nivel de madurez de sistemas de información existentes.</t>
  </si>
  <si>
    <t>La DMTS, reporta cumplimiento del 13% sobre un 40%
que esta establecido como meta para la vigencia 2024.</t>
  </si>
  <si>
    <t>Desde la DMTS se avanza en el primer piloto para el registro de información al sistema de información de abastecimiento de medicamentos en Colombia, el cual será diligenciado por todos los comercializadores y productores de medicamentos a nivel nacional.
Es importante resaltar que este piloto permitirá tener toda la capacidad operacional para la puesta en marcha del sistema de información definitivo al finalizar la vigencia 2024</t>
  </si>
  <si>
    <t>La DMTS establece acciones adelantadas que permitirán el logro de la meta para la vigencia 2024,</t>
  </si>
  <si>
    <t>Se realizó la puesta en marcha del primer piloto del Sistema de Información de Precios de Medicamentos, el cual se puede consultar en el isiguiente link
https://www.sispro.gov.co/central-prestadores-de-servicios/Pages/SISMED-Sistema-de-Informacion-de-Precios-de-Medicamentos.aspx</t>
  </si>
  <si>
    <t>Se verifica el enlace reportado por la dependencia encontranóse que El Sistema de Información de Precios de Medicamentos (SISMED) es una estrategia de salud pública que tiene por objetivo mejorar la accesibilidad a medicamentos esenciales por parte de la población, especialmente de aquella de escasos recursos económicos, enmarcado en los lineamientos de lucha contra la pobreza y descentralización.Implementar un sistema de información de reporte y gestión de alertas de abastecimiento. Por lo anterior la DMTS cumple la meta establecida para el año 2024 en un 40%</t>
  </si>
  <si>
    <t>3.6 Politica de transparencia, acceso a la información publica y lucha contra la corrupción.</t>
  </si>
  <si>
    <t>Diseñar un sistema de información de consulta pública que permita conocer la oferta de tecnologías en salud.</t>
  </si>
  <si>
    <t>Sistema de información de consulta pública que permita conocer la oferta de medicamentos y dispositivos médicos, diseñado.</t>
  </si>
  <si>
    <t xml:space="preserve">La DMTS cumple en un 10% sobre el 50% que dejo
establecido como meta en la vigencia 2024,
</t>
  </si>
  <si>
    <t>Desde la DMTS se avanza en el primer piloto para el registro de información al sistema de información de abastecimiento de medicamentos en Colombia, el cual será diligenciado por todos los comercializadores y productores de medicamentos a nivel nacional.
Este sistema de información permitirá consultar en forma automatica la oferta de medicamentos actualizada en el sistema de salud colombiaano On Line</t>
  </si>
  <si>
    <t>La DMTS, reporta acciones tendientes al cumplimiento de la meta establecida para la vigencia 2024.</t>
  </si>
  <si>
    <t>Se realizó la puesta en marcha del primer piloto del Sistema de Información de Abastecimiento de Medicamentos, el cual se puede consultar en el siguiente link
https://www.minsalud.gov.co/salud/MT/paginas/desabastecimiento.aspx</t>
  </si>
  <si>
    <t>Según descripción de avances de la DMTS,  cumple el 50% establecido ccomo meta para diseñar un sistema de información de consulta pública que permita conocer la oferta de tecnologías en salud.</t>
  </si>
  <si>
    <t>Fortalecer los procesos de cualificación y gestión del talento humano requerido para la atención en los servicios farmacéuticos</t>
  </si>
  <si>
    <t>Definición de la ruta para certificacion del Talento Humano para la atención en servicios farmaceúticos</t>
  </si>
  <si>
    <t>Un documento de Definición de la ruta para certificacion del Talento Humano para la atención en servicios farmaceúticos</t>
  </si>
  <si>
    <t>En el primer trimestre del 2024, se analizó la información recolectada en la vigencia 2023</t>
  </si>
  <si>
    <t>La DMTS  no cumple la meta establecida, sin embargo 
registra acciones para el cumplimiento.</t>
  </si>
  <si>
    <t>Se realizó el levantamiento de información y  diagnostico inicial para calcular la capacidad del equipo tecnico necesario para realizar el documento para la certificación del equipo humano farmaceutico y poder llevar a cabo la construcción de los lineamientos</t>
  </si>
  <si>
    <t>El Ministerio de Salud oficializó la integración de los promotores de salud dentro del talento humano en salud. Con la expedición del Decreto 1409 de 2024, se actualiza el listado de profesiones con capacidades técnicas para la suministrar y verificar la atención en servicios farmauceticos, si bien no es la normatividad definitiva, el presente decreto permite regular esta actividad en el marco de la potilica de dispositivos médicos</t>
  </si>
  <si>
    <t>Según lo reportado por la dependencia no es claro como se cumple la meta  establecida para  un documento de Definición de la ruta para certificacion del Talento Humano para la atención en servicios farmaceúticos si la Resolución 184 de 2024 tiene como objeto adoptar la Política de
Dispositivos Médicos. Desde la OAPES Se recomienda revisar el avance o sino de lo contrario queda como meta rezagada para la vigencia 2025.</t>
  </si>
  <si>
    <t>MINISTERIO DE SALUD Y PROTECCIÓN SOCIAL - DIRECCIÓN DE ASEGURAMIENTO</t>
  </si>
  <si>
    <t xml:space="preserve">Contribuir a la disminucion de los aportes a salud por parte de los pensionados que devengan entre dos y tres salarios mínimos legales vigentes pasando del 12% al 10%  </t>
  </si>
  <si>
    <t>Lineamiento expedido por el MSPS.</t>
  </si>
  <si>
    <t>Un Lineamiento expedido por el MSPS.</t>
  </si>
  <si>
    <t xml:space="preserve">Se dió cumplimiento a través de la Resolución 1271 del 14 de agosto de 2023 se modificó el Anexo Técnico 1  “Glosario de Términos PILA” de la Resolución 2388 de 2016, adicionando el acápite “Tarifas a cotizar por los pensionados al Sistema General de Salud”.. aplicabilidad a partir del 1/01/2024. </t>
  </si>
  <si>
    <t>La Dirección no tiene prograda meta para el 2024</t>
  </si>
  <si>
    <t>Se logra el cumplimiento del 100% de la acción teniendo en cuenta que a partir del 1 de enero de 2024 se ajustó la plataforma tecnologica de los Operadores de Información (PILA), para que los pensionados que tienen  una mesada pensional mayor a un salario mínimo y hasta 3 salarios  mínimos aporten al Sistema General de Seguridad Social en Salud sobre una tarifa del 10% con el fin de dar cumplimiento al artículo 78 de la Ley 2294 de 2023 "Por el cual se expide El Plan Nacional de Desarrollo 2022- 2026 "Colombia Potencia  Mundial de la Vida”.
"</t>
  </si>
  <si>
    <t>La Dirección de aseguramiento describe acciones realizadas, sin embargo, para el año en curso no tiene meta programada.</t>
  </si>
  <si>
    <t xml:space="preserve">NO EXISTE META PROGRAMADA PARA LA VIGENCIA </t>
  </si>
  <si>
    <t xml:space="preserve">
Se logra el cumplimiento 100% de la acción teniendo en cuenta que a partir del 1 de enero 2024, se ajustó la plataforma tecnológica de los operadores de información (PILA), para que los pensionados que tienen una mesada pensional mayor a  un salario mínimo y hasta 3 Salarios mínimos aportes al Sistema General de Seguridad Social sobre una tarifa del 10% con l fin de dar cumplimiento al artículo 78 de la Ley 2294 de 2003 “Por el cual se expide el Plan Nacional de Desarrollo 2022-2026 “Colombia Potencia Mundial de la Vida””</t>
  </si>
  <si>
    <t>Pensionados que se benefician del nuevo porcentaje de cotizacion</t>
  </si>
  <si>
    <t>Número de pensionados que se benefician del nuevo porcentaje de cotizacion</t>
  </si>
  <si>
    <t>La dirección no realiza reporte descriptivo por tanto no es posible saber si se avanzó o no e la meta</t>
  </si>
  <si>
    <t xml:space="preserve">La disminución del porcentaje de cotización a salud  señalado anteriormente se beneficiaron 292.711 pensionados; ahorrándose el total de dicha población en aportes al Sistema General de Seguridad Social en Salud, en promedio mensual, DIECISIETE MIL DOSCIENTOS CUARENTA Y CINCO MILLONES CUATROCIENTOS SIETE MIL NOVECIENTOS CUARENTA Y OCHO PESOS ($17.245.407.948)
</t>
  </si>
  <si>
    <t xml:space="preserve">Según la información reportada por la Dirección de Aseguramiento, se registró un avance del 100% en la meta programada para  2024. </t>
  </si>
  <si>
    <t>A partir del 1°  de enero de 2024 se beneficiarion de la disminución de la tarifa del aporte a salud 292,711 pensionados que tenian una mesada pensional mayor a 2 SMLMV  y hasta 3 SMLMV.  Este  valor es constante durante el año 2024, ya que  corresponde al número de personas que aportaban a salud con una tarifa a salud de 12% y con la medida se les disminuyó la tarifa a salud  al 10%. El valor de  la linea base de 258,806 pensionados correponde al número de personas que a la promulgación de la Ley se encontraban cotizando con una mesasa mayor a 2 SMLMV y hasta 3 SMLMV. El valor del primer trimestre es un error y se solicita que se ajuste con el valor de 292,711 el cual corresponde al número de personas que han sido beneficiadas de la medida desde el 1°  de enero de 2024</t>
  </si>
  <si>
    <t xml:space="preserve">Se evidencia avance en el resporte de la meta teniendo en cuenta que en el trimestre pasado no se aportaron datos de avance cuantitativo </t>
  </si>
  <si>
    <t>Se logra el cumplimiento del 100% de la meta, teniendo en cuenta que a partir del 1 de enero de 2024 se beneficiaron de la disminución de la tarifa del aporte a salud 292711 pensionados que tenían una mesada mayor a 2 SMLMV y hasta 3 SMLMV. Este valor es constante durante el año 2024, ya que corresponde al número de personas que aportan a salud con una tarifa del 12% y con la medida se les disminuye la tarifa al 10%. El valor de la línea base de 258.806 pensionados corresponde al número de personas que a la promulgación de la Ley se encontraban cotizando con una mesada mayor a 2 SMLMV y hasta 3 SMLMV. El número de personas beneficiadas  con la medida desde el 1 de enero de 2024 es de 292711.</t>
  </si>
  <si>
    <t>Se evidencia un cumplimiento del 100% de la meta programada para 2024,teniendo en cuenta que a partir del 1 de enero de 2024 se beneficiaron de la disminución de la tarifa del aporte a salud 292711 pensionados que tenían una mesada mayor a 2 SMLMV y hasta 3 SMLMV. Este valor es constante durante el año 2024, ya que corresponde al número de personas que aportan a salud con una tarifa del 12% y con la medida se les disminuye la tarifa al 10%. El valor de la línea base de 258.806 pensionados.</t>
  </si>
  <si>
    <t>Fortalecer el aseguramiento en salud para el cuidado integral de toda la población, bajo el control y regulación del Estado a través de la definición de territorios para la gestión en salud.</t>
  </si>
  <si>
    <t>Expedición acto administrativo para reorganización territorial del aseguramiento social.</t>
  </si>
  <si>
    <t>Un acto administrativo para reorganización territorial del aseguramiento social.</t>
  </si>
  <si>
    <t>Durante el primer trimestre del año 2024, se ha continuado con el proceso de  revisión técnico y jurídico  de que se viene adelantando de manera conjunta con el Despacho del sr. Viceministro de la Protección Social de la propuesta de acto administrativo “Por la cual se definen las áreas geográficas para la gestión en salud en Colombia y se adopta el respectivo Anexo Técnico”; producto de este proceso, se ha requerido el ajuste en la metodología e inclusión de una nueva variable propia del sector salud, la cual se encuentra en validación; seguido a esto, se realizará la publicación para los comentarios de la ciudadanía.</t>
  </si>
  <si>
    <t>La Dirección reporta estar el acto administrativo en proceso de revisión a lo que le da un porcentaje de cumplimiento del 25%</t>
  </si>
  <si>
    <t>Durante el segundo trimestre del año 2024, se ha continuado con el proceso de  revisión técnica y jurídica de la propuesta de acto administrativo “Por la cual se definen las subregiones funcionales para la gestión en salud en Colombia y se adopta el respectivo Anexo Técnico”; producto de este proceso, se ha proyectado para el mes de julio de 2024, la realización de mesas técnicas para la validación de los cambios realizados con actores principales del SGSSS (Entidades Territoriales y EPS), seguido a esto, se procederá al ajuste correspondiente y posteriormente la publicación para los comentarios de la ciudadanía.</t>
  </si>
  <si>
    <t>Según la Dirección de Aseguramiento, se reportó  que se mantiene el avance del 25% ,dado que se solicitó hacer mesas tecnicas con el territorio lo que representa insumos para la construcción del proyecto normativio,  por lo que se mantiene el 25% del primer trimestre.</t>
  </si>
  <si>
    <t>0.25</t>
  </si>
  <si>
    <t xml:space="preserve">Elaboración propuesta normativa, adelantando un proceso de revisión técnica y jurídica de la misma, con validación interna y externa a través de la realización de mesas técnicas con actores principales del SGSSS (dependencias del MSPS, Entidades Territoriales y EPS).Sistematización de los resultados obtenidos- </t>
  </si>
  <si>
    <t>No reportan un avance cuantitartivo refieren que en este moemnto estan en la validacion interna y externa a traves de la realizacion de mesas Tecnicas con actores principales del SGSSS</t>
  </si>
  <si>
    <t xml:space="preserve">En el IV trimetre de la vigencia 2024, se finaliza proceso de revisión técnica y jurídica de la propuesta de regionalización  de areas funcionales para la gestión en salud, incluida la validación interna y externa con actores principales del SGSSS (dependencias del MSPS, Entidades Territoriales y EPS). Se estructura el proyecto de resolución el cual se encuentra pendiente de aval para publicación y poder así continuar el trámite. </t>
  </si>
  <si>
    <t xml:space="preserve">no se reportan avances cuantitativos para la meta quedando esta en  un acomulado para la vigencia en un avance del 25 %, se avanzo en proceso de revisión técnica y jurídica de la propuesta de regionalización  de areas funcionales para la gestión en salud, incluida la validación interna y externa con actores principales del SGSSS (dependencias del MSPS, Entidades Territoriales y EPS). </t>
  </si>
  <si>
    <t>Reglamentar el mecanismo que permite el recaudo de los recursos por parte de los fondos de salud de las universidades publicas.</t>
  </si>
  <si>
    <t>Un Acto administrativo expedido</t>
  </si>
  <si>
    <t>Se díó cumplimiento con la expedición de la resolución 1271 del 14 de agosto de 2023 la cual modificó el Anexo Técnico 2 de la Resolución 2388 de 2016, asignando los códigos de las universidades con régimen especial en salud y de esta forma permitir el recaudo de los aportes de sus afiliados cuando tienen ingresos adicionales y de sus cónyuges o compañeros permanentes cuando tienen una relación laboral.  Esta implementación se realizó a partir del 1o. de septiembre de 2023.</t>
  </si>
  <si>
    <t>No tiene Meta programada en 2024</t>
  </si>
  <si>
    <t>Se logra el cumplimiento 100% de la acción con la expedición de la Resolución 1271 del 14 de agosto de 2023, la cual modifica el anexo técnico 2 de la Resolución 2388 de 2016, asignado los códigos de las universidades con régimen especial en salud y de esta forma permitir el recaudo de los aportes de sus afiliados cuando tienen ingresos adicionales y de sus conyugues o compañeros permanentes cuando tienen una relación laboral. Esta implementación se realizó a partir del 1 de septiembre de 2023</t>
  </si>
  <si>
    <t>No tiene Meta programada en 2024,  se dio cumplimiento a la meta del cuatrenio con la expediciòn de la Resolución 1271 del 14 de agosto de 2023, la cual modifica el anexo técnico 2 de la Resolución 2388 de 2016,</t>
  </si>
  <si>
    <t>Incrementar cobertura en salud para la población jóven no afiliados al Sistema de Seguridad Social</t>
  </si>
  <si>
    <t>Cobertura de afiliación en salud jóvenes de 14 a 28 años con encuesta sisben IV-A, B, C</t>
  </si>
  <si>
    <t>Porcentaje de jovenes entre 14 y 28 años afiliados al SGSSS</t>
  </si>
  <si>
    <t xml:space="preserve">
A partir de la información de población no afiliada entre 14 y 28 años, se evidenció que al 31/12/2022 existían 58,110 personas con encuesta del Sisbén y sin afiliación en el SGSSS. Con corte a Diciembre de 2023 se evidencia un avance de afiliación de esta población de 36.927 personas en el Régimen contributivo y subsidiado y, 37 personas en los Regímenes de excepción o especial, para un total de 36.964 jóvenes afiliados en salud. Lo que equivale a un avance del 63,61% del acumulado programado 50% para las vigencia 2023 y 15% para la vigencia 2024.
Nota: La información reportada tiene corte semestral. Cumplimiento del 100% para la vigencia 2023 y 90,70% para la vigencia 2024
 </t>
  </si>
  <si>
    <t>La Dirección reporta el cumplimiento de la meta establecida  para el trimestre en un 87%</t>
  </si>
  <si>
    <t xml:space="preserve">A partir de la información de población no afiliada entre 14 y 28 años, se evidenció que al 31/12/2022 existían 58,110 personas con encuesta del Sisbén y sin afiliación en el SGSSS. Con corte a junio de 2024 se evidencia un avance de afiliación de esta población de 41.958 personas en este rango de edad, esto corresponde a un acumulado del 72.2% jóvenes afiliados en salud  información que se encuentra punlicado en el siguiente link  https://app.powerbi.com/view?r=eyJrIjoiMmIxZGI1NDQtN2MwZi00MTdmLThmMjItM2ZlYjQxNDE1NWFmIiwidCI6ImJmYjdlMTNhLTdmYjctNDAxNi04MzBjLWQzNzE2ZThkZDhiOCJ9.
</t>
  </si>
  <si>
    <t>Según la información reportada por la Dirección de Aseguramiento, se registró un avance del 72,2% en la meta programada para el segundo trimestre de 2024. La meta correcta del primer trimestre es de 63,61% que representan 36.964 jovenes entre 14 y 28 años  de un total  58.110.</t>
  </si>
  <si>
    <t>27.79%</t>
  </si>
  <si>
    <t>77.79%</t>
  </si>
  <si>
    <t>A partir de la información de población no afiliada entre 14 y 28 años, se evidenció que al 31/12/2022 existían 58,110 personas con encuesta del Sisbén y sin afiliación en el SGSSS. Con corte a septiembre de 2024 se evidencia un avance de afiliación de esta población de 45.202 personas en este rango de edad, esto corresponde a un acumulado del 77.79% jóvenes afiliados en salud. Y para la meta del año 2024 (15%), se registra un avance en este trimestre del 27,79%.
La información que se encuentra publicada en el siguiente link  https://app.powerbi.com/view?r=eyJrIjoiMmIxZGI1NDQtN2MwZi00MTdmLThmMjItM2ZlYjQxNDE1NWFmIiwidCI6ImJmYjdlMTNhLTdmYjctNDAxNi04MzBjLWQzNzE2ZThkZDhiOCJ9.</t>
  </si>
  <si>
    <t xml:space="preserve"> Según la información reportada por la Dirección de Aseguramiento, se registró un avance del 77,79 % en la meta programada para el tercer  trimestre de 2024. </t>
  </si>
  <si>
    <t xml:space="preserve">A partir de la información de población no afiliada entre 14 y 28 años, se evidenció que al 31/12/2022 existían 58,110 personas con encuesta del Sisbén y sin afiliación en el SGSSS. Con corte a diciembre de 2024 se evidencia un avance de afiliación de esta población de 45.276 personas en este rango de edad, esto corresponde a un acumulado del 77.91% jóvenes afiliados en salud. </t>
  </si>
  <si>
    <t>Se evidencia un avance en el cumplimiento acomulado del 77,91% respecto al cumplimiento de la meta planteada para 2024</t>
  </si>
  <si>
    <t>MNISTERIO DE SALUD Y PROTECCIÓN SOCIAL-SECRETARIA GENERAL</t>
  </si>
  <si>
    <t>Acompañar y expedir concepto y/o lineamientos y/o  autorizaciones en marco del proceso de modernización institucional de las entidades adscritas al MSPS  acorde a las funciones y responsabilidades misionales y las exigencias del Plan Nacional de Desarrollo – PND.</t>
  </si>
  <si>
    <t>Concepto y/autorizaciones proceso de modernización institucional.</t>
  </si>
  <si>
    <t>(Conceptos y/o lineamientos y/o autorizaciones para el proceso de modernización institucional de las entidades adscritas al MSPS  expedidos / Conceptos y/o lineamientos y/o autorizaciones para el proceso de modernización institucional de las entidades adscritas al MSPS  solicitados) *100</t>
  </si>
  <si>
    <t>Se realizo el acompañamiento oportuno a cada una de las adscritas, en los conceptos de viabilidad, además, de las reuniones efectuadas en el Departamento Administrativo de la Función Pública.</t>
  </si>
  <si>
    <t>Según la información de la dependencia se cumpió con la meta</t>
  </si>
  <si>
    <t>Se realizo el acompañamiento oportuno a cada una de las adscritas, en los conceptos de viabilidad y en las reuniones efectuadas en el Departamento Administrativo de la Función Pública.</t>
  </si>
  <si>
    <t>No hay consitencia entre los registros cuantitativos y porcentajes de cumplimiento realizados para el primer y segundo trimestre. Se requirió a la dependencia pero mantienen lo reportado.</t>
  </si>
  <si>
    <t>En el tercer trímestre, según la información de la dependencia se avanzó en la meta. Se sugiere continuar trabajando en el desarrrollo de las actividades para lograr el cumplimiento total de la meta.</t>
  </si>
  <si>
    <t>A 17 de febrero la dependencia no ha diligenciado el seguimiento correspondiente.</t>
  </si>
  <si>
    <t>MINISTERIO DE SALUD Y PROTECCIÓN SOCIAL - DIRECCIÓN DE P Y P</t>
  </si>
  <si>
    <t>Actualizar el Programa Ampliado de Inmunizaciones (PAI)</t>
  </si>
  <si>
    <t>La Dirección de Promoción y Prevención no reportó avance de la meta programada</t>
  </si>
  <si>
    <t>Reunión en el mes de mayo con la consultora del Área Salud y Nutrición – UNICEF y representante del MSPS, con el objetivo de presentar el estado actual del proceso de actualización del Manual del PAI y construcción del plan de trabajo preliminar para la actualización del mismo</t>
  </si>
  <si>
    <t>La Dirección de Promoción y Prevención registra acciones realizadas para el logro de la meta y avance del 30% del acto administrativo</t>
  </si>
  <si>
    <t>Se sostuvo reuniones con UNICEF quien es el cooperante que apoyara el procerso de la actualizacion del manual del PAI, se tiene programado al tiempo de la actualizacion del manual PAI y la resolucion que lo reglamente.</t>
  </si>
  <si>
    <t>De  acuerdo con lo reportado por la Dirección s consigue un resultado cualitativo de 100% a la espera de  la actualizacion del manual PAI y la resolucion que lo reglamente, se solicitara a la dirección, las acciones a tomar de acuerdo con el resultado</t>
  </si>
  <si>
    <t>Formular y/o transformar políticas, y actos regulatorios en salud ambiental que incidan en la intervención de los determinantes socioambientales  con enfoque diferencial, territorial e inclusivo</t>
  </si>
  <si>
    <t>Para la vigencia de 2023 se encuentra en revisión del Ministerio de Ambiente y Desarrollo Sostenible 4 actos administrativos para la firma de los mismos</t>
  </si>
  <si>
    <t>La Dirección de P y P registra un avance del 31% de la meta rezagada</t>
  </si>
  <si>
    <t>Se expide la resolución 229 de 2024 "Por la cual se autorizan los laboratorios que realizan análisis físicos, químicos y/o microbiológicos del agua para consumo humano" y la resolución 591 de 2024 "Por la cual se adopta el Manual para la Gestión Integral de Residuos generados en la Atención en Salud y Otras actividades"</t>
  </si>
  <si>
    <t>La Dirección de P y P registra un avance del 13% de la meta programada para 2024</t>
  </si>
  <si>
    <t>La dirección de p y p registra un cumplimiento de la meta del 100%, sin embargo, dicho cumplimiento no puede ser validado toda vez que no hay descripción de las acciones realizadas</t>
  </si>
  <si>
    <t xml:space="preserve">Durante el período reportado, a la fecha se publicó el instrumento para la gestión  de residuos hospitalarios mediante las Resolución 591 de 2024 en el Diario Oficial No. 52717 del 04 de abril de 2024;  Se publicó la prórroga para el Reglamento Técnico de Juguetes, mediante la Resolución 407 de 2024  La cual  no requirió consulta pública.
</t>
  </si>
  <si>
    <t>La Dirección de Promoción y Prevención registra acciones realizadas para el logro de la meta y avance del 38% de la meta</t>
  </si>
  <si>
    <t>En los meses de noviembre y diciembre se publican los proyectos de resolución "Por la cual se adoptan los criterios técnicos de construcción y de seguridad para los establecimientos con piscinas y estructuras similares de uso colectivo abiertas al público en general, y se dictan otras disposiciones" y "Por la cual se reglamenta el manejo y gestión integral del cadáver en los aspectos sanitarios y epidemiológicos en el ámbito hospitalario, extrahospitalario y funerario, y se modifica la Resolución 5194 de 2010"
En atención al reporte del último trimestre con el cierre de la agenda regulatoria 2024, se evidencia que se expidieron y/o publicaron un total de 8 actos administrativos de 10 programados, razón por la cual se le asigna un cumplimiento del 80% y cuantitativo de 80%</t>
  </si>
  <si>
    <t xml:space="preserve">De acuerdo con lo registrado por la Dirección, se obtiene un cumplimiento del 80%   </t>
  </si>
  <si>
    <t xml:space="preserve">Para el Año 2024, se tiene el HITO: a) formulación de la estrategia integradora con alcance nacional y territorial, b) proceso de alistamiento territorial, c) implementación en pilotos a nivel territorial. El reporte del primer trimestre corresponde al avance en la formulación de la estrategia integradora, desde la revisión documental y propuesta de estructura de la estrategia </t>
  </si>
  <si>
    <t>La Dirección de P y P registra un avance del 25% de la meta programada para 2024</t>
  </si>
  <si>
    <t xml:space="preserve">Se avanza en la co-construcción de la Estrategia Integradora en Salud Ambiental, a través del desarrollo de mesas de trabajo con los referentes de cada uno de los componentes de salud ambiental y el trabajo conjunto en talleres. En este sentido, se ha avanzado en la definición de la estructura de la estrategia, compuesta por tres niveles: i) Nacional - intervención de los determinantes desde competencias del sector salud, ii) Territorial y iii) Gobernabilidad y Gobernanza. Se estan definiendo las prioridades nacionales, respuestas integrales a nivel territorial, y se esta dando el alcance en cuanto a: cooperación de organismos internacionales, participación social y comunitaria, fortalecimiento de las capacidades institucionales, un plan de asistencia técnica coordinada y una estrategia de comunicación única. 
Se avanza en la inclusión de las prioridades de la Política Integral de Salud Ambiental en el eje nacional. Se inicia la construcción de una matriz de cruce de los departamentos, contra condiciones ambientales o de salud identificadas en la PISA.Avanza la revisión de la propuesta de estructura con los componentes temáticos y procesos transversales de la Subdirección. Resultado de la revisión se realizan ajustes pertinentes a la estructura y se acuerda en general la identificación de prioridades desde cada componente temático. 
</t>
  </si>
  <si>
    <t>La Dirección de P y P registra un avance del 60% de la meta programada para 2024</t>
  </si>
  <si>
    <t xml:space="preserve">Se concluye la co-constrtucción de la estrategia integradora en salud ambiental, desarrollando en el trimestre las siguientes actividades:
*Se realizan reuniones de revisión de avance de la estrategia con la Dra. Johana Morales Subdirectora de Salud Ambiental, y otros funcionarios de la Subdirección.
* Reuniones con profesionales de los componentes temáticos de cambio climático, saneamiento, movilidad, agua e IVC, para para construir el capítulo transversal de cambio climático. 
*Desarrollo de un taller con el objetivo de identificar acciones nacionales y territoriales para abordaje de las situaciones de interés en salud ambiental. 
* Se realizan reuniones al interior de la subdirección para presentar los avances y recibir retroalimentación 
* Se identifican y analizan las variables del instrumento que mide capacidades territoriales para la gestión de la salud ambiental </t>
  </si>
  <si>
    <t>La Dirección de PyP registra un avance del 100% de la meta programada para 2024</t>
  </si>
  <si>
    <t>Integrar en el sistema de información único e interoperable en salud, la información de la  salud ambiental para la toma de decisiones intersectoriales, nacionales y territoriales y promover la investigación en salud ambiental.</t>
  </si>
  <si>
    <t>Sistemas de información en salud ambiental integrados en el  sistema de información único e interoperable en salud</t>
  </si>
  <si>
    <t>No. de Sistemas de información en salud ambiental integrados en el  sistema de información único e interoperable en salud.</t>
  </si>
  <si>
    <t>Se avanzó en la construcción del aplicativo del seguimiento a la gestión de la salud ambiental a nivel territorial - GETSA con apoyo de la oficina de OTIC para dar cumplimiento a lo definido en las resoluciones 3496 de 2019 y 367 de 2023. Gestión Banco Mundial y Banco Interamericano de Desarrollo para avanzar en la construcción del SUISA en el marco del proyecto de salud digital. Se hace la claridad que el Sistema de Información Unico e interoperable en salud, se encuentra en proceso de desarrollo</t>
  </si>
  <si>
    <t>La Dirección de P y P registra un avance del 65% de la meta programada para 2024</t>
  </si>
  <si>
    <t>0.8</t>
  </si>
  <si>
    <t xml:space="preserve">Con apoyo de la OTIC se puso en etapa de producción el aplicativo del seguimiento a la gestión de la salud ambiental a nivel territorial - GETSA (https://web.sispro.gov.co/ ) iniciando la captura de la información de las Secretarias de Salud Departamentales y Distritales, además se avanzó en el desarrollo de algunas salidas de información en este aplicativo, el cual continua con en construcción y ajustes. 
Con respecto al SUISA con el apoyo de la OTIC  se ha avanzado en el ajuste del sitio web para la publicación de información de este sistema en SISPRO, se cuenta con propuesta  en revisión y ajustes del mapa del IRCA con datos enviados por el INS y  está en proceso el desarrollo de otras salidas de información de los componentes de salud ambiental y además, se ha continuado con la gestión y participación en espacios de trabajo con BM y el BID para avanzar en la construcción del SUISA en el marco del proyecto de salud digital. Se hace la claridad que el Sistema de Información Único e interoperable en salud, se encuentra en proceso 
</t>
  </si>
  <si>
    <t>La Dirección de P y P registra un avance del 80% de la meta programada para 2024</t>
  </si>
  <si>
    <t>Con relación al avance en la creación del SUISA, en ajuste batería de indicadores, desarrollo tableros de salida de información de los componentes de seguridad química, zoonosis, se avanza en la creación de un cubo de salud ambiental en la bodega de datos de SISPRO y ajuste y salidas de información del aplicativo GETSA</t>
  </si>
  <si>
    <t xml:space="preserve">Con apoyó de la Oficina de las Tecnologias de Información y Comunicación- OTIC; se desarrolló y está en funcionamiento el aplicativo del seguimiento a la Gestión de la Salud Ambiental a nivel Territorial - GETSA (https://web.sispro.gov.co/), el cual captura información de las Secretarias de Salud Departamentales y Distritales, contando con información de línea base del año 2023 y salidas de información por procesos de gestión de la salud pública y componentes de  Salud Ambiental. 
Con respecto a los avances en el SUISA se desarrollaron mesas de trabajo para los componentes de: agua, saneamiento, aire y salud,  con el objetivo de contextualizar las necesidades del SUISA y concertar la batería de indicadores en el marco de la Conasa, con el apoyo de la OTIC. Se elaboraron tableros de salidas de información de calidad aire y salud, el cual se actualizó con datos a 2023 y se encuentra publicado en la página de SISPRO – SUISA,  avanzó en los tableros de control de Agua, Zoonosis, Seguridad Química e IVC,  avanzando  en el ajuste del sitio web para la publicación de información de Salud Ambiental en SISPRO, adicionalmente se adelnataron mesas de trabajo con IDEAM, OTIC, Google, para explorar la posibilidad de utilizar datos para análisis, toma de decisiones y generación de alertas tempranas.  Se avanzó en la propuesta de  pilotaje con Microsoft de Inteligencia Artificial para el componente de zoonosis.
Así mismo, se realizó la Evaluación de Impactos en Salud por calidad del aire en coordinación con el IDEAM en Municipios Priorizados con base en la herramienta AIRQ+ para su publicación en el Informe de Calidad del Aire 2023 del IDEAM.
También, se avanzó con la OTIC en el levantamiento de requerimientos para la creación de los sistemas de Inspección, Vigilancia y Control - IVC y Gestión Toxicológica
Se hace la claridad que el Sistema de Información Único e interoperable en salud, se encuentra en proceso
</t>
  </si>
  <si>
    <t xml:space="preserve">Promoción de hábitos saludables con enfoque diferencial y de curso de vida a través de la implementación de un plan estratégico intersectorial para promover hábitos alimentarios saludables, actividad física, y prevenir el consumo de sustancias psicoactivas. 
Este plan incluirá la creación e implementación de un programa de juego activo y actividad física con enfoque diferencial.
</t>
  </si>
  <si>
    <t>Plan Nacional de Implementación de las Guías Alimentarias Basadas en Alimentos (GABAS).
Plan de acción de la CONIAF y del Memorando de Entendimiento entre MinDeporte y MinSalud.
Política Nacional de Drogas 2023-2033.</t>
  </si>
  <si>
    <t>Implementar los compromisos sectoriales en el marco de los planes intersectoriales para abordar: la promoción de hábitos alimentarios saludables, actividad física y prevención del consumo de sustancias psicoactivas.</t>
  </si>
  <si>
    <t>Porcentaje en el cumplimiento de los compromisos sectoriales desarrollados.</t>
  </si>
  <si>
    <t>La Dirección de Promoción y Prevención no reportó avance de la meta rezagada</t>
  </si>
  <si>
    <t>* Procesos de articulación intersectorial para la promoción de la actividad física (AF) en el país: a través de CONIAF (instancia nacional intersectorial para fomento y medición de la actividad física), consolidación de plan de acción del Memorando de Entendimiento con MinDeporte y avances en la primera fase de implementación del Proyecto de promoción de AF en las escuelas, entre MinSalud, MinDeporte y MEN, con apoyo de OEA y OPS. 
* Se realizan ajustes al proyecto de Resolución para la adopción de la GABAS como herramienta para la promoción de alimentación saludable, de acuerdo a los compromisos sectoriales del Plan Nacional de Implementación de GABA liderado por el ICBF.
* Desde el Grupo de Convivencia Social y Ciudadana se han realizado durante el mes de marzo dos (02) reuniones de la mesa interistitucional para la construcción del plan de acción intersectorial del eje 4 de la Política Nacional de Drogas. En dicha mesa participan instituciones como Ministerio de Salud y Protección Social, ICBF, Ministerio de la Igualdad, Ministerio de Educación, Ministerio de Cultura, Ministerio de Justicia, DNP y UNDOC. Durante las sesiones realizadas se avanzó en la identificación de las principales estrategias que se requiere implementar para responder a cada uno de los objetivos del eje 4.</t>
  </si>
  <si>
    <t>La Dirección de Promoción y Prevención registra avance de acciones realizadas para el cumplimiento de la meta, sin embargo, no registra avance cuantitativo para el trimestre en seguimiento</t>
  </si>
  <si>
    <t>La Dirección de p y p no registra avance de la meta rezagada</t>
  </si>
  <si>
    <t>En el marco de los procesos de articulación intersectorial para dar respuesta a esta acción del PND, en el segundo trimestre se realizaron las siguientes acciones:
• En relación con la promoción de hábitos alimentarios saludables: en coordinación con la referente de Comunicaciones de la Dirección de Promoción y Prevención se adelantaron mesas de trabajo en el marco del diseño de la estrategia de comunicaciones, con el fin de plantear la construcción de la estrategia educomunicativa y las herramientas que quedaron como compromiso en el Plan de Implementación de GABA (Guías Alimentarias Basadas en Alimentos). Este avance está sujeto al inicio del contrato de acciones de comunicación a cargo de la dirección de PyP y los acuerdos a nivel interinstitucional, teniendo en cuenta que con corte al periodo abril - junio, el ICBF no ha convocado al comité interinstitucional, para definir la continuidad de la ejecución del plan de acción. De igual forma, se han realizado mesas de trabajo con las EAPB del Grupo ACEMI, para iniciar un proceso de monitoreo a las acciones de información, educación y comunicación que ellos adelantan relacionadas con alimentación saludable en las cuales está incluida construcción y divulgación de piezas relacionadas con GABA.
• En la promoción de la actividad física (AF): en la CONIAF (instancia nacional intersectorial para fomento y medición de la actividad física) se consolidaron las apuestas para el despliegue de acciones de carácter intersectorial y consolidación de un informe ejecutivo de gestión de la CONIAF para directivos de los cuatro ministerios (Deporte, Educación, Cultura y Salud). Avances en el Proyecto de "Promoción de la Actividad Física, la Recreación y el Deporte en Entornos Educativos Escolares para una vida Saludable y Feliz", entre MinSalud, MinDeporte y MEN, con apoyo de OEA y OPS.
• Por último, en lo relacionado con la prevención del consumo de sustancias psicoactivas: en la formulación del plan de acción del eje 4. Consumo de sustancias psicoactivas desde el cuidado integral, la salud pública y los derechos humanos, se adelantó: En el marco de la mesa técnica interinstitucional se realizaron tres (3) sesiones presenciales y cuatro (4) virtuales, en las cuales se contó con la participación de Ministerio de Salud y Protección Social, Ministerio Nacional de Educación, Ministerio de Igualdad y Equidad, Ministerio de Cultura, Instituto Colombiano de Bienestar Familiar, Departamento Nacional de Planeación, Ministerio de Justicia y del Derecho. Se avanzó en:
 - Identificación de estrategias bandera que respondan a las innovaciones planteadas en la Política Nacional de Drogas, que permitan proyectar acciones transformadoras conforme a los objetivos específicos del eje 4.
 - Planteamiento de los resultados estratégicos esperados para la formulación del plan de acción acorde con las acciones estratégicas proyectadas para cada objetivo específico del eje 4.</t>
  </si>
  <si>
    <t>La Dirección de P y P registra un avance del 50% de la meta programada para 2024</t>
  </si>
  <si>
    <t>Se consolidaron los procesos intersectoriales e interinstitucionales para la promoción de la actividad física, promoción de la alimentación saludable y la prevención del consumo de sustancias psicoactivas, cumpliendo los acuerdos y compromisos sectoriales establecidos en las instancias intersectoriales.</t>
  </si>
  <si>
    <t>En el marco de los procesos de articulación intersectorial para dar respuesta a esta acción del PND, en el cuarto trimestre de 2024 se realizaron las siguientes acciones:
• En la promoción de la actividad física (AF): 
 Desarrollo de panel de instancias intersectoriales en el marco del Encuentro Nacional de Hábitos y Estilos de Vida Saludable 2024, donde estaban incluidos los temas de promoción de AF y movilidad activa.
 En el marco del Proyecto: "Promoción de la Actividad Física, la Recreación y el Deporte en Entornos Educativos Escolares para una vida Saludable y Feliz", entre MinSalud, MinDeporte y MinEducación con apoyo de OEA y OPS, se brindaron aportes técnicos para la participación de Colombia en la mesa del Comité Interamericano de Educación (CIE) con bullets de logros, retos y siguientes pasos, así mismo, se analizó interministerialmente el proceso y avances del proyecto y su continuidad.
 Articulación con MinTransporte para consolidación técnica del proyecto de decreto para la reglamentación del Programa Nacional de Fomento al Uso de la Bicicleta (PFUB) para revisión y aprobación de Presidencia. Así como revisión y aportes al reglamento de la Mesa de Coordinación Interinstitucional para la Movilidad Activa con enfoque de Género y Diferencial -Mesa CIMA-
 Se realizó asistencia técnica interministerial (MinSalud-MinDeporte) para fortalecimiento en promoción de la actividad física, y promoción y consejería en actividad física y ejercicio en Cauca y sus 22 municipios.
• En relación con la promoción de hábitos alimentarios saludables:
En coordinación con la EAPB SANITAS se desarrolló jornada de fortalecimiento de capacidades a su red de prestadores bajo la modalidad virtual y presencial, abordando las GABA para mayores de 2 años y para mujeres en período de gestación y lactancia y menores de 2 años.
Se realizó solicitud a ICBF sobre información de la continuidad del Plan Nacional de Implementación de las Guías Alimentarías Basadas en Alimentos (GABAS) para la vigencia 2025.
• Por último, en lo relacionado con la prevención del consumo de sustancias psicoactivas:
En el cuarto trimestre de 2024, se intensificaron diversos esfuerzos para promover estilos de vida saludable y prevenir el consumo de sustancias psicoactivas. Se implementaron estrategias como la CAMAD, dirigida a fortalecer la atención integral de adolescentes y jóvenes en conflicto con la ley, con énfasis en salud, prevención y atención psicosocial. La asignación de recursos por medio de resoluciones (1986 y 2683 de 2024) permitió ampliar la cobertura de estos proyectos a 36 municipios a nivel nacional. Además, se realizaron múltiples acciones interinstitucionales como la transferencia de recursos del impuesto de municiones y explosivos, favoreciendo a territorios clave en la promoción de la convivencia y la prevención de violencias, con énfasis en la protección de niños, niñas y adolescentes. En el marco de la política nacional de drogas, se avanzó en la actualización de lineamientos técnicos para dispositivos comunitarios y la reapertura de la comisión intersectorial de alcohol, abordando la prevención ambiental y la protección de los menores frente al consumo de alcohol. Se destacaron eventos clave como el Evento Nacional sobre daños del alcohol y la estrategia SAFER, que reunió a expertos internacionales para socializar intervenciones costo-efectivas basadas en evidencia. Asimismo, se otorgó el Premio Nacional a la "Entidad comprometida con la prevención del consumo, abuso y adicción a sustancias psicoactivas", destacando buenas prácticas en la atención integral del consumo de sustancias. Estas acciones se sumaron a la implementación de ocho CAMAD con énfasis en responsabilidad penal para adolescentes, fortaleciendo el acceso a tratamientos y promoviendo la inclusión social de los jóvenes. Todos estos esfuerzos estuvieron enmarcados dentro de la Política de Drogas 2023-2033, buscando una transformación social integral y una reducción significativa de los riesgos asociados al consumo de sustancias psicoactivas.</t>
  </si>
  <si>
    <t>En coordinacion con los Ministerios de Educacion y Salud se creará el programa deporte, recreación y actividad fisica en la escuela para una vida saludable y feliz en jornada extendida de las institucionales educativas.
Etapa 1: Concertación del programa.
Etapa 2: Formulación del programa.
Etapa 3: Acompañamiento técnico para la implementación del programa.
Etapa 4: Seguimiento y evaluación del programa.</t>
  </si>
  <si>
    <t>Espacios intersectoriales de articulación que involucre la promoción de hábitos saludables:
- CONIAF</t>
  </si>
  <si>
    <t>Porcentaje de cumplimiento del Plan de  implementación de la estrategia del  programa de deporte, recreación y actividad física en la escuela</t>
  </si>
  <si>
    <t>Plan de acción formulado e implementado</t>
  </si>
  <si>
    <t>100% cumplimiento de la etapa 1</t>
  </si>
  <si>
    <t>100% cumplimiento de la etapa 2
50% cumplimiento etapa 3</t>
  </si>
  <si>
    <t>70% cumplimiento de la etapa 3
30% cumplimiento de la etapa 4</t>
  </si>
  <si>
    <t>100% cumplimiento de la etapa 3
100% cumplimiento de la etapa 4</t>
  </si>
  <si>
    <t>Programa implementado</t>
  </si>
  <si>
    <t>Avance de la primera fase de implementación del Proyecto de "Promoción de la actividad física, la recreación y el deporte  en entornos educativos escolares para una vida saludable y feliz", en articulación interinstitucional entre MinSalud, MinDeporte y MEN, con apoyo de OEA y OPS.</t>
  </si>
  <si>
    <t>Se realizó la aplicación del instrumento de caracterización en relación con la promoción de actividades físicas, recreativas y deportivas en un establecimiento educativo seleccionado como prueba piloto y alistamiento de taller presencial en territorio, en el marco del Proyecto denominado: "Promoción de la Actividad Física, la Recreación y el Deporte en Entornos Educativos Escolares para una vida Saludable y Feliz", entre MinSalud, MinDeporte y MEN, que hace parte del Programa Interamericano sobre políticas de alimentación saludable y actividad física en entornos escolares, impulsado por el Departamento de Enfermedades no Transmisibles y Salud Mental (NMH) de la Organización Panamericana de la Salud (OPS) y el Departamento de Desarrollo Humano, Educación y Empleo (DHDEE) de la Organización de los Estados Americanos (OEA).</t>
  </si>
  <si>
    <t>La Dirección de P y P registra un avance del 30% de la meta programada para 2024</t>
  </si>
  <si>
    <t>Durante la vigencia 2024 se logró culminar el proceso de implementación de la primera fase del proyecto “Promoción de la actividad física, la recreación y el deporte en entornos educativos escolares para una vida saludable y feliz”, en el marco del Programa Hemisférico sobre políticas de alimentación saludable y actividad física en entornos escolares de OEA y OPS, que no se había logrado en el año 2023.</t>
  </si>
  <si>
    <t>En articulación con el Ministerio de Educación Nacional y el Ministerio del Deporte, y apoyo de OPS Colombia y OEA, se culminó la primera fase del proyecto “Promoción de la actividad física, la recreación y el deporte en entornos educativos escolares para una vida saludable y feliz”, en el marco del Programa Hemisférico sobre políticas de alimentación saludable y actividad física en entornos escolares de OEA y OPS. Se realizó sistematización, análisis de resultados de la aplicación de los instrumentos de caracterización y generación de documentos con recomendaciones y propuestas de abordaje para la promoción de la actividad física, la recreación y el deporte en el establecimiento educativo piloto de Salento Quindío. Los avances de la experiencia de Colombia fueron presentados en el encuentro regional de diálogo y mesas de trabajo virtual, organizada por OEA y OPS.
Así mismo, esta temática se aborda en la CONIAF (Comisión Nacional Intersectorial para la coordinación y orientación superior del fomento, desarrollo y medición de impacto de la actividad física), donde se socializa que el Ministerio del Deporte en articulación con el Ministerio de Educación Nacional han construido acciones relacionadas con programas de deporte escolar y centros de interés en jornada extraescolar; y adicionalmente, el Ministerio de Cultura tiene priorización de intervenciones en los cursos de vida de niños, niñas y adolescentes en entornos escolares. 
Durante el 2024 se culminó la etapa 2 (formulación) y se realizó el acompañamiento técnico (etapa 3) a un establecimiento educativo piloto en Salento Quindío, cumpliendo el 50% proyectado de implementación.</t>
  </si>
  <si>
    <t>Definir e implementar estrategia intersectorial con el fin de abordar los determinantes que afectan e inciden en la salud mental de las juventudes y el fomento de prácticas profesionales que permitirá potenciar el acompañamiento, atención entre pares y la adquisición de competencias.
Etapa 1: Mapero de actores.
Etapa 2: Mesas de trabajo intersectorial.
Etapa 3: Formulación de la estrategia.
Etapa 4: Acompañamiento técnico para la implementación de la estragia.
Etapa 5: Seguimiento y evaluación de la estrategia.</t>
  </si>
  <si>
    <t>Espacios intersectoriales para garantizar estrategias de fortalecimiento del desarrollo integral de la juventud (CONPES 4040)</t>
  </si>
  <si>
    <t>Porcentaje de cumplimiento del Plan de  implementación de la estrategia intersectorial para  abordar los determinantes que afectan e inciden en la salud mental de las juventudes</t>
  </si>
  <si>
    <t>100% cumplimiento de la etapa 2
100% cumplimiento etapa 3</t>
  </si>
  <si>
    <t>100% cumplimiento de la etapa 4</t>
  </si>
  <si>
    <t>100% cumplimiento de la etapa 5</t>
  </si>
  <si>
    <t>Programa implementado en Departamentos y Distritos</t>
  </si>
  <si>
    <t xml:space="preserve">Se ha construido el documento de Orientaciones para el aprovechamiento de la virtualidad como oportunidad para la promoción de la salud mental y el fortalecimiento de factores protectores y para la implementación de estrategias de mitigación de los riesgos de violencias, problemas y trastornos mentales y consumo de SPA que surgen en el escenario virtual. ESto hace parte de la respuesta a los compromisos de este Ministerio en el Marco del Conpes 4040 de 2021. Estas orientaciones serán validadas en grupos focales con expertos de la academia y posteriormente con el Consejo Nacional de Salud Mental, durante el segundo semestre de 2024.
En relación con mapeo de actores, se cuenta con la identificación de los actores nacionales vinculados al desarrollo del Programa Jovenes en paz y  los avances desarrollados en el marco del este Programa </t>
  </si>
  <si>
    <t>La Dirección de P y P registra avance de acciones realizadas pero no registra cumplimiento cuantitativo de la meta.</t>
  </si>
  <si>
    <t xml:space="preserve">Etapa 1: Corresponde a la construcción de la estrategia de equipos de salud para jóvenes, incluido en el Decreto 1649 de 2023 y Resolución 089 de 2023 del Min Igualdad (anexo 3) En esta estrategia se tuvo en cuenta la identificación de actores y priorización de municipios que obedece al prodecimiento establecido en el Decreto mencionado.
Etapa 2: En el mes de noviembre y diciembre se realizaron mesas de seguimiento departamental para brindar orientaciones que permitan la implementación de los equipos de salud para jóvenes.
El 50 % de avance de cumplimiento corresponde a la definición de la estrategia. En 2025 se espera cumplir con el otro 50% correspondiente a la implementación.
Sobre el documento "Orientaciones para el Aprovechamiento de la virtualidad como oportunidad para la promoción de la saludmental y el fortalecimiento de factores protectores .. ... " esta en revisión del Ministerio de Educacion.
Sobre estrategias Integrales a Jovenes El Ministerio ha venido participando desde el 2023 en la configuracion de una estrategia nacional denominada Jóvenes en Paz-
Durante el año 2023 se establecieron las bases legales y normativas del programa:
El Programa Nacional Jóvenes en Paz fue creado mediante el artículo 348 de la Ley 2294 de 2023, como una iniciativa multisectorial liderada por el Ministerio de Igualdad y Equidad de Colombia. El programa se fundamentó en varios enfoques clave: territorial, seguridad humana, justicia social, derechos, diferencial, étnico racial, campesino, género e interseccional.
A través del Decreto No. 1649 de 2023, Sección V, artículos 34 a 37, se reglamentó el artículo 348, designando al Ministerio de Salud y Protección Social como coordinador del "Componente de atención integral en salud con énfasis en salud mental". La Resolución 089 de 2023 del Ministerio de la Equidad y la Igualdad estableció el manual operativo del componente.
2024
Este año marca el inicio de la implementación operativa del programa:
Con la participación del Minsalud se realizó la socialización con las entidades territoriales en 99 municipios priorizados. Se expidieron dos resoluciones fundamentales para la asignación de recursos desde el Minsalud:
Resolución 1498 (26 de agosto): $7.222.000.000
Resolución 1978 (11 de octubre): $157.000.000
Estos recursos están orientados para la creación de 94 equipos de salud para jóvenes, operados por 62 Empresas Sociales del Estado, cubriendo 94 municipios en 19 departamentos y distritos. Cada equipo recibió:
$75.000.000 para honorarios profesionales
$3.500.000 para insumos de promoción y prevención
Se establecieron 19 mesas territoriales para los Comités de Seguimiento y se realizaron capacitaciones intensivas en noviembre y diciembre, incluyendo:
Ocho encuentros virtuales sobre primeros auxilios psicológicos
Entrega de cajas de herramientas
Capacitación sobre articulación entre MinSalud, ICBF y el programa
</t>
  </si>
  <si>
    <t>De  acuerdo con lo reportado por la Dirección s consigue un porcentaje de cumplimiento del 50%,en 2025 se espera cumplir con el otro 50% correspondiente a la implementación</t>
  </si>
  <si>
    <t xml:space="preserve">Aportar a la implementación de la Política Pública Nacional de Envejecimiento y Vejez, bajo el principio de corresponsabilidad individual, familiar, social y estatal </t>
  </si>
  <si>
    <t>Desarrollar y generar capacidades técnicas en los actores del Sistema General de Seguridad Social en Salud (SGSSS) para la implementación de acciones de información, educación y comunicación para la promoción de una alimentación saludable, basada en las Guias de Alimentaria Basada en Alimentos (GABA).</t>
  </si>
  <si>
    <t>Lineamiento en alimentación y nutrición para la población adulta mayor diseñado y socializado</t>
  </si>
  <si>
    <t xml:space="preserve">No se programó socialización del lineamiento para el primer trimestre del 2024.
</t>
  </si>
  <si>
    <t>La Dirección de P y P registra que no se realizó ninguna acción en el primer trimestre</t>
  </si>
  <si>
    <t>No se programaron asistencias técnicas para el segundo trimestre del 2024.</t>
  </si>
  <si>
    <t>La Dirección de P y P registra que no se realizó ninguna acción en el segundo trimestre</t>
  </si>
  <si>
    <t>El 01 de noviembre de 2024, se realizó asistencia técnica a los actores del SGSSS del documento de Orientaciones para la atención nutricional de las personas mayores, que incluye las recomendaciones en materia de alimentación saludable.</t>
  </si>
  <si>
    <t>Aportar a la implementación de la Política Pública Nacional de Envejecimiento y Vejez, bajo el principio de corresponsabilidad individual, familiar, social y estatal</t>
  </si>
  <si>
    <t xml:space="preserve">Diseñar y difundir un documento que contenga el patrón de referencia y los puntos de corte para la clasificación nutricional por valoración antropométrica en la población de personas mayores. </t>
  </si>
  <si>
    <t>Patrón de referencia y los puntos de corte para la clasificación nutricional por valoración antropométrica en la población de personas mayores diseñado y socializado</t>
  </si>
  <si>
    <t xml:space="preserve">No se programaron asistencias técnicas para el primer trimestre del 2024.
</t>
  </si>
  <si>
    <t>El 01 de noviembre de 2024, se realizó asistencia técnica a los actores del SGSSS del documento de Orientaciones para la atención nutricional de las personas mayores, que incluye los puntos de corte, patrones de referencia y clasificación nutricional de la persona mayor.
Este proceso se continuará realizando, teniendo en cuenta las solicitudes que surgen en los territorios.</t>
  </si>
  <si>
    <t>3. Derecho humano a la alimentación.</t>
  </si>
  <si>
    <t>3.1 Adecuación de  alimentos.</t>
  </si>
  <si>
    <t>3.1.1 Alimentos sanos y seguros para alimentar a colombia.</t>
  </si>
  <si>
    <t>La política de inocuidad de alimentos atenderá los puntos críticos relacionados con la distribución y comercialización de alimentos, con un enfoque de prevención y de análisis de riesgo (evaluación, gestión y comunicación) en los diferentes eslabones de las cadenas de producción, definiendo y fortaleciendo las funciones y los mecanismos de coordinación con la comunidad y los gobiernos locales.</t>
  </si>
  <si>
    <t>Diseñar el Plan Nacional de IVC para alimentos y bebidas en el marco de la Resolucion 1229 de 2012.</t>
  </si>
  <si>
    <t>Plan nacional de IVC diseñado y socializado.</t>
  </si>
  <si>
    <t xml:space="preserve">Se avanza en el desarrollo técnico del contenido de los programas que constituyen el Plan de IVC   
</t>
  </si>
  <si>
    <t>La Dirección de P y P registra avance del 24% de la meta</t>
  </si>
  <si>
    <t xml:space="preserve">Se continúa con el desarrollo técnico del contenido de los programas que constituyen el Plan de IVC  </t>
  </si>
  <si>
    <t>La Dirección de P y P registra un avance del 40% de la meta programada para 2024</t>
  </si>
  <si>
    <t>En el último trimestre se realizó gestión con las áreas de la Dirección de P Y P que requieren acciones de IVC, para definir cómo construir un sólo plan de IVC en el marco de la Resolución 1229 de 2013, que sirva a todas las áreas y oriente las acciones de las ETS. Esta situación se expuso en Comité Directivo y se acordó que por tratarse de un objetivo de nivel estratégico,  que también involucra a la Dirección de medicamentos, el plan debe contar con la línea que se defina desde el despacho del viceministro de salud pública.  La Dirección de P y P realizará la gestión con el área de medicamentos y con el despacho del viceministro para definir si se realizará un acto administrativo que permita desarrollar el plan de IVC con criterios unificados para todas las áreas involucradas</t>
  </si>
  <si>
    <t>De  acuerdo con lo reportado por la Dirección s consigue un porcentaje de cumplimiento del 40%, se solicitara a la dirección, las acciones a tomar de acuerdo con el resultado</t>
  </si>
  <si>
    <t xml:space="preserve">Generación de capacidades para la identificación oportuna del evento de ETA por parte de la comunidad y del sistema de salud </t>
  </si>
  <si>
    <t>Desarrollar asistencia técnica a los actores del Sistema de salud (DTS, EAPB e IPS) para la para la prevención, identificación y atención de ETA.</t>
  </si>
  <si>
    <t>Hito 1: N° Asistencias técnicas (203 y 2025)
Hito2: Lineamiento técnico para la prevención, identificación y atención de ETA.(2024)</t>
  </si>
  <si>
    <t>Se programó asistencia técnica con entidades territoriales de salud, sobre notificación y atención de brotes de ETA, en el marco de la celebración día mundial de la inocuidad de los alimentos, para el 14 de junio de 2024.
El hito 2 es desarrollado por la subdirección de enfermedades transmisibles y por el Instituto nacional de salud, por esta razón sólo se continuará con la promoción y prevención de las ETA mediante el plan de asistencias técnicas con las entidades del sector salud</t>
  </si>
  <si>
    <t xml:space="preserve"> Se reactivó la mesa de seguimiento de ETA con el PAE, el INS y el Centro Nacional de Enlace del MSPS  el 19/06/24. En el marco de la celebración día mundial de la inocuidad de los alimentos la actividad se reportará para el próximo periodo, ya que la acción se desarrolló el julio.
El hito 2 es desarrollado por la subdirección de enfermedades transmisibles y por el Instituto nacional de salud, por esta razón sólo se continuará con la promoción y prevención de las ETA mediante el plan de asistencias técnicas con las entidades del sector salud</t>
  </si>
  <si>
    <t xml:space="preserve">Se desarrollaron asistencias técnicas relacionadas con la prevención, identificación, notificación y atención de brotes de ETA, con actores del sistema de salud y para la proveeduría de alimentos en programas de alimentación.
 Se realizaron las asistencias técnicas programadas, que para este caso fueron 2, se cumple con el 100% , por lo cual el avance es 0,25, esto es relacionado al hito 1, que es por el que responde la SNAB. </t>
  </si>
  <si>
    <t xml:space="preserve">Potencialización de las herramientas y lineamientos de política que permitan definir e intervenir de manera intersectorial los factores generadores de las ETA para prevenir futuros eventos </t>
  </si>
  <si>
    <t>En el marco de las Circulares 046 de 2014 y 2016 realizar articulación con INVIMA para definir la intersectorialidad y el análisis de herramientas de política existentes para abordar  los factores generadores de las ETA.</t>
  </si>
  <si>
    <t>Realizar mesa de trabajo con INVIMA para análisis de herramientas de política existentes para abordar  los factores generadores de las ETA.</t>
  </si>
  <si>
    <t xml:space="preserve">Se terminó el informe del AIN ex post de la Resolución 2674 de 2013, en el cual las ETA fueron un indicador de evaluación de la norma. Una vez publicado el informe en consulta nacional se decidirán las acciones para actualizar la norma en pro de la reducción de los brotes de ETA.
</t>
  </si>
  <si>
    <t>Se realizó la consulta pública del informe entre el 25 de junio y el 6 de julio. Una vez se de respuesta a las observaciones recibidas durante la consulta pública se iniciará el desarrollo técnico de la actualización de la Resolución 2674 de 2013, mediante el cual se espera que se puedan identificar las áreas e intervención normativa para la prevención y gestión de las ETA.</t>
  </si>
  <si>
    <t>Se desarrolló plan de trabajo y cronograma de mesas con el Invima para 2025, con el fin de definir alternativas de intervención de la Resolución 2674 de 2013, para focalizar los requisitos sanitarios y las acciones de vigilancia sanitaria, considerando la heterogeneidad de los actores y contextos del sistema alimentario colombiano, contribuyendo a la inocuidad y a la prevención de enfermedades transmitidas por alimentos (ETA)
Como en 2023 no se cumplió la meta, se continuó el trabajo en 2024, y se continuará en el 2025, este proceso requiere tiempo</t>
  </si>
  <si>
    <t xml:space="preserve">La Dirección de PyP reporta resultado como avance toda vez que no se tenia programado para 2024 </t>
  </si>
  <si>
    <t>3.1.2 Practicas de alimentacion saludable y adecuadas al curso de vida, poblaciones y territorios.</t>
  </si>
  <si>
    <t>ODS 2. Hambre cero</t>
  </si>
  <si>
    <t>Implementar el Plan Decenal de Lactancia Materna y Alimentación Complementaria.</t>
  </si>
  <si>
    <t xml:space="preserve">Hito 1 (2023): Alianza público privada (Fundación Exito - SALUTIA) para la asistencia técnica en la implementación del Plan decenal de la Lactancia Materna y Alimentación Complementaria 2021 -2030 (Acompañamiento técnico)
</t>
  </si>
  <si>
    <t xml:space="preserve">Se realizó asistencia técnica a los departamentos de Cundinamarca y Arauca, con la solicitud de información actualizada a corte de Diciembre de 2023, y la proyección de acciones 2024, en el marco de las líneas estratégicas del PDLM. 
</t>
  </si>
  <si>
    <t>La Dirección de P y P registra el cumplimieto de la meta rezagada correspondiente a la vigencia 2023</t>
  </si>
  <si>
    <t>Actividad no programada en la vigencia 2024</t>
  </si>
  <si>
    <t>Regular el código internacional de sucedaneos la leche materna y alimentos infantiles</t>
  </si>
  <si>
    <t>Reglamentación de alimentos infantiles que incluye actualización del Decreto 397 de 1992</t>
  </si>
  <si>
    <t xml:space="preserve"> Acto administrativo expedido</t>
  </si>
  <si>
    <t xml:space="preserve">Para el primer trimestre de 2024 se avanzó en la construcción del proyecto normativo de alimentos infantiles que incluyes aspectos para la actualización del Decreto 1397 de 1992
</t>
  </si>
  <si>
    <t>La Dirección de P y P registra un avance del 5% de la meta para la vigencia 2024</t>
  </si>
  <si>
    <t>A junio de 2024 se cuenta con la propuesta de acto normativo para la regulación de los requisitos de composición, etiquetado y adopción del código internacional de sucedáneos de la leche materna. En este momento se encuentra en proceso de revisión por el grupo jurídico de la dirección de Promoción y Prevención</t>
  </si>
  <si>
    <t>La Dirección de P y P registra un avance del 48% de la meta para la vigencia 2024</t>
  </si>
  <si>
    <t>Se continuó con el proceso de revisión técnica al proyecto de decreto Por el cual se establecen los requisitos que deben cumplir los alimentos infantiles, en términos de composición, etiquetado, publicidad y por el cual se adopta el código internacional de comercialización de sucedáneos de la leche materna</t>
  </si>
  <si>
    <t>De  acuerdo con lo reportado por la Dirección s consigue un porcentaje de cumplimiento del 50%, se solicitara a la dirección, las acciones a tomar de acuerdo con el resultado</t>
  </si>
  <si>
    <t>Se ejecutará el Plan Nacional de Implementación de las Guías Alimentarías Basadas en Alimentos (GABAS)</t>
  </si>
  <si>
    <t>Implementar los compromisos sectoriales en el marco del Comité técnico Nacional de GABAS liderado por ICBF</t>
  </si>
  <si>
    <t xml:space="preserve">N° Asistencias técnicas para la implementación de las GABAS (2023) realizadas según programación/asistencias técnicas programadas
</t>
  </si>
  <si>
    <t>Se realizó asistencia técnica sobre GABA a profesionales de las IPS, EAPB y de la secretarpia de salud del departamento de Antioquia.</t>
  </si>
  <si>
    <t>La Dirección de P y P registra información respecto de las acciones realizadas y da una ponderación del 100%.</t>
  </si>
  <si>
    <t>En coordinación con la EAPB SANITAS se desarrolló jornada de fortalecimiento de capacidades a su red de prestadores bajo la modalidad virtual y presencial, abordando las GABA para mayores de 2 años y para mujeres en período de gestación y lactancia y menores de 2 años</t>
  </si>
  <si>
    <t>7.7 Crece la generación para la vida y la paz: niñas, niños y adolescentes protegidos, amados y con oportunidades.</t>
  </si>
  <si>
    <t>7.7.1 modernización de los instrumentos de gestión d elas politicas publicas.</t>
  </si>
  <si>
    <t>Desarrollar e implementar un plan sectorial para la ejecución de la línea estratégica "Consumo de sustancias psicoactivas desde el cuidado integral, la salud pública y los derechos humanos" de la Política Nacional de Drogas 2023-2033</t>
  </si>
  <si>
    <t>Porcentaje de cumplimiento del  plan sectorial para el eje estratégico "Consumo de sustancias psicoactivas desde el cuidado integral, la salud pública y los derechos humanos" de la Política Nacional de Drogas 2023-2033</t>
  </si>
  <si>
    <t>(Número de acciones implementadas en la vigencia / Número de acciones programadas para la vigencia)*100</t>
  </si>
  <si>
    <t>Se avanzó en la construcción del documento de Plan de acción del eje estratégico 4 de la Política Nacional de Drogas 2023-2033, para el cual se validaron y establecieron las acciones sectoriales para cada uno de los cuatro específicos propuestos para el eje 4. De igual manera, se realizaron consultas intersectoriales del documento preliminar y los ajustes pertinentes conforme a la retroalimentación recibida.</t>
  </si>
  <si>
    <t>La Dirección de P y P registra un avance del 50% de la meta para la vigencia 2024</t>
  </si>
  <si>
    <t>(Número de acciones implementadas en la vigencia = 4  / Número de acciones programadas para la vigencia=5)*100</t>
  </si>
  <si>
    <t xml:space="preserve">En el último  trimestre de 2024 se fortaleció el proceso de articulación con la dirección de política de drogas del Ministerio de justicia y del Derecho, y la mesa intersectorial para el eje 4 de la política Naciona de drogas.  Durante este periodo de tiempo se convocó a las instituciones del Estado que han participado activamente en el proceso de formulación del plan de acción del eje 4, de la política nacional de drogas, con el objetivo de concretar los indicadores de política y los productos y resultados de gestión que se esperan de la misma. 
El proceso anterior se llevo a cabo en todos los objetivos expuestos por la política entre los que se incluyen: 
1. Promoción de la salud integral e integrada y prevenir el consumo de SPA  en niños, niños adolescentes y jóenes en todos los entornos; y Promover estrategias de reducción de los riesgos y daños y estigmas asociados al uso de sustancias con enfoque comunitario y de resdes en los diferentes ambitos relacionados con el uso de sustancias psicoactivas. 
Como avances significativos de los resultados y productos de gestión expuestos en el documento de plan de acción se cuenta con avances en: 
1. Actualización de líneamientos técnicos para los dispositivos comunitarios con énfasis en zonas de orientación escolar y zonas de orientación universitaria. (ZOE y ZOU)
2. Reapertura de la comisión intersectorial de alcohol en la que se aprobó un plan de acción con énfasis en prevención ambiental y la protección de niños, niñas y adoelscentes de el consumo del alcohol. 
3. El seguimiento y apoyo técnico a los dispositivos CAMAD en territorios cultivadores de hoja de coca en los que se hace énfasis en las estrategias de prevención y educación para la salud, tamizaje y gestión de caso, específicamente bajo la figura de ZOE y ZOU. 
4. Participación en la instancia  y seguimiento al plan de acción propuesto por el Comité Nacional de Convivencia Escolar especialmente para la prevención de violencias, consumo y suicidio.
5. Avances significativos en el desarrollo de lineamientos para salas de consumo de menor riesgo.
6. Articulación intersectorial e internacional para fortalecer capacidades en RRD.
7. Participación en la conformación de la Red nacional de Servicios de Análisis de sustancias del MJD
8. Consolidación de proyectos legislativos relacionados con RRD y fentanilo.
9. Participación activa en eventos y mesas de trabajo clave, como COPOLAD y la preparación de la Conferencia Internacional de Reducción de Daños.
</t>
  </si>
  <si>
    <t xml:space="preserve">•Necesidad de fortalecer la articulación intersectorial a nivel nacional y territorial para una implementación efectiva de políticas integrales.
• Debilidades en la aplicación de regulaciones sobre publicidad y venta de alcohol.
• Brechas en el conocimiento sobre la magnitud y características del consumo 
• Limitada conciencia social sobre los riesgos y daños asociados al consumo de alcohol, cannabis y otras sustancias. 
• Insuficiente desarrollo y sostenibilidad de intervenciones preventivas basadas en evidencia, adaptadas a los contextos locales.
• Debilidad en las capacidades territoriales para implementar estrategias efectivas de prevención ambiental.
• Bajo presupuesto intersectorial e intersectorial para realizar acciones relacionadas con zonas de orientación escolar, zonas de orientación universitaria y otros dispositivos.
• Dificultades propias del territorio para la ejecución de los dispositivos comunitarios,  especialmente el conflicto armado y barreras de acceso geográficas.
•Problemas de concesión y acceso para el seguimiento de las acciones. 
• Retrasos en la entrega de insumos necesarios para avanzar en lineamientos clave.
• Coordinación intersectorial compleja debido a agendas y prioridades divergentes
</t>
  </si>
  <si>
    <t>Gestionar con los actores  territoriales la implementación de dispositivos de atención primaria en salud mental y consumo de sustancias psicoactivas con enfoque territorial</t>
  </si>
  <si>
    <t>Proyectos formulados e implementados</t>
  </si>
  <si>
    <t>Número de proyectos formulados e implementados</t>
  </si>
  <si>
    <t>Se realizó:
- Ajuste y socialización de los documentos "Lineamientos para la ejecución administrativa y financiera de los proyectos territoriales dirigidos al desarrollo de acciones, en el abordaje integral de la salud mental y el consumo de sustancias psicoactivas a través de la implementación de los CAMAD para la ejecución de transferencias nacionales de inversión 2024- 2025" y "Lineamientos para la formulación y ejecución de proyectos territoriales dirigidos al desarrollo de acciones, en el abordaje integral de la salud mental y el consumo de sustancias psicoactivas a través de la implementación de los CAMAD".
- Convocatoria, taller presencial, acompañamiento en la formulación y ajuste de 31 proyectos territoriales según la priorización definida en la resolución 1232 de 2023 con recursos FRISCO.</t>
  </si>
  <si>
    <t>La Dirección de P y P registra el cumplimiento de la meta para la vigencia 2024</t>
  </si>
  <si>
    <t>Gestionar con los actores  territoriales la implementación de proyectos dirigidos a promover la crianza igualitaria, los derechos, el fortalecimiento de redes comunitarias y de apoyo, y el cambio cultural asociado con normas y estereotipos de género que inciden en las violencias.</t>
  </si>
  <si>
    <t>Proyectos de convivencia 2023: Se realizaron 21 acompañamiento técnicos para ajustes metodológicos de los proyectos enfocados a la línea de trabajo en promoción de la equidad de género y prevención de violencias en NNA, orientaciones para la conformación de equipos en relación a los perfiles  requeridos para responder al foco del proyecto y orientaciones a los diseños de instrumentos de generación de información cualitativa y cuantitativa para las caracterizaciones y diagnósticos de los procesos. Proyectos 2024: revisión y elaboración de lineamientos técnicos para la convocatoria vigencia 2024, socialización de los lineamientos vigencia 2024 para la convocatoria de los proyectos y evaluación de los proyectos presentados.</t>
  </si>
  <si>
    <t>Se implementaron  19 de los 33 proyectos CAMAD aprobados</t>
  </si>
  <si>
    <r>
      <t xml:space="preserve">Se orientaron las acciones hacia las Empresas Sociales del Estado de diferentes entidades territoriales para que presentaran proyectos de abordaje integral del consumo de SPA mediante la estrategia CAMAD. Estos proyectos se desarrollaron en los siguientes énfasis: (i) productores y transformadores de hoja de coca, (ii) zonas con alta prevalencia de consumo, con énfasis en personas en condición de habitabilidad en calle, (iii) comunidades indígenas, (iv) población privada de la libertad y (v) Responsabilidad Penal para adolescentes.(SRPA)Se asignaron recursos a través de la </t>
    </r>
    <r>
      <rPr>
        <sz val="12"/>
        <color theme="1"/>
        <rFont val="Times New Roman"/>
        <family val="1"/>
        <charset val="1"/>
      </rPr>
      <t>Resolución 1399 de 2024</t>
    </r>
    <r>
      <rPr>
        <sz val="12"/>
        <color theme="1"/>
        <rFont val="Times New Roman"/>
        <family val="1"/>
        <charset val="1"/>
      </rPr>
      <t xml:space="preserve">, que financió 31 proyectos aprobados, y la </t>
    </r>
    <r>
      <rPr>
        <sz val="12"/>
        <color theme="1"/>
        <rFont val="Times New Roman"/>
        <family val="1"/>
        <charset val="1"/>
      </rPr>
      <t>Resolución 1986 de 2024</t>
    </r>
    <r>
      <rPr>
        <sz val="12"/>
        <color theme="1"/>
        <rFont val="Times New Roman"/>
        <family val="1"/>
        <charset val="1"/>
      </rPr>
      <t xml:space="preserve">, que respaldó 2 proyectos adicionales, sumando un total de </t>
    </r>
    <r>
      <rPr>
        <sz val="12"/>
        <color theme="1"/>
        <rFont val="Times New Roman"/>
        <family val="1"/>
        <charset val="1"/>
      </rPr>
      <t>33 proyectos CAMAD aprobados</t>
    </r>
    <r>
      <rPr>
        <b/>
        <sz val="12"/>
        <color theme="1"/>
        <rFont val="Times New Roman"/>
        <family val="1"/>
        <charset val="1"/>
      </rPr>
      <t>.</t>
    </r>
  </si>
  <si>
    <t>Según los datos proporcionados por la entidad, se observa un cumplimiento del 57% en la meta establecida para el año 2024.Se realizo transferencia efectiva a 19 de los 34 proyectos CAMAD aprobados.</t>
  </si>
  <si>
    <t xml:space="preserve">MINISTERIO DE SALUD Y PROTECCIÓN SOCIAL -
FONDO NACIONAL DE ESTUPEFACIENTES </t>
  </si>
  <si>
    <t>Establecer iniciativas que permitan mejorar la soberanía sanitaria  en el marco de la misionalidad del Fondo Nacional de Estupefacientes -FNE-, a partir de su implementación y conforme a los medicamentos monopolio del Estado, sustancias fiscalizadas y/o las que se determinen.</t>
  </si>
  <si>
    <t>Iniciativas propiciadas por el -FNE- para el favorecimiento de la soberanía sanitaria</t>
  </si>
  <si>
    <t>Porcentaje de avance de las iniciativas formuladas y articuladas por el -FNE- para el favorecimiento de la soberanía sanitaria</t>
  </si>
  <si>
    <t>El Fondo Nacional de Estupefaciente no reporto  avance de la meta programada</t>
  </si>
  <si>
    <t>1. Se realizaron los respectivos estudios previos para los siguentes contratos: a. obtención de materia prima por medio de Alliance SAS, b. fabricación de MME metilfenidato con laboratorios  Eurofarma) al no cumplir el plazo pautado por Alliace el proceso se detuvo, por lo cual se realiza informe para procesos sancionatorio y c. Se da al tramite importancion de MME metlfenidato con laboratorio Novartis para evitar el desabastecimiento. 2. Se formuló el programa I+D+I para la convocatoria de FIS Miniciencias junto con Facultad de Farmacia y Alimentacion de la universidad de Antioquia y SAS Cauca, Se acompaña en aspectos de obtencion de material vegetal.</t>
  </si>
  <si>
    <t>El Fondo registra un avance cuantitativo del 5% y un cumplimiento del 100% por lo cual no hay consistencia en el registro realizado. Se requirió a la dependencia pero mantienen lo reportado.</t>
  </si>
  <si>
    <t>1.	Atendiendo a que, dentro de la propuesta del FNE para el cumplimiento de la política de soberanía sanitaria se encuentra la fabricación nacional del medicamento Metilfenidato 10mg tableta, se relaciona a continuación el avance presentado: 1.1. Se inicio el proceso sancionatorio por presunto incumplimiento del contrato FNE-221 2023 con objeto "Adquisición mediante importación de la materia prima de control especial monopolio del Estado Metilfenidato Clorhidrato."  contra ALLIANZ GROUP INTERNATIONAL SAS. 1.2. Modificación - prórroga del contrato FNE 246 - 2023 con EUROPHARMA, para producción de Metilfenidato 10mg tabletas, como medida, mientras surte el proceso de importación y nacionalización de materia prima. 1.2. Materia prima de Metilfenidato Clorhidrato nacionalizada y en proceso de validación de calidad con laboratorio EUROPHARMA                                                                                                                                                                                                                                                                                     2. En lo referente al apoyo a iniciativas que apunten al cumplimiento de la política de soberanía sanitaria, el FNE participo en la formulación de programa de investigación con la Universidad de Antioquia y ESE Suroriente Cauca, de la siguiente manera: 2. Apoyo en la estructuración y consolidación de los cuatro proyectos que componen el Programa "Programa de innovación y plataforma tecnológica para la obtención de ingredientes farmacéuticos activos opiáceos en el marco de la soberanía sanitaria del país" 2.1. Participación en la consolidación de documentos soporte para la presentación de la propuesta en convocatoria MINCIENCIAS.</t>
  </si>
  <si>
    <t>Segun la información registrada por el Fondo Nacional de Estupefacientes se registra un avance del 15% . Esto debido a la importación de la materia prima requerida y las fases del proceso de producción desarrolladas hasta la fecha 18 de octubre de 2024.</t>
  </si>
  <si>
    <t xml:space="preserve">1. PROCESO FABRICACIÓN MEDICAMENTO METILFENIDATO 10MG: El Fondo Nacional de Estupefacientes dio por terminado el proceso sancionatorio contra Allianz Group, a través de Resolución 720 del 9 de diciembre de 2024 ¨Por la cual se declara terminado el procedimiento administrativo sancionatorio adelantado por presunto incumplimiento parcial del contrato FNE-221 de 2023,
suscrito entre el FNE y Allianz Group ahora IMCD Colombia S.A.S., que tuvo como objeto "Adquisición mediante importación de la materia prima de control especial Monopolio del Estado Metilfenidato Clorhidrato¨. Lo anterior por no encontrarse configurados todos los presupuestos fácticos y legales. El FNE recibió la materia prima Metilfenidato Clorhidrato el 30 de octubre 2024. La fabricación del medicamento se llevo a cabo en los meses de Noviembre a diciembre de 2024, y se recibieron un total de dos (2) lotes por la cantidad de 76.212 cajas x 30 tabletas.                                      2. APOYO A INICIATIVAS SOBERANIA SANITARIA: Referente al apoyo técnico brindado para el desarrollo de la propuesta  "Programa de innovación y plataforma tecnológica para la obtención de ingredientes farmacéuticos activos opiáceos en el marco de la soberanía sanitaria del país", cabe mencionar que la iniciativa no fue seleccionada dentro de la convocatoria de MINCIENCIAS. Sin embargo, el FNE continuó apoyando técnica y logísticamente a los formuladores para encontrar nuevas fuentes de financiación y realizar las modificaciones necesarias en la estructura documental para cumplir los requerimientos. </t>
  </si>
  <si>
    <t>De acuerdo con la información registrada por el Fondo Nacional de Estupefacientes se registra un avance de resultado cualitativo del 20% .para la vigencia lo que corresponde al 100% de lo programado para 2024.</t>
  </si>
  <si>
    <t>MINISTERIO DE SALUD Y PROTECCIÓN SOCIAL-OFICINA ASESORA DE PLANEACIÓN Y ESTUDIOS SECTORIALES</t>
  </si>
  <si>
    <t>Todas las dimensiones</t>
  </si>
  <si>
    <t>Todas las politicas</t>
  </si>
  <si>
    <t>Establecer y socializar los lineamientos para la Formulación e Implementación del Plan de Fortalecimiento y Mantenimiento del Modelo Integrado de Planeación y Gestión MIPG del Ministerio de Salud y Protección Social y sus entidades adscritas.</t>
  </si>
  <si>
    <t>Documento presentacion de  los lineamientos elaborado y socializado</t>
  </si>
  <si>
    <t xml:space="preserve">Numero de documento de presentacion de  los lineamientos elaborado y socializado </t>
  </si>
  <si>
    <t>Meta programada a partir de 2025</t>
  </si>
  <si>
    <t>N.A</t>
  </si>
  <si>
    <t xml:space="preserve">Realizar seguimiento a la formulacion e implementación de los Planes de Fortalecimiento y Mantenimiento del Modelo Integrado de Planeación y Gestión MIPG del Ministerio de Salud y Protección Social y sus entidades adscritas. </t>
  </si>
  <si>
    <t>Seguimientos a la formulacion e implementación de los Planes de Fortalecimiento y Mantenimiento del Modelo Integrado de Planeación y Gestión MIPG</t>
  </si>
  <si>
    <t>(Numero de seguimientos ejecutados/Numero de seguimientos programados)</t>
  </si>
  <si>
    <t>INSTITUTO NACIONAL DE CANCEROLOGÍA - INC</t>
  </si>
  <si>
    <t>Superación de privaciones como fundamento de la dignidad humana y
condiciones básicas para el bienestar</t>
  </si>
  <si>
    <t>Hacia un sistema de salud garantista, universal,  basado en un modelo de salud
preventivo y predictivo</t>
  </si>
  <si>
    <t>ODS 3. Salud y Bienestar</t>
  </si>
  <si>
    <t>3. Gestión con valores para resultados</t>
  </si>
  <si>
    <t>3.8. Servicio al ciudadano</t>
  </si>
  <si>
    <t>Asesorar al Ministerio de Salud y Protección Social y a los actores del sistema de salud para implementar el modelo para la prevención, detección temprana y tratamiento oportuno del cáncer con un enfoque territorial, transdisciplinario e intercultural, con énfasis en la atención primaria en salud en los próximos 10 años.</t>
  </si>
  <si>
    <t xml:space="preserve">Documento técnico de política pública (técnico-administrativo y conceptual) del modelo para el control del cáncer actualizado, que oriente la política. </t>
  </si>
  <si>
    <t xml:space="preserve">Documento técnico </t>
  </si>
  <si>
    <t xml:space="preserve">No aplica. </t>
  </si>
  <si>
    <t>No hay actividad programada para 2024</t>
  </si>
  <si>
    <t>De acuerdo con la información de la entidad, esta actividad no está programada para la vigencia 2024.</t>
  </si>
  <si>
    <t>No aplica. Actividad no programada para la vigencia 2024.</t>
  </si>
  <si>
    <t>No hay actividad progamada para 2024.</t>
  </si>
  <si>
    <t>2. . Avanzar en los procesos de laboralización con estabilidad, formalización, dignificación, formación permanente y protección de la salud en el trabajo.</t>
  </si>
  <si>
    <t xml:space="preserve">Implementar el plan de transformación institucional de acuerdo con la Ley 2291 de 2023.  </t>
  </si>
  <si>
    <t>Porcentaje de implementación del plan de transformación institucional.</t>
  </si>
  <si>
    <t>(número de actividades del cronograma de transformación ejecutadas / número de actividades del cronograma de transformación programadas ) *100</t>
  </si>
  <si>
    <t>25% de cumplimiento del plan de transformación institucional de acuerdo con el cronograma
(2 actividades ejecutadas / 8 actividades programadas)
Durante el I trimestre se elaboró y Código de gobierno corporativo y Estatuto de contratación los cuales fueron aprobados por el Consejo Directivo del INC. 
Se encuentra en proceso revisión y elaboración de la Reglamentación del régimen laboral del INC, los Decretos de estructura organizacional y funciones INC, Decreto planta personal y Decreto nomenclatura. Adicionalmente, la creación del Fondo Especial para la Investigación y la Reglamentación fondo especial para la investigación.
Es importante mencionar que este plan con su respectivo cronograma se encuentra en proceso de revisión y actualización por parte del INC, por lo que está sujeto a futuras  modificaciones.</t>
  </si>
  <si>
    <t>De acuerdo con la información de la entidad, se ha avanzado en la programación para el año 2024 y llevan a primer trimestre el 25%, que corresponde a 83.33% de la meta.</t>
  </si>
  <si>
    <r>
      <rPr>
        <b/>
        <sz val="10"/>
        <color theme="1"/>
        <rFont val="Calibri"/>
        <family val="2"/>
        <scheme val="minor"/>
      </rPr>
      <t>38% de cumplimiento del plan de transformación institucional de acuerdo con el cronograma</t>
    </r>
    <r>
      <rPr>
        <sz val="10"/>
        <color theme="1"/>
        <rFont val="Calibri"/>
        <family val="2"/>
        <scheme val="minor"/>
      </rPr>
      <t xml:space="preserve">
(3 actividades ejecutadas / 8 actividades programadas)
Durante el I semestre se elaboró el Código de gobierno corporativo y Estatuto de contratación los cuales fueron aprobados por el Consejo Directivo del INC. Adicionalmente, en sesión de Consejo Directivo del mes de junio de 2024 fue aprobada la creación del Fondo Especial para la Investigación.
Se encuentra en proceso revisión y elaboración de la Reglamentación del régimen laboral del INC, los Decretos de estructura organizacional y funciones INC, Decreto planta personal y Decreto nomenclatura. Adicionalmente, la Reglamentación fondo especial para la investigación.
Es importante mencionar que este plan con su respectivo cronograma se encuentra en proceso de revisión y actualización por parte del INC, por lo que está sujeto a futuras  modificaciones.
Fuente. Subdirección General de Gestión Administrativa y Financiera</t>
    </r>
  </si>
  <si>
    <t>De acuerdo con la información de la entidad, se cumplió con la programación de la actividad.</t>
  </si>
  <si>
    <t>44% de cumplimiento del plan de transformación institucional de acuerdo con el cronograma
(4 actividades ejecutadas / 9 actividades programadas)
Durante el III trimestre se logró la viabilidad finciera por parte del Ministerio de Hacienda.
Continúa en proceso la elaboración del Reglamentación régimen laboral, los Decretos estructura organizacional y funciones INC, planta de personal y nomenclatura. De igual forma, la Reglamentación interna para el investigador.
 Fuente. Subdirección Administrativa y Financiera</t>
  </si>
  <si>
    <t>Según la información de la entidad, se avanzó en el cumplimiento de la meta</t>
  </si>
  <si>
    <t>44% de cumplimiento del plan de transformación institucional de acuerdo con el cronograma
(4 actividades ejecutadas / 9 actividades programadas)
Continúa en proceso la elaboración del Reglamentación régimen laboral, los Decretos estructura organizacional y funciones INC, planta de personal. De igual forma, la Reglamentación interna para el investigador.
 Fuente. Subdirección Administrativa y Financiera</t>
  </si>
  <si>
    <t>Según la información de la entidad se cumplió en su totalidad con la meta programada.</t>
  </si>
  <si>
    <t>6. Gestión del conocimiento y la innovación</t>
  </si>
  <si>
    <t>6.1. Gestión del conocimiento y la innovación</t>
  </si>
  <si>
    <t>3.. Garantizar acceso oportuno a los medicamentos y tecnología a todos los habitantes del territorio nacional.</t>
  </si>
  <si>
    <t>Generar investigación y desarrollo e innovación en medicamentos biotecnológicos, de acuerdo al cumplimiento e implementación  del CONPES 4129 del 2023.</t>
  </si>
  <si>
    <t xml:space="preserve">Porcentaje de cumplimiento de la gestión del macroproyecto "Diseño e implementación del programa de investigación, desarrollo, innovación de medicamentos biotecnológicos en el INC" </t>
  </si>
  <si>
    <t>% de cumplimiento de  la gestión del programa en biotecnológicos.</t>
  </si>
  <si>
    <t>Durante el I trimestre de 2024: Se reestructuró el Proyecto lo cual genera un nuevo alcance y horizonte redefiniendo el proyecto así: Proyecto 19990300219 DISEÑO E IMPLEMENTACIÓN DEL PROGRAMA DE DESARROLLO  Y PRODUCCION SEMIINDUSTRIAL DE MEDICAMENTOS  BIOTECNOLÓGICOS EN EL INC  y se dividió el brazo de Fitoterapéuticos así: Proyecto  19990300231 DISEÑO E IMPLEMENTACIÓN DEL PROGRAMA DE PRODUCCIÓN DE PRODUCTOS FITOTERAPÉUTICOS Y PREPARACIONES MAGISTRALES A BASE DE CANNABIS MEDICINAL Y OTRAS ESPECIES VEGETAL EN EL INSTITUTO NACIONAL DE CANCEROLOGIA.
Adicionalmente, en el componente de Infraestructura se suscribió el Contrato Nro. 607 de 2023  para la Construcción del Laboratorio de Investigación de Biotecnológicos y en el componente de tecnología se suscribió el Contrato Nro. 641 de 2023  para la adquisición del Sistema de Producción de Biotecnológicos.
Para este periodo recurso ejecutado fue de $289.998.182 y lo planificado es de $10.195.040.202. Para un avance del 3% que corresponde efectivamente a la contratación del Talento Humano de (Enero - Abril) .
Este indicador es acumulativo durante el año 2024.
Fuente. Oficina Asesora de Planeación - Proyectos.</t>
  </si>
  <si>
    <t xml:space="preserve">La Entidad registra las acciones adelantadas y los ajustes realizados para atender la meta </t>
  </si>
  <si>
    <t xml:space="preserve">
Durante el II trimestre de 2024, se adelantaron las siguientes actividades: 
- Desarrollo de la Ingeniería Básica para el nuevo alcance del proyecto.
Del componente de infraestructura se suscribió el contrato No. 0607 de 2023 se ha desembolsado a la fiducia el anticipo por $8.203 millones, 62% del valor del contrato, y se ha ejecutado el primer hito de pago por $2.215 millones para una ejecución presupuestal del 16.7%. Actualmente se está desarrollando la ingeniería de detalle para iniciar la construcción de los laboratorios de biotecnología en agosto de 2024.
- Desarrollo supervisión farmacéutica contrato 0219 de 2024 se ha llevado a cabo el 50% de las actividades equivalente a $117.5 millones.
- Trámite de adjudicación del contrato de estudio de mercado regional sobre anticuerpos monoclonales.
- Presupuesto  $ 23. 285 millones de pesos  se presenta una ejecucion del $ 1.349 millones es de aclarar que el Proyecto tuvo una adición de recursos en el mes de abril , lo que incremente la apropiación.
Este indicador es acumulativo durante el año 2024.
Fuente. Oficina Asesora de Planeación - Proyectos.</t>
  </si>
  <si>
    <t>De acuerdo con la información de la entidad, se ha cumplido con el 28% de la programación de la actividad.</t>
  </si>
  <si>
    <t>Durante el III trimestre de 2024, se adelantaron las siguientes actividades:
- A lo largo del periodo el consorcio y el equipo técnico realizan en conjunto ajustes a la ingeniería básica previamente entregada por el INC al consorcio. Dentro de los ajustes propuestos está la ampliación del laboratorio de desarrollo analítico, se ubicará en el segundo con el área de microbiología y el tercer piso con el área de fisicoquímica.
El consorcio realiza un levantamiento arquitectónico, proceso de medición y registro de las características físicas del área que será intervenida con sus elementos constructivos actuales.
El consorcio envía planos de para aprobación, con el objetivo de continuar con el diseño ejecutivo del proyecto de infraestructura ajustado. 
- Se realiza la contratación No. 0354-2024 del Estudio de Mercado de Anticuerpos Monoclonales Biosimilares para Colombia con perspectiva en América Latina. 
- Se realizaron la elaboración, revisión y ajustes de los estudios previos para la contratación de los siguientes servicios especializados: 
1. Desarrollo de una línea celular para la producción de Rituximab, que incluye la fabricación de bancos celulares de investigación y trabajo (RCB, MCB) para la producción del anticuerpo monoclonal Rituximab. 
2. Desarrollo de procesos productivos y analíticos, así como la transferencia tecnológica al INC. 
3. Adquisición de equipamiento primario. 
4. Adquisición de equipamiento secundario y complementario. 
5. Servicios profesionales especializados en ingeniería farmacéutica. 
Durante este periodo, no fue posible concretar la contratación de la línea celular debido a los retos administrativos asociados con la contratación internacional del proponente tecnológico. En particular, el requerimiento de arbitraje internacional requiere la consulta a la Agencia Nacional de Defensa Jurídica del Estado (ANDJE), un hito crítico en el proyecto. Este paso es esencial para poder continuar con la contratación de los ítems 2, 3 y 4. 
- Actualmente se cuenta con el Profesional categoría III Nivel 1 (prestación de servicios) contrato 033 de 2024. 
Se continua con le ejecución del contrato a través del aliado estratégico Gold RH, de 2 profesionales especializados, cuyo ingreso se realizó el 15 de enero de 2024:  
-Profesional especializado responsable de Producción. 
- Profesional especializado responsable Sanitario 
Se realiza la incorporación de un (1) profesional especializado, el 20 de agosto de 2024: 
- Responsable de desarrollo analítico.
- Se realiza la actualización de la ficha técnica del proyecto y se realiza la inscripción del macroproyecto “Biotecnológicos y terapias avanzadas en cáncer” en la plataforma MGA del Departamento Nacional de Planeación (DNP). 
- Presupuesto  $ 23.285 millones de pesos se presenta una ejecucion de $1.656 (cifras en millones de pesos)
Este indicador es acumulativo durante el año 2024.
Fuente. Oficina Asesora de Planeacion. Grupo Radiofarmacia</t>
  </si>
  <si>
    <t xml:space="preserve">6% de ejecución del programa de investigación, desarrollo e innovación de  medicamentos biotecnológicos
Presupuesto  $25.235 millones de pesos se presenta una ejecucion de $1.424 (cifras en millones de pesos)
Este indicador es acumulativo durante el año 2024.
Durante el IV trimestre de 2024, se adelantaron las siguientes actividades:
•	Inicio de la obra de la planta de producción de Biotecnológicos, la cual se espera culminar al finalizar la vigencia del 2025. 
•	Inscripción y culminación del curso de Producción de Medicamentos Biotecnológicos en Corea. 
•	Mesas técnicas con el IDCBIS para la aplicación del Sistema General de Regalías del Ministerio de Ciencia y Tecnología 
•	Visitas de referenciación a las instituciones de Udibi y el IPN en México y España. 
•	Se realiza la contratación de la consultoría para el acompañamiento de la fase preliminar del componente de adquisición de la línea celular.
•	Se realizó el curso teórico–practico en producción y control de calidad de anticuerpos monoclonales ofrecido por la Unidad de Desarrollo e Investigación en Bioprocesos (UDIBI) en México, del 2 al 6 de diciembre 2024. 
•	Se realizaron reuniones con el equipo y director del Fondo Nacional de Estupefacientes con el objetivo de establecer convenios de cooperación y se inició la gestión para la obtención de apoyo por parte de la Sociedad de Activos Especiales (SAE). 
Por otra parte, no fue posible iniciar la etapa precontractual de la línea celular y el desarrollo tecnológico dado que la contratación de la línea celular no pudo efectuarse por causas jurídicas y legales, se decide la contratación de la firma de abogados para realizar acercamientos con el proveedor de la línea. 
Fuente. Informe al Consejo Directivo II semestre
Finalmente, se aclara que en el III Trimestre se tenia contratado el personal por el aliado estratégico y los servicios técnicos, sin embargo, al cierre de la vigencia (IV trimestre), se liberaron los saldos sin ejecutar en el contrato del aliado estratégico y de algunos servicios técnicos, ya que el tiempo de contratación con el aliado estratégico excedieron lo estimado en el cronograma del proyecto. Siendo, así la reducce la cifra ($) y el porcentaje de ejecución del proyecto frente a lo reportado en el periodo anterior.
Fuente. Oficina Asesora de Planeación.
</t>
  </si>
  <si>
    <t>Según la información de la entidad se cumplió la meta programada en un 33% y mencionan los avances correspondientes. Se sugiere que para la siguiente programación se realice un análisis más detallado, para que se puedan cumplir con las metas.</t>
  </si>
  <si>
    <t>3.	Garantizar acceso oportuno a los medicamentos y tecnología a todos los habitantes del territorio nacional.</t>
  </si>
  <si>
    <t>Generar investigación, desarrollo e innovación de programa en fitoterapéuticos.</t>
  </si>
  <si>
    <t>Porcentaje de cumplimiento de la gestión del programa en fitoterapéuticos.</t>
  </si>
  <si>
    <t>% de cumplimiento de  la gestión del programa de fitoterapéuticos.</t>
  </si>
  <si>
    <t>No hay actividad programada</t>
  </si>
  <si>
    <t>3. . Garantizar acceso oportuno a los medicamentos y tecnología a todos los habitantes del territorio nacional.</t>
  </si>
  <si>
    <t>Fortalecer el modelo de trabajo de la Red Nacional de Cáncer con los diferentes actores de los sistemas de ciencias, tecnología e innovación y el de seguridad social en salud en coordinación con el Ministerio de Salud y Protección Social y el Ministerio de Ciencia, Tecnología e Innovación para I+D+i del cáncer en Colombia.</t>
  </si>
  <si>
    <t>Número de proyectos de I+D+i financiados por la red.</t>
  </si>
  <si>
    <t>En la actualidad el INC cuenta con un proyecto de investigación financiado, titulado: Análisis del transcriptoma espacial de metaplasia intestinal en cuatro departamentos de Colombia 2022-2025, ganador de la convocatoria para la financiación de un proyecto de investigación realizada en el año 2022, para el cual se han entregado $ 300.000.000 en la vigencia 2022, $ 200.000.000 para el año 2023 y se encuentra pendiente por asignar $ 100.000.000 correspondiente a la vigencia 2024.
El Grupo Coordinador de la Red Nacional de Investigación en Cáncer, estipuló el lanzamiento cada 2 años, de una para la financiación de programas/proyectos de I+D+i, la evaluación de las mismas se hace en el seno del Grupo coordinación con la concurrencia de expertos temáticos y metodológicos que participan en la elección del ganador.
El proyecto se ejecuta durante los 3 años siguientes a la asignación de los recursos de la convocatoria, con una supervisión detallada de las actividades y de la ejecución presupuestal realizada por parte del Instituto. 
Para el año 2024, se lanzará la nueva convocatoria para financiación de un proyecto de I+D+i, en el marco de la Red Nacional de Investigación en Cáncer.
Fuente. Coordinador Grupo Apoyo y Seguimiento para la Investigación</t>
  </si>
  <si>
    <t>De acuerdo con la información de la entidad se logró el cumplimiento del proyecto programado.</t>
  </si>
  <si>
    <t>Indicador cumplido</t>
  </si>
  <si>
    <t>Según la información de la entidad, se cumplió con la meta</t>
  </si>
  <si>
    <t>Meta cumplida, durante el I trimestre 2024.</t>
  </si>
  <si>
    <t>Lineamientos ajustados de la red nacional de investigación del cáncer.</t>
  </si>
  <si>
    <t>Documento con los lineamientos ajustados de la red nacional de investigación del cáncer.</t>
  </si>
  <si>
    <t>3.1. FortalecimientoOrganizacional y Simplificación de Procesos</t>
  </si>
  <si>
    <t xml:space="preserve">Fortalecer la política de talento humano en salud para el control del cáncer </t>
  </si>
  <si>
    <t>Documentos técnicos de la formación del talento humano para el control del cáncer en el país.</t>
  </si>
  <si>
    <t>Documentos técnicos</t>
  </si>
  <si>
    <t>Actividad no programada para la vigencia 2024</t>
  </si>
  <si>
    <t>No aplica. Actividad no programada para la vigencia 2024</t>
  </si>
  <si>
    <t xml:space="preserve">Elaborar y aprobar el proyecto del nuevo edificio de atención ambulatoria 
</t>
  </si>
  <si>
    <t xml:space="preserve">Estructuración del proyecto de alianza público privada para el diseño y construcción del nuevo edificio de atención ambulatorio. </t>
  </si>
  <si>
    <t xml:space="preserve">Documento estructuración del proyecto de alianza público privada para el diseño y construcción del nuevo edificio de atención ambulatorio. </t>
  </si>
  <si>
    <t>2. Direccionamiento estratégico y planeación</t>
  </si>
  <si>
    <t>2.2. Gestión Presupuestal y Eficiencia del Gasto Público</t>
  </si>
  <si>
    <t>Mantener la sostenibilidad financiera del Instituto Nacional de Cancerología</t>
  </si>
  <si>
    <t>Porcentaje cumplimiento de las metas de recaudo.</t>
  </si>
  <si>
    <t xml:space="preserve"> {Valor total recaudado en el periodo}|{Meta de recaudo del período}</t>
  </si>
  <si>
    <t>&gt;=95%</t>
  </si>
  <si>
    <t>101% de cumplimiento en las metas de recaudo 
Valor total recaudado en el periodo: 
$ 101.722
Meta de recaudo del período: 
$ 100.124
(Cifras en millones de pesos)
El ingreso acumulado a marzo se ubicó en 102% ($101.722 millones), respecto a la meta acumulada para el mes de marzo de 2024 ($100.124 millones), esto quiere decir que el recaudo cumplió la meta presupuestal del periodo (marzo), quedando un 2% por encima de lo planeado el cual obedeció al comportamiento del sector, donde se establecen causales de cumplimiento por parte de la ERP en:
❖ La forma de pago pactada
❖ Reconocimiento de deudas de vigencias anteriores
❖ Acuerdos de pago suscritos.
El 86% del ingreso del periodo acumulado al I trimestre de 2024, se concentró en pagos realizados por:
❖ CAPITAL SALUD: $36.492 millones equivalente al 36% del recaudo acumulado en el periodo.
❖ NUEVA EPS: $22.589 millones equivalente al 22% del recaudo acumulado en el periodo.
❖ FAMISANAR: $18.997 millones equivalente al 19% del recaudo acumulado en el periodo.
❖ COMPENSAR: $5.898 millones equivalente al 6% del recaudo acumulado del periodo.
❖ CAPRESOCA: $3.464 millones equivalente al 3% del recaudo acumulado del periodo
Fuente. Sistema de Información de Avance a Procesos del INC. SIAPINC</t>
  </si>
  <si>
    <t xml:space="preserve">De acuerdo con la información de la entidad, se presentó cumplimiento superior al 100%, por cuanto recaudaron más del valor que tenían programado para el trimestre. </t>
  </si>
  <si>
    <r>
      <rPr>
        <b/>
        <sz val="10"/>
        <color theme="1"/>
        <rFont val="Calibri"/>
        <family val="2"/>
        <scheme val="minor"/>
      </rPr>
      <t xml:space="preserve">111% de cumplimiento en las metas de recaudo
</t>
    </r>
    <r>
      <rPr>
        <sz val="10"/>
        <color theme="1"/>
        <rFont val="Calibri"/>
        <family val="2"/>
        <scheme val="minor"/>
      </rPr>
      <t xml:space="preserve">
Valor total recaudado en el periodo: 
$ 116.680
Meta de recaudo del período: 
$ 105.433
(Cifras en millones de pesos)
El ingreso acumulado del segundo trimestre se ubicó en 111% ($116.680 millones), respecto a la meta acumulada para el segundo trimestre de 2024 ($105.433 millones), esto quiere decir que el recaudo cumplió la meta presupuestal del trimestre, quedando un 11% por encima de lo planeado el cual obedeció al comportamiento del sector, donde se establecen causales de cumplimiento por parte de la ERP en:
❖ La forma de pago pactada
❖ Reconocimiento de deudas de vigencias anteriores
❖ Acuerdos de pago suscritos.
El 85% del ingreso del trimestre, se concentró en pagos realizados por:
❖ CAPITAL SALUD: $47.585 millones equivalente al 41% del recaudo acumulado en el periodo.
❖ NUEVA EPS: $15.897 millones equivalente al 14% del recaudo acumulado en el trimestre.
❖ FAMISANAR: $16.652millones equivalente al 14% del recaudo acumulado en el trimestre.
❖ COMPENSAR: $10.056 millones equivalente al 9% del recaudo acumulado del trimestre.
❖ SALUD TOTAL: $9.035 millones equivalente al 8% del recaudo acumulado del trimestre
Fuente. Sistema de Información de Avance a Procesos del INC. SIAPINC y Grupo gestión de cartera</t>
    </r>
  </si>
  <si>
    <t>De acuerdo con la información de la entidad, se presenta sobre ejecución de cumplimiento por mayor valor recaudado de lo programado.</t>
  </si>
  <si>
    <t>115% de cumplimiento en las metas de recaudo para elo periodo
Valor total recaudado en el periodo: $ 116.167
Meta de recaudo del período: $101.191
(cifras en millones de pesos)
El ingreso acumulado del tercer trimestre se ubicó en 115% ($116.167 millones), respecto a la meta acumulada para el tercer trimestre de 2024 ($101.191 millones), esto quiere decir que el recaudo cumplió la meta presupuestal del trimestre, quedando un 15% por encima de lo planeado el cual obedeció al comportamiento del sector, donde se establecen causales de cumplimiento por parte de la ERP en:
	La forma de pago pactada
	Reconocimiento de deudas de vigencias anteriores
	Acuerdos de pago suscritos.
El 79% del ingreso del trimestre, se concentró en pagos realizados por: 
	CAPITAL SALUD: $42.140 millones equivalente al 36% del recaudo acumulado en el periodo.
	FAMISANAR: $20.968 millones equivalente al 18% del recaudo acumulado en el trimestre.
	NUEVA EPS: $18.300 millones equivalente al 16% del recaudo acumulado en el trimestre.
	SANITAS: $5.634 millones equivalente al 5% del recaudo acumulado del trimestre.
	SALUD TOTAL: $4.378 millones equivalente al 4% del recaudo acumulado del trimestre.
Fuente. Sistema de Información de Ambiente a Procesos del INC. SIAPINC. Grupo Gestión de Cartera del INC.</t>
  </si>
  <si>
    <t>Según la información de la entidad, se hay un cumplimiento mayor a la meta, por lo que se sugiere revisar los estudios y proyecciones para tener una ejecución de 100% en esa actividad del PES</t>
  </si>
  <si>
    <t xml:space="preserve">111% de cumplimiento en las metas de recaudo para el IV trimestre de 2024
Valor total recaudado en el periodo: $ 117.131
Meta de recaudo del período: $105.734
(cifras en millones de pesos)
El ingreso acumulado del cuarto trimestre se ubicó en 111% ($117.131 millones), respecto a la meta acumulada para el cuarto trimestre de 2024 ($105.734 millones), esto quiere decir que el recaudo cumplió la meta presupuestal del trimestre, quedando un 11% por encima de lo planeado el cual obedeció al comportamiento del sector, donde se establecen causales de cumplimiento por parte de la ERP en:
· La forma de pago pactada
· Reconocimiento de deudas de vigencias anteriores
· Acuerdos de pago suscritos.
El 79% del ingreso del trimestre, se concentró en pagos realizados por:
· CAPITAL SALUD: $42.382 millones equivalente al 36% del recaudo acumulado en el periodo.
· FAMISANAR: $24.128 millones equivalente al 20% del recaudo acumulado en el trimestre.
· NUEVA EPS: $12.940 millones equivalente al 11% del recaudo acumulado en el trimestre.
· COMPENSAR: $7.654 millones equivalente al 7% del recaudo acumulado del trimestre.
· CAPRESOCA: $6.426 millones equivalente al 5% del recaudo acumulado del trimestre.
Fuente. SIAPINC4.
</t>
  </si>
  <si>
    <t xml:space="preserve">Porcentaje de recaudo por giro directo </t>
  </si>
  <si>
    <t xml:space="preserve"> {Valor total recaudado por giro directo en el periodo}|{Total de recaudo en el periodo)</t>
  </si>
  <si>
    <t>52% de recaudo por giro directo
Valor total recaudado por giro directo: $ 52.531
Total de recaudo en el periodo: 
$ 101.722
(Cifras en millones de pesos)
Al cierre del primer  trimestre de 2024, se han recaudado $101.722.167.141 millones de los cuales por giro directo han ingresado $52.531.174.687 de los cuales $36.224.982.000 millones  corresponde al pago de Capital salud (contrato PGP) y $16.306.192.687 pagos autorizados por las ERP a la Adres para giro directo. 
Fuente. Grupo Cartera INC</t>
  </si>
  <si>
    <t>De acuerdo con la información de la entidad, se presentó un 52% de recaudo por giro directo, lo que representa un cumplimiento de 87%.</t>
  </si>
  <si>
    <r>
      <rPr>
        <b/>
        <sz val="10"/>
        <color theme="1"/>
        <rFont val="Calibri"/>
        <family val="2"/>
        <scheme val="minor"/>
      </rPr>
      <t>66% de recaudo por giro directo</t>
    </r>
    <r>
      <rPr>
        <sz val="10"/>
        <color theme="1"/>
        <rFont val="Calibri"/>
        <family val="2"/>
        <scheme val="minor"/>
      </rPr>
      <t xml:space="preserve">
Valor total recaudado por giro directo: $ 77.535
Total de recaudo en el periodo: 
$ 116.680
(Cifras en millones de pesos)
Para el segundo trimestre de 2024 el recaudo real por la venta de servicios de salud fue de $116.680 millones, de los cuales $77.535 millones corresponden a pagos por la modalidad de giro directo (ADRES) que equivale al 66% del recaudo y $39.144 millones corresponden a los giros realizados por las tesoreria de las diferentes ERP lo que equivale al 34% del recaudo total.
Este comportamiento obedece a la intervención de las ERP como Famisanar, Nueva Eps, Asmet Salud y Sanitas EPS.
Fuente. Sistema de Información de Avance a Procesos del INC. SIAPINC. y Grupo Gestión de cartera INC.</t>
    </r>
  </si>
  <si>
    <t>86,4% de de giro directo
Valor del giro directo: $100.343
Total del recaudo en el periodo: $116.167
(cifras en millones de pesos)
Para el tercer trimestre de 2024 el recaudo real por la venta de servicios de salud fue de $116.167 millones, de los cuales $100.343 millones corresponden a pagos por la modalidad de giro directo (ADRES) que equivale al 86% del recaudo y $15.824 millones corresponden a los giros realizados por las tesoreria de las diferentes ERP lo que equivale al 14% del recaudo total.
Fuente. Sistema de Información de Ambiente a Procesos del INC. SIAPINC. Grupo Gestión de Cartera del INC.</t>
  </si>
  <si>
    <t xml:space="preserve">78% de giro directo IV trimestre 2024
Valor del giro directo: $91.673
Total del recaudo en el periodo: $117.131
(cifras en millones de pesos)
Para el cuarto trimestre de 2024 el recaudo real por la venta de servicios de salud fue de $117.131 millones, de los cuales $91.673 millones corresponden a pagos por la modalidad de giro directo (ADRES) que equivale al 78% del recaudo y $25.458 millones corresponden a los giros realizados por las tesoreria de las diferentes ERP lo que equivale al 22% del recaudo total.
Fuente. SIAPINC4.
</t>
  </si>
  <si>
    <t>FONDO DE PASIVO SOCIAL DE FERROCARRILES NACIONALES DE COLOMBIA - FONFERROCARRILES</t>
  </si>
  <si>
    <t>Fortalecer las capacidades organizacionales para el aseguramiento de la prestación de los servicios de salud a través de la actualización e implementación del Modelo Integral de Auditorias Médicas</t>
  </si>
  <si>
    <t xml:space="preserve">Modelo Integral de Auditorias Médicas </t>
  </si>
  <si>
    <t>Un Modelo Integral de Auditorias Médicas fortalecido y actualizado</t>
  </si>
  <si>
    <t>No aplica para el I trimestre, solo se formulo para ejecutar en el II semestre de 2024 en el Plan Estratégico Institucional</t>
  </si>
  <si>
    <t>Segun se evidencia la información suministrada por la entidad en este trimestre no se programó ejecución de esta meta.</t>
  </si>
  <si>
    <r>
      <rPr>
        <sz val="10"/>
        <rFont val="Calibri"/>
        <family val="2"/>
        <scheme val="minor"/>
      </rPr>
      <t xml:space="preserve">Se  realizó la actualización del Modelo Integral de Auditorias Médicas,  el cual fue aprobado mediante Resolución Número 0148 de 4 de marzo de 2024 . Evidencia  </t>
    </r>
    <r>
      <rPr>
        <u/>
        <sz val="10"/>
        <color rgb="FF1155CC"/>
        <rFont val="Calibri"/>
        <family val="2"/>
        <scheme val="minor"/>
      </rPr>
      <t xml:space="preserve">https://drive.google.com/drive/u/0/folders/1NLDgkvf6pyEQ9WEA4S9WufwgsK2AGS0i
</t>
    </r>
  </si>
  <si>
    <t>segun la informacion reportada por la entidad la meta se cumplio n un 100%</t>
  </si>
  <si>
    <t>Fortalecer capacidades técnicas de los operadores de la prestación del servicio de salud en las zonas de atención a los usuarios</t>
  </si>
  <si>
    <t xml:space="preserve">0
</t>
  </si>
  <si>
    <t xml:space="preserve">Cumplimiento del programa anual de asistencias técnicas </t>
  </si>
  <si>
    <t>Número de asistencias técnicas ejecutadas/Número de asistencias técnicas programadas en el cronograma anual</t>
  </si>
  <si>
    <t>Según se evidencia la informacion suministrada por la entidad en este trimestre no se programó ejecución de esta meta.</t>
  </si>
  <si>
    <t>No aplica para el II trimestre, solo se formuló para ejecutar en el II semestre de 2024 en el Plan Estratégico Institucional</t>
  </si>
  <si>
    <t xml:space="preserve">En Cumplimiento del programa anual de asistencias técnicas se han realizaron  8 asistencias técnicas de las 13 programadas  en el añoo en temas de: Indicadores, Red Prestación de Servicios y Programa de Cáncer según el cronograma definido por el Grupo Interno de Trabajo Gestión de Servicios de Salud.
a la fecha el cumplimiento es de 68,38% de la meta establecida para la vigencia del 90%
Evidencia en:
https://drive.google.com/drive/u/0/folders/1NLDgkvf6pyEQ9WEA4S9WufwgsK2AGS0i
</t>
  </si>
  <si>
    <t>segun la informacion reportada por la entidad tuvo un avance cuantitativo del 68% en el tercer trimestre.</t>
  </si>
  <si>
    <t>En Cumplimiento del programa anual de asistencias técnicas se realizaron 7 asistencias técnica  de las 7  programadas por los referentes de cada tema según el cronograma definido Anexa Evidencia https://drive.google.com/drive/folders/1TAEnwef277gggdgJMhjVUhPnImP8pBYM</t>
  </si>
  <si>
    <t>Deacuerdo a la informacion reportada por la entidad se evidencia elcumplimiento del 100% de las actividades programadas para el cuarto trimestre del año 2024.</t>
  </si>
  <si>
    <t>Fortalecer las capacidades tecnológicas para automatizar el proceso de afiliaciones y compensación del servicio de salud de la entidad con la funcionalidad de interoperabilidad con los sistemas de información de la entidad y los que se relacionen.</t>
  </si>
  <si>
    <t>Herramienta tecnológica "aseguramiento en salud" desarrollado</t>
  </si>
  <si>
    <t xml:space="preserve">% Desarrollo de la herramienta tecnológica "aseguramiento de salud" 
</t>
  </si>
  <si>
    <t>1) se realizó socialización de parte del proveedor SUMIMEDICAL y se brindó apoyo al área de aseguramiento para retroalimentar la estructura de levantamiento de información modulo PILA HORUS – HEALTH FPS.
2) Se desarrollo del módulo de Aseguramiento Versión 2 
Evidencia: https://drive.google.com/drive/folders/14k9dgqyKLznOT3ekMRVnMAA3TNIYPJM8
Con este avance se da por cumplida el 30% de los programado para la vigencia 2023.</t>
  </si>
  <si>
    <t>De acuerdo a la Información registrada por la entidad se dio cumplimiento a la meta rezagada para 2023</t>
  </si>
  <si>
    <t>Durante el I trimestre de la vigencia 2024, se desarrolló del módulo de Aseguramiento Versión 2 (registro y control de novedades, registro y control de aportes -PILA-, proceso de compensación en el SIGSS - y reconocimiento de incapacidades y licencias); el cual contiene opciones de mejoras asociados al tema de automatización, usabilidad con enfoque amigable y diseño a la medida para la operación del Fondo Pasivo de Ferrocarriles.
Evidencia: https://drive.google.com/drive/folders/14k9dgqyKLznOT3ekMRVnMAA3TNIYPJM8</t>
  </si>
  <si>
    <t>Según la informacion reportada por la entidad se evidencia un avance de la ejecucion de la meta en un 25%, se recomiennda la programacion restante para los siguientes trimestres de la vigencia para su cumplimiento total.</t>
  </si>
  <si>
    <t>Cumplida</t>
  </si>
  <si>
    <t>Se realizó contrato No CPS-288-2023 que tiene por objeto CONTRATAR EL DESARROLLO A LA MEDIDA DEL MÓDULO: HORUS HEALTH, INCLUYENDO LA LICENCIA A PERPETUIDAD DEL DESARROLLO A LA MEDIDA REALIZADO PARA EL FONDO DE PASIVO SOCIAL DE FERROCARRILES NACIONALES DE COLOMBIA Y POSTERIOR AL RECIBIDO A SATISFACCIÓN BRINDAR UN AÑO DE SOPORTE Y LA REALIZACIÓN DE LAS ACTUALIZACIONES NECESARIAS DEL MÓDULO DESARROLLADO.
 A la fecha Se hace seguimiento al avance del contrato 288 módulo aseguramiento, Donde se hacen pruebas a los módulos de afiliación, ingreso de novedades, auditoria, descarga de certificados y consulta de reporte el cual surgieron unas observaciones que se están ajustando con los ingenieros de desarrollo de SUMIMEDICAL.
A junio de 2024 se ha cumplido el 42,86% de la meta  establecida (70% del 2024)
 Evidencia en: 
 https://drive.google.com/drive/u/0/folders/1AVdKxlSDJ-_GWw_jcE8zYsyYuhQF_RIz</t>
  </si>
  <si>
    <t>Teniendo la informacion reportada por la entidad esta meta tuvo un avance de cumplimiento del 30%, con un resultado de 42,86</t>
  </si>
  <si>
    <t xml:space="preserve">Durante el periodo evaluado se hace seguimiento y acompañamiento al cumplimiento del contrato 288 así;  
Aseguramiento: Se efectuaron mesas técnicas para realizar pruebas de los Módulos Ingresos de Novedades, Módulos de Auditoría, Módulo de PILA, Módulo de Compensaciones y los Reportes de Validaciones, se hacen ajustes de las observaciones que surgen durante estas pruebas por parte de los ingenieros desarrolladores del proveedor SUMIMEDICAL.
A septiembre de 2024 se ha cumplido con el 59,50% de avance de la meta (70%) establecida para la vigencia 2024
Evidencia en: https://drive.google.com/drive/u/0/folders/1vZRxF3QRZKW0dwYYXTZg0i_GFdNPv5gj
</t>
  </si>
  <si>
    <t>segun la informacion reportada por la entidad tuvo un avance cuantitativo del 60% en el tercer trimestre.</t>
  </si>
  <si>
    <t>Se desarrollaron y se recibieron los módulos de ASEGURAMIENTO, PILA, COMPENSACIONES,  PRESTACIONES SOCIALES, se requiere que el equipo operativo de afiliaciones utilice el aplicativo y valide los ajustes que salgan para corregir en el soporte y mantenimiento.
Evidencia en: https://drive.google.com/drive/folders/1LoMZraa8zrV2-5oepbnRAJTE3-B6OtuM</t>
  </si>
  <si>
    <t>Herramienta tecnológica "aseguramiento en salud" en operación</t>
  </si>
  <si>
    <t xml:space="preserve">Herramienta tecnológica "aseguramiento de salud" en operación (no acumulativa)
</t>
  </si>
  <si>
    <t>No aplica Actividad para la vigencia 2024</t>
  </si>
  <si>
    <t>segun la informacion reportada por la entidad en la vigencia 2024 no se programo el desarrollo de esta meta.</t>
  </si>
  <si>
    <t>SANATORIO AGUA DE DIOS</t>
  </si>
  <si>
    <t xml:space="preserve">7. Actores diferenciales para el cambio </t>
  </si>
  <si>
    <t>Fortalecer la humanización en los servicios a partir de la implementación de estrategias de atención con enfoque diferencial por orientación sexual e identidades de género diversas para la atención integral de las personas LGBTIQ</t>
  </si>
  <si>
    <r>
      <t>lineamientos implementados asociados a la Clasificación Internacional de Enfermedades  CIE</t>
    </r>
    <r>
      <rPr>
        <sz val="10"/>
        <color rgb="FFFF0000"/>
        <rFont val="Calibri"/>
        <family val="2"/>
        <scheme val="minor"/>
      </rPr>
      <t xml:space="preserve"> </t>
    </r>
    <r>
      <rPr>
        <sz val="10"/>
        <color theme="1"/>
        <rFont val="Calibri"/>
        <family val="2"/>
        <scheme val="minor"/>
      </rPr>
      <t xml:space="preserve"> relacionada con la superación del binario hombre-mujer y el reconocimiento de la variabilidad.</t>
    </r>
  </si>
  <si>
    <t>(numero de lineamientos implementados/total lineamientos)*100</t>
  </si>
  <si>
    <t>El Sanatorio de Agua de Dios ESE ha llevado a cabo actividades de divulgación y despliegue de la Política y Estrategias de Atención con Enfoque Diferencial entre sus grupos de valor.</t>
  </si>
  <si>
    <t>El Sanatorio de Agua de Dios ESE, en consonancia con su política de atención con enfoque diferencial, ha llevado a cabo un proceso gradual de divulgación de dicha política entre sus grupos de valor y colaboradores. La Oficina de Atención al Usuario está liderando actividades para implementar las estrategias de atención definidas en la política.</t>
  </si>
  <si>
    <t xml:space="preserve">
De acuerdo a la infromación suministrada por la  entidad se evidencia un avance cuantitativo de 8 y un porcentaje de cumplimiento del 26,66%.  Se recomienda a la entidad validar la programacion restante para los siguientes trimestres con el fin de completar la meta programada</t>
  </si>
  <si>
    <t xml:space="preserve">En el Sanatorio de Agua de Dios E.S.E., la superación del binario hombre-mujer y el reconocimiento de la variabilidad se rigen a través de la política de atención con enfoque diferencial. Esta política incluye los lineamientos y estrategias que el Sanatorio implementará para su atención diferencial. La meta para el Plan Estratégico Sectorial 2023-2026 es la implementación del 100% de los lineamientos y estrategias descritos en la Resolución No. 10.39.509 del 19 de septiembre de 2022.
La implementación de estas estrategias requiere una fase de documentación, una de divulgación, una de implementación y una fase final de seguimiento y mejora continua. La meta del cuatrienio se ha dividido en estas cuatro fases y se les ha asignado el siguiente valor porcentual:
•	Documentación: 5% (Vigencia 2023)
•	Divulgación: 35% (Vigencia 2023-2024)
•	Implementación: 30% (Vigencia 2025)
•	Seguimiento y mejora continua: 30% (Vigencia 2026)
Durante la vigencia de 2023 se logró realizar la documentación de la Política de Atención con Enfoque Diferencial, cumpliendo así con el 5% de avance de la meta del cuatrienio. Sin embargo, durante esta vigencia no se realizaron actividades de divulgación, quedando rezagado el 5% correspondiente a esta fase.
En el primer trimestre del año 2024, se cumplió con el 5% de la divulgación correspondiente a la meta rezagada de la vigencia anterior y se realizaron actividades de divulgación que corresponden a un 8% de la meta del cuatrienio. Esto representa un avance del 26.66% de la meta para la vigencia 2024.
En el segundo trimestre del año 2024, se realizaron actividades de divulgación que corresponden a un 10% de la meta del cuatrienio. Esto representa un avance del 33.3% de la meta para la vigencia 2024. En términos generales, el avance acumulado de la meta de la vigencia 2024 es del 60%, y el porcentaje acumulado de avance de la meta del cuatrienio es del 28%.
</t>
  </si>
  <si>
    <t>De acuerdo a la información suministrada por la entidad se evidencia un avance cuantitativo de 10 y un porcentaje de cumplimiento del 33,3%. Se recomienda a la entidad validar la programación restante para los siguientes trimestres con el fin de completar la meta programada. Se cumplió con la meta rezagada del primer trimestre y se desarrollaron acciones correspondientes a un 10% de la meta programada para el segundo trimestre. Dados de la siguiente manera avance acumulado de la meta de vigencia es del 60% y el avance en el cuatrienio es del 28%.</t>
  </si>
  <si>
    <t>En el Sanatorio de Agua de Dios E.S.E., la superación del binario hombre-mujer y el reconocimiento de la diversidad se abordan mediante la Política de Atención con Enfoque Diferencial. Esta política incluye los lineamientos y estrategias que el Sanatorio implementará para garantizar una atención inclusiva y diferenciada. La meta del Plan Estratégico Sectorial 2023-2026 es implementar el 100% de los lineamientos y estrategias descritos en la Resolución No. 10.39.509 del 19 de septiembre de 2022.
La implementación de estas estrategias se organiza en cuatro fases: documentación, divulgación, implementación y seguimiento con mejora continua. Cada una de estas fases ha sido asignada con el siguiente valor porcentual:
Documentación: 5% (vigencia 2023)
Divulgación: 35% (vigencia 2023-2024)
Implementación: 30% (vigencia 2025)
Seguimiento y mejora continua: 30% (vigencia 2026)
Durante el tercer trimestre de 2024, se completó al 100% la socialización de la Política de Atención con Enfoque Diferencial y, actualmente, en el Sanatorio de Agua de Dios E.S.E. ya se están implementando todos sus lineamientos. Con lo anterior, se ha alcanzado en su totalidad la meta establecida para la vigencia 2024, e incluso se ha logrado el cumplimiento de la meta correspondiente a 2025.</t>
  </si>
  <si>
    <t xml:space="preserve">De acuerdo a la información suministrada por la entidad se evidencia un avance cuantitativo de 30 y un porcentaje de cumplimiento del 100%. Se recomienda a la entidad validar la programación restante para los siguientes trimestres con el fin de completar la meta programada. Se cumplió con las metas rezagadas de los reportes de trimestres anteriores. </t>
  </si>
  <si>
    <t>El Sanatorio de Agua de Dios E.S.E. ha avanzado significativamente en la implementación de la Política de Atención con Enfoque Diferencial, la cual aborda la superación del binario hombre-mujer y el reconocimiento de la diversidad. Esta política establece los lineamientos y estrategias necesarias para garantizar una atención inclusiva y diferenciada en la institución.
Como parte del Plan Estratégico Sectorial 2023-2026, se fijó la meta de ejecutar el 100% de los lineamientos y estrategias definidos en la Resolución No. 10.39.509 del 19 de septiembre de 2022. Durante el tercer trimestre de 2024, se completó al 100% la socialización de la política en la institución, y en el cuarto trimestre de 2024, se llevó a cabo la implementación total de los lineamientos, alcanzando así el cumplimiento de la meta establecida tanto para la vigencia 2024 como para el cuatrienio.
Como parte del compromiso con la mejora continua, el Sanatorio de Agua de Dios E.S.E. continuará con el seguimiento y evaluación periódica de la implementación de la política, garantizando su sostenibilidad y efectividad en la prestación de servicios de salud con enfoque diferencial.</t>
  </si>
  <si>
    <t>De acuerdo a la información suministrada por la entidad se evidencia un  porcentaje de cumplimiento del 100%. Respecto a lo planeado para la vigencia</t>
  </si>
  <si>
    <t>4. Transformación productiva, internacionalización y acción climática</t>
  </si>
  <si>
    <t>4.1 Transicion energetica justa, segura, confiable y eficiente.</t>
  </si>
  <si>
    <t>4.1.1 Transformación energetica justa, basada en el respecto a la naturaleza, la justicia social y la soberania con seguridad, confiabilidad y eficiencia.</t>
  </si>
  <si>
    <t>ODS 7. Energía asequible y no contaminante</t>
  </si>
  <si>
    <t>Contribuir en la eficiencia en el uso de recursos y mitigación de impacto ambiental con la implementación de un proyecto para la transición de energias limpias para el abastecimiento energetico en la sede del Hospital Herrera Restrepo perteneciente al Sanatorio de Agua de Dios E.S.E.</t>
  </si>
  <si>
    <t>Proyecto para transición de energías limpias formulado</t>
  </si>
  <si>
    <t>El proyecto de transición a energías limpias tiene como objetivo mitigar el impacto ambiental al suministrar el 20% del consumo eléctrico en la sede del Hospital Herrera Restrepo del Sanatorio de Agua de Dios ESE mediante energía fotovoltaica. Actualmente, se está llevando a cabo un estudio de viabilidad técnica, económica, legal y operativa. Se han solicitado cotizaciones a personas naturales y/o jurídicas con experiencia en la implementación de estas tecnologías para recibir asesoramiento sobre los requisitos de infraestructura, condiciones climáticas, disposición de áreas, etc., necesarios para alcanzar los objetivos del proyecto.
Dado el alcance y la complejidad del proyecto, se han programado mesas de trabajo para asegurar que el proceso de formulación sea sólido y completo, con el fin de mitigar riesgos durante su implementación.</t>
  </si>
  <si>
    <t>De acuerdo  a la Información registrada por el Sanatorio aún no se logra el cumplimiento de la meta rezagada. Se sugiere realizar programación de la meta para la vigencia que consideren según los avances que tengan planeados</t>
  </si>
  <si>
    <t>Ante el retraso en la fase de formulación del proyecto, el Sanatorio de Agua de Dios E.S.E. ha solicitado una mesa de trabajo con el Minsalud y la Gobernación de Cundinamarca para determinar la mejor manera de avanzar en la formulación del proyecto. Como resultado de esta mesa de trabajo, se establecieron actividades a ejecutar durante el segundo trimestre de 2024, las cuales deberán reportar avances a través de mesas técnicas.</t>
  </si>
  <si>
    <t xml:space="preserve">
De acuerdo a la infromación suministrada por la entidad en este trimestre no se asociaron acciones a esta actividad. Sin embargo se reitera la sugerencia de realizar una reprogramación de la meta.</t>
  </si>
  <si>
    <t>En el segundo trimestre de 2024, la empresa Enfeco inició un estudio de ingeniería de detalle, revisando la resistencia estructural de las cubiertas del Hospital Herrera Restrepo, así como un estudio de cargas y el cálculo de horas de sol al día. Además, se está llevando a cabo un estudio para determinar la viabilidad de la implementación del proyecto. Está pendiente la entrega del informe para continuar con el proceso de formulación y gestión del proyecto.</t>
  </si>
  <si>
    <t>Durante el tercer trimestre de 2024, el Sanatorio de Agua de Dios E.S.E. colaboró activamente en el suministro de la información requerida por la empresa Enfeco, que previamente realizó un estudio de ingeniería de detalle sobre la resistencia estructural de las cubiertas del Hospital Herrera Restrepo, además de un análisis de cargas y el cálculo de horas de sol al día. Sin embargo, debido a la antigüedad de la estructura de la cubierta, actualmente se evalúa la posibilidad de instalar paneles solares en una de las áreas del terreno del hospital.
La información suministrada para la formulación del proyecto incluyó el historial de facturas de energía, los planos eléctricos, la capacidad instalada y la capacidad de atención, entre otros datos relevantes.
A pesar de los avances significativos en la formulación del proyecto, el indicador está expresado como un valor absoluto, cuya evidencia es el proyecto formulado. Por esta razón, no se registran avances cuantitativos en este trimestre.</t>
  </si>
  <si>
    <t xml:space="preserve">De acuerdo a la información suministrada por la entidad se evidencia un avance cuantitativo de 0% y un porcentaje de cumplimiento del 0%. Se recomienda a la entidad validar la programación restante para los siguientes trimestres con el fin de completar las metas programadas. Se evidencia un resago de la meta.  </t>
  </si>
  <si>
    <t xml:space="preserve">La articulación con el Fondo de Energías No Convencionales y Gestión Eficiente de la Energía (FENOGE) del Ministerio de Minas y Energía ha permitido la ejecución del Proyecto Implementación de Soluciones Energéticas Integrales (SEI) en Colombia. A través de este, se llevó a cabo la instalación de un sistema de montaje fotovoltaico en el Hospital Herrera Restrepo del Sanatorio de Agua de Dios E.S.E., conformado por 223 módulos solares TSM-665DEG21C.20 (Vertex), con una capacidad de generación de hasta 117,04 kilovatios de energía.
Adicionalmente, el proyecto contempla el reemplazo de equipos de aire acondicionado, neveras y luminarias en general, contribuyendo a la eficiencia energética y a la reducción del consumo eléctrico.
De esta manera, se da por cumplida la meta rezagada de la vigencia 2023 y se culmina la meta establecida para el cuatrienio.
</t>
  </si>
  <si>
    <t xml:space="preserve">La articulación con el Fondo de Energías No Convencionales y Gestión Eficiente de la Energía (FENOGE) del Ministerio de Minas y Energía ha permitido la ejecución del Proyecto Implementación de Soluciones Energéticas Integrales (SEI) en Colombia. A través de este, se llevó a cabo la instalación de un sistema de montaje fotovoltaico en el Hospital Herrera Restrepo del Sanatorio de Agua de Dios E.S.E., conformado por 223 módulos solares TSM-665DEG21C.20 (Vertex), con una capacidad de generación de hasta 117,04 kilovatios de energía.
Adicionalmente, el proyecto contempla el reemplazo de equipos de aire acondicionado, neveras y luminarias en general, contribuyendo a la eficiencia energética y a la reducción del consumo eléctrico.
De esta manera, se da por cumplida la meta establecida  para el cuatrienio.
</t>
  </si>
  <si>
    <t xml:space="preserve">Proyecto para transición de energías limpias </t>
  </si>
  <si>
    <t>Proyecto para transición de energías limpias implementado</t>
  </si>
  <si>
    <t>Para la vigencia 2023, no se registra una meta rezagada, ya que no se tenían programadas actividades para este periodo.</t>
  </si>
  <si>
    <t>Considerando el alcance del proyecto, la ejecución de las actividades programadas para la transición a energías limpias en la sede del Hospital Herrera Restrepo del Sanatorio de Agua de Dios ESE mediante energía fotovoltaica se llevará a cabo durante el tercer trimestre de 2024.</t>
  </si>
  <si>
    <t xml:space="preserve">
De acuerdo a la infromación suministrada por la entidad en este trimestre no se asociaron acciones a esta actividad.</t>
  </si>
  <si>
    <t>La fase de implementación del proyecto depende de la culminación de la fase de formulación. Por esta razón, no se registraron avances en este indicador durante el segundo trimestre.</t>
  </si>
  <si>
    <t>De acuerdo a la información suministrada por la entidad en este trimestre no se asociaron acciones a esta actividad. Sin embargo, sería importante realizar una programación adecuada de la meta.</t>
  </si>
  <si>
    <t>En el tercer trimestre de 2024, no se registraron avances en la implementación del Proyecto para la Transición a Energías Limpias. Esto se debe a que aún no se ha finalizado la formulación del proyecto, y su implementación depende de la aprobación y gestión de los recursos necesarios.</t>
  </si>
  <si>
    <t>De acuerdo a la información suministrada por la entidad en este trimestre no se asociaron acciones a esta actividad. Es importante realizar una programación adecuada de la meta.</t>
  </si>
  <si>
    <t>La articulación con el Fondo de Energías No Convencionales y Gestión Eficiente de la Energía (FENOGE) del Ministerio de Minas y Energía ha permitido la ejecución del Proyecto Implementación de Soluciones Energéticas Integrales (SEI) en Colombia. A través de este, se llevó a cabo la instalación de un sistema de montaje fotovoltaico en el Hospital Herrera Restrepo del Sanatorio de Agua de Dios E.S.E., conformado por 223 módulos solares TSM-665DEG21C.20 (Vertex), con una capacidad de generación de hasta 117,04 kilovatios de energía.
Adicionalmente, el proyecto contempla el reemplazo de equipos de aire acondicionado, neveras y luminarias en general, contribuyendo a la eficiencia energética y a la reducción del consumo eléctrico.
De esta manera, se da por cumplida la meta establecida tanto para la vigencia como para el cuatrienio.</t>
  </si>
  <si>
    <t>Fortalecer la gestión financiera a través de la implementación de acciones que permitan mantener la sostenibilidad de la ESE Sanatorio de Agua de Dios</t>
  </si>
  <si>
    <t>Porcentaje de apalancamiento del presupuesto con recursos propios</t>
  </si>
  <si>
    <t>(Recursos propios recaudados en el periodo / Total presupuesto de ingresos aprobado )*100</t>
  </si>
  <si>
    <t>Para la vigencia 2023, no se registra ninguna meta rezagada, ya que se cumplieron cabalmente todas las metas establecidas.</t>
  </si>
  <si>
    <t>El Sanatorio de Agua de Dios ESE se ha propuesto alcanzar un porcentaje de apalancamiento con recursos propios del 20.8% al finalizar la vigencia 2024. Hasta el 31 de marzo de 2024, este porcentaje era del 14.4%. Se espera alcanzar la meta mediante el aumento de la venta de servicios, proyectada a aumentar debido a los nuevos convenios contractuales firmados con diferentes EAPB.</t>
  </si>
  <si>
    <t>De acuerdo a la infromación suministrada por la entidad se evidencia un avance cuantitativo de 14,4 y un porcentaje de cumplimiento del 69,2%.  Se recomienda a la entidad validar la programacion restante para los siguientes trimestres con el fin de completar la meta programada por la entidad.</t>
  </si>
  <si>
    <t>El Sanatorio de Agua de Dios ESE se ha propuesto alcanzar un porcentaje de apalancamiento con recursos propios del 20.8% al finalizar la vigencia 2024. Al 30 de mayo de 2024, este porcentaje se sitúa en el 15.28%. Se espera alcanzar la meta mediante el incremento en la venta de servicios, proyectado gracias a los nuevos convenios contractuales firmados con diferentes EAPB.</t>
  </si>
  <si>
    <t>De acuerdo a la información suministrada por la entidad se evidencia un avance cuantitativo de 15,28 y un porcentaje de cumplimiento del 72,8%. Se recomienda a la entidad validar la programación restante para los siguientes trimestres con el fin de completar la meta programada por la entidad.</t>
  </si>
  <si>
    <t>El Sanatorio de Agua de Dios E.S.E. se ha propuesto alcanzar un porcentaje de apalancamiento con recursos propios del 20.8% al finalizar la vigencia 2024. Con corte a 31 de agosto de 2024, este porcentaje se sitúa en el 16.56%. Se espera alcanzar la meta mediante un incremento en la venta de servicios, proyectado gracias a los nuevos convenios contractuales firmados con diferentes EAPB.</t>
  </si>
  <si>
    <t>De acuerdo a la información suministrada por la entidad se evidencia un avance cuantitativo de 15,56 y un porcentaje de cumplimiento del 79,6%. Se recomienda a la entidad validar la programación restante para los siguientes trimestres con el fin de completar la meta programada por la entidad.</t>
  </si>
  <si>
    <t>El indicador Porcentaje de Apalancamiento del Presupuesto con Recursos Propios alcanzó un 18,89% en la vigencia 2024, quedando muy cerca de la meta establecida del 20,8%. Con base en este resultado, para la vigencia 2025 se implementarán estrategias adicionales que permitan aumentar el porcentaje de apalancamiento con recursos propios, con el fin de cumplir al 100% con las metas establecidas y fortalecer la sostenibilidad financiera de la entidad.</t>
  </si>
  <si>
    <t>DE acuerdo coon lo reportado por la entidad, se obtiene un cumplimiento del 91%, sin embargo relacionan la implementación de  estrategias  adicionales en 2025 que permitan aumentar el porcentaje de apalancamiento con recursos propios, con el fin de cumplir al 100% con las metas establecidas y fortalecer la sostenibilidad financiera de la entidad.</t>
  </si>
  <si>
    <t>Porcentaje de servicios actualizados en el portafolio de servicios de la ESE</t>
  </si>
  <si>
    <t xml:space="preserve">Número total de servicios actualizados en RESP y el portafolio de la entidad /Número de servicios prestados en la entidad </t>
  </si>
  <si>
    <t>&gt;=96%</t>
  </si>
  <si>
    <t>&gt;=98%</t>
  </si>
  <si>
    <t>&gt;=99%</t>
  </si>
  <si>
    <t>Para el primer trimestre de la vigencia 2024 el Sanatorios de Agua de Dios ESE realizó mesas de trabajo internas para establecer los servicios de salud intramural necesarios para abastecer la demanda de la población del municipio de Agua de Dios de acuerdo al nivel de complejidad y los recursos técnicos científicos de la institución. Teniendo en cuenta lo anterior, actualmente se cuenta con 17 servicios habilitados y actualizados en el registro especial de prestadores de salud REPS. En vista de lo anterior, no se reprograma ninguna meta rezagada, ya que las necesidades de servicios varían de una vigencia a otra y los servicios establecidos en el periodo 2023 no son compensables.</t>
  </si>
  <si>
    <t>De acuerdo a la información registrada por el Sanatorio no aplica la ejecución de metas rezagadas en tanto a que los servicios prestados ya no son reemplazables</t>
  </si>
  <si>
    <t>Durante el primer trimestre de 2024, el Sanatorio de Agua de Dios ESE llevó a cabo mesas de trabajo internas para establecer los servicios de salud intramurales necesarios para satisfacer la demanda de la población del municipio de Agua de Dios, teniendo en cuenta el nivel de complejidad y los recursos técnicos y científicos de la institución. Como resultado, actualmente se cuenta con 17 servicios habilitados y actualizados en el Registro Especial de Prestadores de Salud (REPS).</t>
  </si>
  <si>
    <t>De acuerdo a la infromación suministrada por la entidad se evidencia un avance cuantitativo de 100%  y un porcentaje de cumplimiento del 100%. de acuerdo a la meta programada por la entidad.</t>
  </si>
  <si>
    <t>Actualización de Servicios en el REPS - Vigencia 2024
Cumplimiento de la Meta
La meta de actualización de servicios en el REPS para la vigencia 2024 se cumplió al 100% durante el primer trimestre de 2024. Sin embargo, el Sanatorio de Agua de Dios E.S.E. constantemente realiza procesos de registro de novedades en el REPS.
Actividades del Segundo Trimestre de 2024
Durante el segundo trimestre de 2024, el Sanatorio de Agua de Dios E.S.E. llevó a cabo mesas de trabajo internas con los siguientes objetivos:
Establecimiento de Servicios Intramurales
Determinar los servicios de salud intramurales necesarios para satisfacer la demanda de la población del municipio de Agua de Dios, considerando el nivel de complejidad y los recursos técnicos y científicos de la institución.
Resultados
Actualmente, se cuenta con 17 servicios habilitados y actualizados en el Registro Especial de Prestadores de Salud (REPS).
Cierre Temporal
Debido a la baja demanda, se realizó el cierre temporal del servicio de Endodoncia.
Incremento de Oferta
Debido a la alta demanda, se aumentó la oferta de horas para la prestación del servicio de psicología.</t>
  </si>
  <si>
    <t xml:space="preserve">De acuerdo a la información suministrada por la entidad se evidencia un avance cuantitativo de 0% y un porcentaje de cumplimiento del 100%. de acuerdo a la meta programada por la entidad. Durante el segundo semestre se realizaron actividades de Actualización de Servicios en el REPS - Vigencia 2024
</t>
  </si>
  <si>
    <t>La meta de actualización de servicios en el REPS para la vigencia 2024 se cumplió al 100% durante el primer trimestre del año. No obstante, el Sanatorio de Agua de Dios E.S.E. continúa realizando de manera constante el registro de novedades en el REPS.
Actualmente, se encuentran habilitados y actualizados los siguientes 15 servicios en el Registro Especial de Prestadores de Salud (REPS):
• Laboratorio Clínico
• Toma de Muestras de Laboratorio Clínico
• Servicio Farmacéutico
• Fisioterapia
• Imágenes Diagnósticas - Ionizantes
• Toma de Muestras de Cuello Uterino y Ginecológicas
• Atención del Parto
• Urgencias
• Transporte Asistencial Básico
• Enfermería
• Medicina General
• Odontología General
• Psicología
• Vacunación
• Hospitalización Adultos</t>
  </si>
  <si>
    <t xml:space="preserve">De acuerdo a la información suministrada por la entidad se evidencia un avance cuantitativo de 100% y un porcentaje de cumplimiento del 100%. de acuerdo a la meta programada por la entidad. Se realizaron actividades de Actualización de Servicios en el REPS - Vigencia 2024
</t>
  </si>
  <si>
    <t>La meta de actualización de servicios en el Registro Especial de Prestadores de Salud (REPS) para la vigencia 2024 se cumplió al 100% durante el primer trimestre del año. No obstante, el Sanatorio de Agua de Dios E.S.E. continúa registrando novedades de manera constante en el REPS, garantizando la actualización permanente de su portafolio de servicios.
Actualmente, se encuentran habilitados y actualizados los siguientes 16 servicios:
Laboratorio Clínico
Toma de Muestras de Laboratorio Clínico
Servicio Farmacéutico
Fisioterapia
Imágenes Diagnósticas - Ionizantes
Toma de Muestras de Cuello Uterino y Ginecológicas
Atención del Parto
Urgencias
Transporte Asistencial Básico
Enfermería
Medicina General
Odontología General
Psicología
Vacunación
Hospitalización para Adultos
Nutrición y Dietética</t>
  </si>
  <si>
    <t xml:space="preserve">
Implementar estrategias que contribuyan a la disminución de complicaciones asociadas a la morbilidad en los grupos poblacionales priorizados en el territorio de influencia del Sanatorio de Agua de Dios</t>
  </si>
  <si>
    <t>Estrategias para la disminución de complicaciones asociadas a la morbilidad.</t>
  </si>
  <si>
    <t>Número de estrategias implementadas.</t>
  </si>
  <si>
    <t>Para la vigencia 2024, el Sanatorio de Agua de Dios ESE articuló la estrategia de divulgación con el Programa de Cultura de la Salud. Mensualmente, se realizan actividades para promover y mantener la salud, reduciendo las complicaciones asociadas a las enfermedades. En enero, se enfocó en la salud infantil y vacunación con jornadas intramurales y extramurales, charlas educativas y talleres lúdicos. Febrero se dedicó a la prevención del cáncer de seno con el consultorio rosa para tamizajes y educación. Marzo abordó la prevención de enfermedades crónicas con jornadas de valoración y seguimiento por un equipo interdisciplinario, junto con talleres y otras actividades.</t>
  </si>
  <si>
    <t>De acuerdo a la infromación suministrada por la entidad se evidencia un avance cuantitativo de 1 y un porcentaje de cumplimiento del 100%. de acuerdo a la meta programada por la entidad.</t>
  </si>
  <si>
    <t>Implementación de Estrategia para la Disminución de Complicaciones Asociadas a la Morbilidad - Vigencia 2024
Meta para 2024
Implementar una (1) estrategia para la disminución de complicaciones asociadas a la morbilidad.
Primer Trimestre de 2024
Durante el primer trimestre de 2024, se logró la implementación de la estrategia denominada “Programa Cultura de Salud”. Este programa tiene como eje principal la promoción y mantenimiento de la salud a través de la educación en hábitos de vida saludable, autocuidado y otros aspectos clave que permiten disminuir las complicaciones asociadas a la morbilidad.
Plan de Acción
El programa realiza mensualmente actividades educativas y lúdicas con los grupos de valor. A continuación, se describen las actividades desarrolladas durante el segundo trimestre de 2024:
Abril - Mes de la Infancia
Enfoque: Salud infantil y vacunación.
Actividades: Jornadas intramurales y extramurales, charlas educativas y talleres lúdicos en el marco de la jornada nacional de vacunación.
Mayo - Prevención de Enfermedades Crónicas
Enfoque: Prevención de enfermedades crónicas.
Actividades: Jornadas de valoración y seguimiento por un equipo interdisciplinario, junto con talleres y otras actividades relacionadas.
Junio - Mes de la Familia
Enfoque: Prevención del cáncer de seno.
Actividades: El "Consultorio Rosa" ofreció tamizajes y educación sobre la enfermedad.</t>
  </si>
  <si>
    <t xml:space="preserve">De acuerdo a la información suministrada por la entidad se evidencia un avance cuantitativo de 0 y un porcentaje de cumplimiento del 100%. de acuerdo a la meta programada por la entidad.
Según la entidad se logró en el primer trimestre se cumplió con la meta rezagada mediante la implementación de la estrategia denominada “Programa Cultura de Salud”.  Para el segundo semestre realizan mensualmente actividades educativas y lúdicas. 
</t>
  </si>
  <si>
    <t>Vigencia 2024 - Implementación del "Programa Cultura de Salud"
El Sanatorio de Agua de Dios E.S.E. estableció como meta para la vigencia 2024 implementar una estrategia para la disminución de complicaciones asociadas a la morbilidad, meta que ya se ha cumplido al 100%. Para ello, se diseñó e implementó el "Programa Cultura de Salud", cuyo eje principal es la promoción y el mantenimiento de la salud mediante la educación en hábitos de vida saludable, autocuidado y otros aspectos clave para reducir las complicaciones asociadas a la morbilidad. El programa realiza mensualmente actividades educativas y lúdicas con los grupos de interés.
A continuación, se describen las actividades desarrolladas durante la vigencia 2024:
Enero – Salud Infantil:
Enfoque en la salud infantil y vacunación. Se realizaron jornadas intramurales y extramurales, charlas educativas y talleres lúdicos.
Febrero – Consultorio Rosa:
Prevención del cáncer de seno a través del "Consultorio Rosa", que ofreció tamizajes y educación sobre la enfermedad.
Marzo – Talleres de Prevención:
Prevención de enfermedades crónicas. Se llevaron a cabo jornadas de valoración y seguimiento por un equipo interdisciplinario, junto con talleres y otras actividades educativas.
Abril - Mes de la Infancia:
Enfoque en la salud infantil y vacunación, con actividades intramurales y extramurales, charlas educativas y talleres lúdicos, en el marco de la jornada nacional de vacunación.
Mayo - Prevención de Enfermedades Crónicas:
Continuación de la prevención de enfermedades crónicas, con jornadas de valoración y seguimiento por un equipo interdisciplinario, junto con talleres relacionados.
Junio - Mes de la Familia:
Prevención del cáncer de seno. El "Consultorio Rosa" ofreció nuevamente tamizajes y educación sobre la enfermedad.
Julio – Salud Mental y Actividad Física:
Charlas educativas sobre salud mental y actividad física dirigidas a la población.
Agosto – Lactancia Materna:
Charlas y sesiones educativas sobre lactancia materna. Además, se realizó una jornada de salud de la mujer, con la participación de 91 pacientes para consultas de seno y toma de citologías.
Septiembre – Ruta Maternoperinatal:
Actividades enfocadas en la captación para la consulta preconcepcional y una feria del servicio centrada en la prevención de enfermedades de transmisión sexual (ETS) y la seguridad del paciente.</t>
  </si>
  <si>
    <t xml:space="preserve">De acuerdo a la información suministrada por la entidad se evidencia un avance cuantitativo de 100% y un porcentaje de cumplimiento del 100%. de acuerdo a la meta programada por la entidad.
la enidad reporta un desarrollo de actividades educativas y lúdicas. 
</t>
  </si>
  <si>
    <t>Vigencia 2024 - Implementación del "Programa Cultura de Salud"
El Sanatorio de Agua de Dios E.S.E. estableció como meta para la vigencia 2024 implementar una estrategia para la disminución de complicaciones asociadas a la morbilidad, meta que ya se ha cumplido al 100%. Para ello, se diseñó e implementó el "Programa Cultura de Salud", cuyo eje principal es la promoción y el mantenimiento de la salud mediante la educación en hábitos de vida saludable, autocuidado y otros aspectos clave para reducir las complicaciones asociadas a la morbilidad. El programa realiza mensualmente actividades educativas y lúdicas con los grupos de interés.
A continuación, se describen las actividades desarrolladas durante la vigencia 2024:
Enero – Salud Infantil:
Enfoque en la salud infantil y vacunación. Se realizaron jornadas intramurales y extramurales, charlas educativas y talleres lúdicos.
Febrero – Consultorio Rosa:
Prevención del cáncer de seno a través del "Consultorio Rosa", que ofreció tamizajes y educación sobre la enfermedad.
Marzo – Talleres de Prevención:
Prevención de enfermedades crónicas. Se llevaron a cabo jornadas de valoración y seguimiento por un equipo interdisciplinario, junto con talleres y otras actividades educativas.
Abril - Mes de la Infancia:
Enfoque en la salud infantil y vacunación, con actividades intramurales y extramurales, charlas educativas y talleres lúdicos, en el marco de la jornada nacional de vacunación.
Mayo - Prevención de Enfermedades Crónicas:
Continuación de la prevención de enfermedades crónicas, con jornadas de valoración y seguimiento por un equipo interdisciplinario, junto con talleres relacionados.
Junio - Mes de la Familia:
Prevención del cáncer de seno. El "Consultorio Rosa" ofreció nuevamente tamizajes y educación sobre la enfermedad.
Julio – Salud Mental y Actividad Física:
Charlas educativas sobre salud mental y actividad física dirigidas a la población.
Agosto – Lactancia Materna:
Charlas y sesiones educativas sobre lactancia materna. Además, se realizó una jornada de salud de la mujer, con la participación de 91 pacientes para consultas de seno y toma de citologías.
Septiembre – Ruta Maternoperinatal:
Actividades enfocadas en la captación para la consulta preconcepcional y una feria del servicio centrada en la prevención de enfermedades de transmisión sexual (ETS) y la seguridad del paciente.
Octubre – Consultorio Rosa:
Prevención del cáncer de seno a través del "Consultorio Rosa", que ofreció tamizajes y educación sobre la enfermedad.
Noviembre – Higiene Oral y Hábitos de Vida Saludable:
Charlas y sesiones educativas sobre higiene oral y hábitos de vida saludable.
Diciembre – Fiebre Amarilla:
Charlas y sesiones educativas sobre fiebre amarilla y la importancia de la vacunación como medida de prevención para evitar la enfermedad.</t>
  </si>
  <si>
    <t>Fortalecer las capacidades organizacionales para la prestación de los servicios de salud a través del mejoramiento del resultado de la autoevaluación del Sistema Unico de Acreditación</t>
  </si>
  <si>
    <t>Autoevaluación en el Sistema Unico de Acreditación (comparativo año anterior)</t>
  </si>
  <si>
    <t>Resultado de la autoevaluación en el Sistema Unico de Acreditación (comparativo año anterior)</t>
  </si>
  <si>
    <t>La autoevaluación en el sistema único de acreditación comparativa entre vigencias se llevará a cabo en el último trimestre de la vigencia 2024. Por lo tanto, no se registran avances en el cumplimiento de esta actividad hasta el momento. No obstante, desde el área de calidad del Sanatorio de Agua de Dios ESE, se continúa con el despliegue de las estrategias establecidas para fortalecer las capacidades organizacionales, con el objetivo de mejorar los resultados de la autoevaluación del sistema único de acreditación.</t>
  </si>
  <si>
    <t>De acuerdo a la información suministrada por la entidad en este trimestre no se asociaron acciones ni activiades para esta actividad.</t>
  </si>
  <si>
    <t>De acuerdo a la información suministrada por la entidad en este trimestre no se asociaron acciones ni avances para esta actividad dado que se llevara a cabo en el último trimestre.</t>
  </si>
  <si>
    <t>El promedio de calificación de los Grupos de Estándares de Acreditación, obtenido tras realizar la autoevaluación, es de 1.5 puntos, lo que evidencia un avance significativo en el cumplimiento de los estándares de acreditación según la resolución 5059/19. Con este resultado, se logra completar al 100% la meta establecida para la vigencia 2024. Sin embargo, la alta dirección continúa trabajando en la mejora continua, con el objetivo de brindar atenciones más seguras y de calidad a los usuarios y sus familias cada día.</t>
  </si>
  <si>
    <t>De acuerdo a la información suministrada por la entidad se reportó un avance cuantitativo de 1,5% y un porcentaje de cumplimiento del 100%. Se logró completar al 100% la meta establecida para la vigencia 2024.</t>
  </si>
  <si>
    <t>El promedio de calificación de los Grupos de Estándares de Acreditación, obtenido tras la autoevaluación, alcanzó 1.5 puntos, evidenciando un avance significativo en el cumplimiento de los requisitos establecidos en la Resolución 5059 de 2019. Con este resultado, se cumple al 100% la meta fijada para la vigencia 2024. No obstante, la alta dirección mantiene su compromiso con la mejora continua, fortaleciendo la seguridad y calidad en la atención para beneficio de los usuarios y sus familias.</t>
  </si>
  <si>
    <t>2. Seguridad humana y justicia social.</t>
  </si>
  <si>
    <t xml:space="preserve">Contribuir a la disminución de la  tasa de incidencia  y prevalencia enfermedad de Hansen en los territorios de cobertura del Sanatorio de Agua de Dios, mediante la estrategia de busqueda de convivientes. </t>
  </si>
  <si>
    <t xml:space="preserve">Porcentaje de disminución de la prevalencia de la enfermedad de Hansen en los territorios de cobertura del Sanatorio de Agua de Dios </t>
  </si>
  <si>
    <t>(No. de pacientes del programa lepra sin aumento en su  grado de discapacidad  / Total pacientes del programa lepra)  x 100</t>
  </si>
  <si>
    <t>Hasta el 31 de marzo de 2024, el Sanatorio de Agua de Dios ESE contaba con 738 pacientes con secuelas de Hansen, a quienes se les realiza seguimiento para evaluar su estado de discapacidad. Dado que la mayoría de los pacientes con Hansen a los que se les está haciendo seguimiento son personas mayores (de 60 años o más), algunos han fallecido, lo que ha resultado en una disminución del 1.5% en el número total de pacientes seguidos en comparación con el trimestre anterior. Sin embargo, durante el primer trimestre de 2024, el 97% de los pacientes a los que se les está haciendo seguimiento no han experimentado un aumento en su grado de discapacidad.
Pacientes Grado 0: 135
Pacientes Grado 1: 159
Pacientes Grado 2: 444
Pacientes Total: 738</t>
  </si>
  <si>
    <t>De acuerdo a la información suministrada por la entidad se evidencia un avance cuantitativo de 97 y un porcentaje de cumplimiento del 132,87%. de acuerdo a la meta programada por la entidad.
Se sugiere realizar una revisió de la programación de la meta para ver la posibilidad de ajustarla.</t>
  </si>
  <si>
    <t xml:space="preserve">Hasta el 30 de junio de 2024, el Sanatorio de Agua de Dios ESE contaba con 738 pacientes con secuelas de Hansen, a quienes se les realiza seguimiento para evaluar su estado de discapacidad. Durante el segundo trimestre de 2024, el 100% de los pacientes a los que se les está haciendo seguimiento no han experimentado un aumento en su grado de discapacidad. Pacientes 
Grado 0: 135 Pacientes 
Grado 1: 159 Pacientes 
Grado 2: 444 
Pacientes Total: 738
</t>
  </si>
  <si>
    <t xml:space="preserve">De acuerdo a la información suministrada por la entidad se evidencia un avance cuantitativo de 100% y un porcentaje de cumplimiento del 100%. de acuerdo a la meta programada por la entidad. Se presentan acciones realizadas por la entidad para el cumplimiento de la meta. </t>
  </si>
  <si>
    <t>Durante el tercer trimestre de 2024, se realizó la valoración de 146 pacientes del programa de lepra del Sanatorio de Agua de Dios E.S.E. Como resultado de esta evaluación, todos los pacientes conservaron su grado de discapacidad, logrando así un 100% de mantenimiento en los niveles de discapacidad.</t>
  </si>
  <si>
    <t xml:space="preserve">De acuerdo a la información suministrada por la entidad se realizo la valoración de 146 pacientes. logrando el cumplimiento del 100%  de la meta programada por la entidad. </t>
  </si>
  <si>
    <t>A través del programa de Lepra del Sanatorio de Agua de Dios E.S.E., se realiza seguimiento al grado de discapacidad de los pacientes con secuelas por la enfermedad de Hansen o lepra. Para ello, anualmente se lleva a cabo la valoración de los pacientes con el fin de determinar si se evidencia un aumento en su grado de discapacidad.
Durante la vigencia 2024, se valoraron 738 pacientes del programa y se realizó un seguimiento trimestral a aquellos cuya evaluación indicaba riesgo de incremento en su grado de discapacidad. El cierre de la vigencia muestra que el 99% de los pacientes han mantenido su condición, superando así la meta establecida para el periodo.
Este resultado se debe a las estrategias implementadas en el Sanatorio de Agua de Dios E.S.E., entre las cuales se destacan la realización de curaciones a domicilio, terapia y rehabilitación física, promoción de hábitos de vida saludable, suministro de dietas adecuadas según los requerimientos de cada paciente (aplicable a los pacientes albergados), así como la organización de actividades lúdico-recreativas y culturales, entre otras.</t>
  </si>
  <si>
    <t xml:space="preserve">Porcentaje de disminución de la incidencia de la enfermedad de Hansen en los territorios de cobertura del Sanatorio de Agua de Dios </t>
  </si>
  <si>
    <t>(No. de convivientes del programa lepra diagnosticados con la enfermedad  / Total convivientes del programa lepra)  x 100</t>
  </si>
  <si>
    <t>A pesar de las limitaciones administrativas por la suspensión de contratos de prestación de servicios de salud a la EPS Famisanar, el Sanatorio de Agua de Dios E.S.E. sigue brindando seguimiento a aproximadamente 700 pacientes Hansen. Siguiendo las directrices para combatir la lepra, ha destinado recursos propios para la búsqueda de convivientes de pacientes Hansen. Se calculó una muestra estadística de 100 pacientes índices del Programa Lepra y se proyecta buscar y valorar a 200 convivientes durante el año 2024, con una relación de 2:1 entre convivientes y pacientes. En el primer trimestre de 2024, se valoraron 32 convivientes, sin diagnosticarse ningún caso de lepra, manteniendo la tasa de incidencia en el cero por ciento.</t>
  </si>
  <si>
    <t xml:space="preserve">De acuerdo a la información suministrada por la entidad se evidencia un avance cuantitativo de 0 y un porcentaje de cumplimiento del 0%. esto debido a que no se encontraroin casos nuevos que reporten enferemedad de hamsen </t>
  </si>
  <si>
    <t>A pesar de las limitaciones administrativas por la suspensión de contratos de prestación de servicios de salud a la EPS Famisanar, el Sanatorio de Agua de Dios E.S.E. sigue brindando seguimiento a aproximadamente 700 pacientes Hansen. Siguiendo las directrices para combatir la lepra, ha destinado recursos propios para la búsqueda de convivientes de pacientes Hansen. Se calculó una muestra estadística de 100 pacientes índices del Programa Lepra y se proyecta buscar y valorar a 200 convivientes durante el año 2024, con una relación de 2:1 entre convivientes y pacientes. En el primer trimestre de 2024, se valoraron 70 convivientes, sin diagnosticarse ningún caso de lepra, manteniendo la tasa de incidencia en el cero por ciento.</t>
  </si>
  <si>
    <t>De acuerdo con la información suministrada por la entidad se evidencia un avance cuantitativo de 0 y un porcentaje de cumplimiento del 100%. esto debido a que se brinda seguimiento a pacientes y convivientes, sin que aumente o se diagnostiquen casos de lepra.</t>
  </si>
  <si>
    <t>Durante el tercer trimestre de 2024, se realizó la valoración de 67 convivientes de pacientes del programa de lepra del Sanatorio de Agua de Dios E.S.E. Como resultado de esta evaluación, ningún conviviente fue diagnosticado con la enfermedad de Hansen, lo que mantiene la incidencia de la enfermedad en 0%.</t>
  </si>
  <si>
    <t>De acuerdo con la información suministrada por la entidad se evidencia un avance de cumplimiento del 67%. esto debido a que se brinda seguimiento a pacientes y convivientes, sin que aumente o se diagnostiquen casos de lepra.</t>
  </si>
  <si>
    <t>A través del programa de Lepra del Sanatorio de Agua de Dios E.S.E., se lleva a cabo la búsqueda de convivientes para identificar posibles casos de incidencia de lepra y realizar un diagnóstico oportuno de la enfermedad.  
Durante la vigencia 2024, se identificaron y valoraron 216 convivientes de pacientes del programa, de los cuales ninguno fue diagnosticado con lepra, lo que permitió mantener el porcentaje de incidencia en 0% y cumplir con la meta establecida para el periodo.</t>
  </si>
  <si>
    <t>De acuerdo a la información suministrada por la entidad se muestra que el 99% de los pacientes han mantenido su condición, superando así la meta establecida para el periodo</t>
  </si>
  <si>
    <t>Ofertas de asistencia técnica y capacitación desarrolladas para entes territoriales</t>
  </si>
  <si>
    <t>Número de ofertas de asistencia  técnica y capacitación desarrolladas para entes territoriales desarrolladas.</t>
  </si>
  <si>
    <t>El proceso de docencia, investigación y capacitación del Sanatorio de Agua de Dios ESE ha documentado una guía de aprendizaje sobre la Lepra y ha presentado propuestas de capacitación a diversos entes territoriales. Sin embargo, no se ha logrado establecer acuerdos para la contratación de los servicios de capacitación y entrenamiento en Lepra.</t>
  </si>
  <si>
    <t>De acuerdo a la información registada por el Sanatorio aún no se da cumplimiento a la meta rezagada</t>
  </si>
  <si>
    <t>Dado que no se han establecido acuerdos para el proceso de capacitación y entrenamiento en Lepra con entidades territoriales, el Sanatorio de Agua de Dios está implementando estrategias para fortalecer y hacer más atractiva su propuesta. Entre las actividades en curso, se incluye la adecuación y reapertura del Museo de Hansen, donde se exhiben piezas históricas relacionadas con la enfermedad. Además, se está interviniendo en los fondos acumulados del archivo del Sanatorio y se está actualizando el portafolio de capacitación y las unidades temáticas para hacerlas más atractivas a las diferentes partes interesadas.</t>
  </si>
  <si>
    <t>De acuerdo a la infromación suministrada por la entidad en este trimestre no se asociaron acciones ni activiades para esta actividad.</t>
  </si>
  <si>
    <t>El Sanatorio de Agua de Dios E.S.E. tiene como meta para la vigencia 2024 ofrecer asistencia técnica y capacitación para entes territoriales en el área de Lepra.
Situación Actual
Hasta la fecha, no se han establecido acuerdos para el proceso de capacitación y entrenamiento en Lepra con entidades territoriales. En respuesta a esto, el Sanatorio está implementando diversas estrategias para fortalecer y hacer más atractiva su propuesta.
Actividades en Curso
Adecuación y Reapertura del Museo de Hansen
Objetivo: Exhibir piezas históricas relacionadas con la enfermedad para generar interés y conciencia.
Intervención en los Fondos Acumulados del Archivo
Objetivo: Revisar y actualizar el material disponible para mejorar su relevancia y utilidad.
Actualización del Portafolio de Capacitación y Unidades Temáticas
Objetivo: Hacer que el portafolio y las unidades temáticas sean más atractivas y relevantes para las partes interesadas.
Plan de Acción
Se espera que, con la implementación de estas estrategias durante el tercer y cuarto trimestre de 2024, se logre cumplir con la meta establecida de ofrecer asistencia técnica y capacitación efectivas.</t>
  </si>
  <si>
    <t>De acuerdo a la información suministrada por la entidad en este trimestre no se asociaron acciones ni actividades para esta actividad.</t>
  </si>
  <si>
    <t>Los días 26 y 27 de agosto de 2024, el Dr. Fabio Castro Parra, en representación del Sanatorio de Agua de Dios E.S.E., ofreció capacitación y asistencia a la Federación Nacional de Asociaciones de Personas Afectadas por Lepra – Hansen de Colombia (FELEHANSEN). Con su participación en este evento, se logró cumplir al 100% con la meta establecida para la vigencia 2024.
Con el fin de seguir fortaleciendo la capacidad técnico-científica del Sanatorio y posicionarlo como líder en el manejo de la lepra en Colombia, actualmente se está capacitando a varios de sus colaboradores. El objetivo es enriquecer la experiencia de los visitantes al Museo de la Lepra, ubicado en las instalaciones del Sanatorio, y brindar una oportunidad para que la comunidad educativa y el público en general aprendan sobre la historia de esta enfermedad, su tratamiento y otros aspectos importantes relacionados con ella.
Además, para complementar este servicio, se está realizando la intervención de los fondos acumulados del archivo histórico del Sanatorio de Agua de Dios, que abarca desde 1870 hasta 2008.</t>
  </si>
  <si>
    <t>De acuerdo a la información suministrada por la entidad  se evidencia un avance cualitativo de 1% y un avance de cumplimiento del 100%.</t>
  </si>
  <si>
    <t>Informe sobre la Celebración del Día Mundial de la Lepra – 29 de enero de 2024
En el marco del cumplimiento de la meta rezagada de la vigencia 2023, relacionada con la capacitación en lepra, el Sanatorio de Agua de Dios E.S.E. llevó a cabo la celebración del Día Mundial de la Lepra el pasado 29 de enero de 2024. Este evento integró actividades culturales, académicas e históricas con el propósito de fortalecer la conciencia y el conocimiento sobre esta enfermedad.
Orden del día
Eucaristía y Desfile de Carrozas
07:30 a. m. – Eucaristía en la Capilla del Albergue Boyacá.
08:30 a. m. – Desplazamiento de carrozas:
Carroza de los personajes históricos y trato humanizado.
Participación de la Alcaldía Municipal con carroza o comparsa.
Evento Central – Teatro Colombo Holandés
10:00 a. m. – Llegada al teatro.
Programa:
Actos protocolarios (Himnos).
Apertura del evento – Palabras del Dr. Antonio Ruiz Flórez, Gerente del Sanatorio.
Intervención de la Alcaldía Municipal – Dra. Eliana Manzanares, Alcaldesa.
Presentación y saludo a los invitados – Dr. Fabio Castro.
Intervenciones académicas y culturales:
“Cartas desde la Frontera: Entre la Dignidad y la Guerra de los Mil Días” – Maestro Danilo Ernesto Ramírez.
Reseña histórica al Dr. José Conde.
Danza a cargo del Maestro Hugo.
Primer reconocimiento a los pacientes albergados.
“La Curva de la Piel” – Maestro Wilson Guillermo Díaz Rodríguez.
Poesía: “Recuerdos de Agua de Dios” – Señora Isabel Villamil.
“Reconocimiento del Patrimonio Cultural en Salud” – Dr. Mario Esteban Hernández Álvarez.
Segundo reconocimiento a los pacientes albergados.
Presentación musical – Ester Solina Pérez.
“Entre la Letra y la Lepra” – Dr. Fabio Castro.
Baile a cargo de los trabajadores – (Sandra y Javier).
Tercer reconocimiento a los pacientes albergados.
Este evento permitió no solo reforzar el conocimiento sobre la lepra, sino también resaltar la importancia del trato digno a los pacientes y el reconocimiento de la historia y el patrimonio cultural en salud.</t>
  </si>
  <si>
    <t>Los días 26 y 27 de agosto de 2024, el Dr. Fabio Castro Parra, en representación del Sanatorio de Agua de Dios E.S.E., ofreció capacitación y asistencia a la Federación Nacional de Asociaciones de Personas Afectadas por Lepra – Hansen de Colombia (FELEHANSEN), logrando con ello el cumplimiento al 100% de la meta establecida para la vigencia 2024.
En el marco de la consolidación del Sanatorio como referente en el manejo de la lepra en Colombia, se avanza en la capacitación de su talento humano, con el propósito de fortalecer la experiencia de los visitantes al Museo de la Lepra. Esta iniciativa busca ofrecer a la comunidad educativa y al público en general un espacio de aprendizaje sobre la historia, el tratamiento y otros aspectos relevantes de la enfermedad.
Complementando este esfuerzo, se adelanta la intervención de los fondos acumulados del archivo histórico del Sanatorio, que abarcan desde 1870 hasta 2008, con el propósito de preservar y difundir la memoria institucional y el legado histórico de la lucha contra la lepra en el país.</t>
  </si>
  <si>
    <t>SANATORIO DE CONTRATACIÓN</t>
  </si>
  <si>
    <t>Contribuir a la disminución de la enfermedad de Hansen en los territorios de cobertura del Sanatorio de Contratación, por medio de la implementación del Plan Estratégico Nacional de Prevención y Control de la Enfermedad de Hansen 2016-2025.</t>
  </si>
  <si>
    <t>Plan Estratégico de Prevención y Control de la Enfermedad de Hansen</t>
  </si>
  <si>
    <t>Actividades ejecutadas en plan de acción institucional para la implementación del Plan Estratégico Nacional de Prevención y Control de la Enfermedad de Hansen 2016-2025 / Actividades programadas en plan de acción institucional para la implementación del Plan Estratégico Nacional de Prevención y Control de la Enfermedad de Hansen 2016-2025 x 100</t>
  </si>
  <si>
    <t xml:space="preserve">Corresponden a las actividades ejecutadas en plan de acción institucional para la implementación del Plan Estratégico Nacional de Prevención y Control de la Enfermedad de Hansen 2016-2025 / Actividades programadas en plan de acción institucional para la implementación del Plan Estratégico Nacional de Prevención y Control de la Enfermedad de Hansen 2016-2025 x 100.   
</t>
  </si>
  <si>
    <t>No hay claridad respecto al cumplimiento de la meta por cuanto la descripción realizada es la misma fórmula de cálculo</t>
  </si>
  <si>
    <t>Las actividades ejecutadas en el Programa Hansen para dar cumplimiento al plan de acción institucional en el primer trimestre 2024 fueron:
1-  Grupo de Evaluación de cinco biomarcadores transcriptómicas para la enfermedad de Hansen en población Colombiana
2-  En el Primer Trimestre 2024 se encuentran en tratamiento PQT 10 pacientes;   se le realizó visita a 1 paciente dx nuevo y 9 convivientes
3-  Cada mes se entrega el tratamiento de medicamentos a pacientes  PQT  y talidomida a pacientes de Hansen. Así mismo se les ofrece la educación sobre el tratamiento y sus posibles efectos.
4- En el Primer Trimestre se realizó valoración de Convivientes a 2 familiares de pacientes en tratamiento para un total 11 convivientes valorados.
5- En el Primer Trimestre se realizaron las siguientes charlas radiales por parte del área de psicología: Conmemoración dia mundial de la lucha contra la lepra, Medidas autocuidado y elementos de protección en pacientes con enfermedad de Hansen, Conciencia de la Lepra-legado Transformación y Libertad, Inteligencia Emocional.
6-  En el Primer Trimestre se les ha hecho seguimiento y valoración a los 10 pacientes en PQT en cada reformulación.
7-  En el Primer Trimestre se han realizado en el taller de zapatería los siguientes trabajos: 2 pares de plantillas, 12 pares de botas y 2 pares de zapatos para pie anestésico a pacientes de Hansen, para un total de 16 pares en el trimestre.
8-  En el Primer Trimestre se hicieron 104 Valoraciones así:  79 Controles Anuales de las cuales 9 fueron por Videollamada, 2 Vigilancias  y  14 Búsquedas.
9-  En el trimestre no hubo pacientes con autocuración.
10-  Durante el Primer Trimestre se realizó la actualización del Reglamento interno de albergados, el cual, fue adoptado mediante la resolución 0139 del 27 de febrero de 2024.
11-  El área de Psicología ha socializado el reglamento interno de albergues de forma grupal e individual.
12-  En el Primer Trimestre se realizaron las curaciones para los albergues de la siguiente manera:   Bosco 18 pacientes, Mazzarello 14 pacientes,  pacientes externos nueve (9).
Domicilio 35.  Para un total de 76  pacientes en curación diaria según protocolo.
13-  En el Primer Trimestre se enviaron 16 láminas al Laboratorio Departamental, de lepra y tuberculosis
14-  Se realizó Terapia de rehabilitación y prevención  a 10 pacientes que se encuentran en tratamiento PQT
15-  Se realizo Lubricación e hidratación a 50 pacientes albergados, de los 70 en total, los días lunes martes y jueves de forma aleatorio
16-  En el Primer Trimestre el Médico del Programa atendió  346 consultas así:  231 para consulta Simple, 47 Lectura de Resultados,  67 de Riesgo Cardiovascular, 1 urgencia.
17-  El área de Fisioterapia valoro de forma general a 36 pacientes albergados
18-  Durante el Primer Trimestre  se valoraron 30 pacientes albergados por psicología clínica.
19-  En el Primer Trimestre el área de Odontología realizó tratamiento de boca sellada a 35 pacientes albergados de los 70 albergados en total.
20-  Se realizaron en total 11 traslados  de pacientes :  bucaramanga  4,  San gil 3 y Socorro 4, dando cumplimiento a las citas y procedimientos de consulta con especialistas agendados para el trimestre.
21-  Se adjudicaron subsidios así :  Mediante Resolución 0005 del dos de enero del 2024, adjudicaron 8 cupos  por la secretaria de salud de Santander y  6 cupos  por la secretaria de salud de Boyacá.
Mediante la resolución 0109 del 19 de febrero se adjudicaron 9 cupos de la secretaria de salud de Barranquilla.
22-   Desde la política de RBC, liderado por el Programa Hansen se realizó la celebración de los cumpleaños del primer trimestre, una salida de todos los pacientes a la sede social donde se realizaron diferentes actividades recreativas.
23-   Se adelanta el  proyecto  de alfabetización con los pacientes albergados en convenio con el Colegio ITIS, en etapa de formulación.</t>
  </si>
  <si>
    <t xml:space="preserve">De acuerdo a la infromación suministrada por la entidad se evidencia un avance cuantitativo de 96%  y un porcentaje de cumplimiento del 100%. de acuerdo a la meta programada por la entidad.
</t>
  </si>
  <si>
    <t>Entre todas las actividades programadas del Plan de acción institucional enfocadas al trabajo directo con los pacientes de hansen se alcanzó el 88% de cumplimiento, entre las activdades desarrolladas están:
1-  A todos los pacientes en tratamiento PQT se les ha asegurado la entrega de su medicamento de manera oportuna y recibe educación sobre el mismo. Al igual se garantiza terapia fisica en promedio tres semanales.
2- En cada reformulación de PQT se hace valoración Integral por Médico General, Fisioterapia, Psicología, Odontología y Enfermeria
3- En el año 2023 se realizó valoración de convivientes a veinti ocho (28) familiares de pacientes en tratamiento y vigilancia
4- Si el paciente está albergado se le hace seguimiento permanente por parte de enfermeria y de medico general 
5- El Sanatorio de Contratación cuenta con taller de zapateria. En la vigencia 2023 se elaboró zapatos ortopedicos, botas, plantillas y moldes en yeso.
6- El Sanatorio de Contratación tiene establecido que todos los miercoles se realiza controles anuales donde se recibe pacientes de diferentes municipios y departamentos quienes acuden a su valoración anual, pero también se realiza dichos controles por video llamadas, vigilancias y busquedas. 
7- El  25 de septiembre se realizó capacitación al personal asistencial sobre Generalidades y Diagnostico de la enfermedad de Hansen.                                                                                                                                El  2 de noviembre se brindó capacitación en diagnostico de la enfermedad de lepra  y fortalecimiento de capacidades personales dirigido al personal de enfermeria y profesionales en salud del Sanatorio de Contratación.
El día 12 de noviembre se ofreció capacitación en diagnostico de la enfermedad de lepra y leproreacciones dirigido al personal medico.
8- Diariamente se realizan curaciones en los albergues Don Bosco y Maria Mazarello.  El promedio de atención diaria son 79 pacientes 
9- La Psicologa de la Institución atendió 287 consultas en la vigencia 2023; entre pacientes albergados, valoraciones de ingreso al albergue, pacientes en leproreacción y pacientes en tratamiento PQT
10- En el 2023 se asignaron 40 subsidios para pacientes hansen. 
11- En el año 2023 se recibieron 43 atenciones por telemedicina para las especialidades de: Psiquiatria, cardiologia, electrofisiologia.</t>
  </si>
  <si>
    <t xml:space="preserve">1.        El Coodinador del Programa Hansen hace parte del grupo de Evaluación de cinco biomarcadores transcriptómicas para la enfermedad de Hansen en población Colombiana. Investigador principal Héctor Serrano-Coll-MD, MSc, PhD.
2.        Co-investigadores: Dra. Annemieke Geluk, Dra. Nora Cardona-castro, Dr. Olinto Mieles Burgos. Entidades participante:  Instituto Colombiano de Medicina Tropical-Universidad CES; Universidad de Leiden (Países Bajos); ESE Sanatorio de Contratación
3.        Proyecto Financiado: Leprosy Research Group (LRI), Touring Foundation, Países Bajos.
4.        En el SegundoTrimestre se encuentran en tratamiento PQT 09 pacientes;  se le realizó visita a 2 paciente dx nuevo y 34 convivientes
5.        En el Segundo Trimestre se realizo un solo programa radial enfocado para pacientes hansen, denominado "Sanamente".  Esto tomando en cuenta que no se contaba con profesional de Psicología contratado para el desarrollo de estas actividades.
6.        En el Segundo Trimestre se realizó valoración de Convivientes a 15 familiares de pacientes en tratamiento PQT
7.        El Infome para la Secretaria de salud Dptal del programa lepra y tuberculosis, correspondiente al 2do Trimestre de 2024 fue enviado el 03 de Julio.
8.        En el segundo Trimestre se les ha hecho seguimiento y valoración a los 9 pacientes en PQT en cada reformulación y generando las ordenes correspondientes a cada caso.
9.        En el Segundo Trimestre a los 09 pacientes en tratamiento PQT, cada mes  se hizo entrega de su tratamiento y a su vez se les brinda educación sobre el mismo.
10.        En el SegundoTrimestre se han realizado en el taller de zapateria los siguientes trabajos: 3 pares de plantillas, 14 pares de botas para pie anestesico a pacientes de Hansen, para un total de 14 pares en el trimestre. Quedando pendiente con orden 7 pares.
11.        En el Segundo Trimestre se realizaron 117 Valoraciones así:  86 Controles Anuales, de los cuales, 3 fueron por Videollamada, 4 Vigilancias y 27 Busquedas.
12.        En el Segundo Trimestre no se tienen pacientes con autocuracion.
13.        En el segundo  Trimestre se continuó la socialización del Reglamento interno de albergados, dirigida por la Psicologa de la Institución.  Este reglamento fue actualizado mediante Resolución 0139 del 27 de febrero de 2024.
14.        Actividad programada para el 4 trimestre
15.        En el Segundo Trimestre se realizaron las curaciones para los albergues de la siguiente manera: Bosco 34 pacientes, Mazzarello 14 pacientes, Domicilio 26 pacientes, Para un total de 74  pacientes en curación diaria segun protocolo.
16.        En el Segundo Trimestre se enviaron 21 láminas al Laboratorio Departamental.
17.        En el Segundo Trimestre se realizo Terapia de rehabilitación y prevención  a 09 pacientes que se enciuentran en tratamiento PQT
18.        En el SegundoTrimestre se le realizaron 821 actividades de Acondicionamiento físico o rehabilitación  a   los 70 pacientes (promedio) albergados incluidos los que se enciuentran en tratamiento PQT
19.        En el SegundoTrimestre se le realizaron 366 actividades de Prevención de Discapacidad  a   los 70 pacientes (promedio) albergados incluidos los que se enciuentran en tratamiento PQT
20.        En el Segundo Trimestre el Médico del Programa atendió 352 consultas asi: 259 para consulta Simple, 31 Lectura de Resultados,  61 de Riesgo Cardiovascular, 1 urgencia.
21.        En el Segundo Trimestre, el área de Odontología realizó tratamiento de boca sellada a 14 pacientes albergados, estan pendientes 19 por realizar de los 70 albergados en total.
22.        En el Segundo Trimestre no se realizó jornada de valoración por ortopedia a los pacientes albergados, pero Coosalud trajo jornada de especialistas y se valoraron 5 pacientes.
23.        Se realizaron total 38 traslados  de pacientes; distribuidos así: Bucaramanga 7  y  Socorro 31, dando cumplimiento a las citas y procedimientos de consulta externa agendados para el trimestre.
24.        El el segundo trimestre se adelantó el proceso de gestión e inscripción de aprendices a proceso de formación con el SENA, se tene previsto iniciar la formación en el próximo trimestre.
25.        No se Programaron consultas de telemedicina para el trimestre evaluado, esto teniendo en cuenta que desde el momento del traslado de la oficina del Programa Hansen, al area asistencial no se adaptó espacio para tal consultorio y los equipos se entregaron al área de sistemas.
</t>
  </si>
  <si>
    <t xml:space="preserve">De acuerdo a la información entregada por la Entidad; se evidencia un avance en la meta resagada del año 2023 acorde al 88%. EN lo relacionado al año 2024 se evidencia un resultado cuantitativo de 20 y un porcentaje de cumplimiento del 95,2%. esto debido alas actividades desarrolladas en el segundo trimestre del año. </t>
  </si>
  <si>
    <t>1.El Dr. Olinto como Coodinador del Programa Hansen hace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Bajos.En total van 64 pacientes valorados, 259 convivientes de los municipios de Contratación, Aguachica, Valledupar, Manaure, Becerril, la Jagua de Ibirico, Chiriguana, Aztrea y Codazzi.
2.En el  Tercer Trimestre se encuentran en tratamiento PQT 10 pacientes;  se le realizó visita a 1 paciente dx nuevo y 33 convivientes.
3.En el TercerTrimestre se realizaron 6 programas radiales asi: EL 27 DE JUNIO DE 2024, SOBRE: LA PREVENCIÓN DE LEPRA, SALUD MENTAL, ESTIGMA.  •EL 11 DE JULIO 2024 SOBRE: LA CONTINUIDAD PREVENCIÓN DE LA LEPRA Y SALUD MENTAL.  •EL 18 DE JULIO DE 2024, SOBRE: SOBRE LA PREVENCIÓN DE LEPRA, Y SE DIALOGÓ SOBRE LOS TRASTORNOS Y PREVENCIÓN DE SALUD MENTAL.  •EL 15 DE AGOSTO DE 2024 SOBRE: PREVENCIÓN DE LA LEPRA Y AUTO CUIDADO DE LA SALUD MENTAL.  •EL 22 DE AGOSTO DE 2024 TEMA: SALUD MENTAL, ENFERMEDAD HANSEN.  •EL 12 DE SEPTIEMBRE 2024 TEMA: PREVENCIÓN EN SALUD MENTAL.
4.El Informe de la Secretaria de salud Correspondiente al  3er  Trimestre de 2024 fue enviado el 04 de Octubre.
5.En el Tercer Trimestre se les ha hecho seguimiento y valoración a los 10 pacientes en PQT en cada reformulación y generando las ordenes correspondientes a cada caso.
6.En el Tercer Trimestre a los 10 pacientes en tratamiento cada mes que se le entrega su tratamiento, se le da  educación sobre el mismo.
7.En el  TercerTrimestre se han realizado en el taller de zapateria los siguientes trabajos: 8 pares de plantillas, 5 pares de botas para pie anestesico a pacientes de Hansen,3 pares de zapatos y 1 reparación, para un total de 16 pares en el trimestre. Quedando pendientes 2
8.En el  Tercer Trimestre se hicieron 120 Valoraciones así: 92 Controles Anuales de las cuales 6 fueron por Videollamada, 11 Vigilancias y 6 Busquedas.</t>
  </si>
  <si>
    <t xml:space="preserve">
1.	En el CuartoTrimestre se realizo valoración integral (médico, fisioterapia, odontología, sicología) a los pacientes en tratamiento PQT y cada vez que se requirió por alguna alteración en su salud.
2.	En el Cuarto Trimestre se realizó rehabilitación fisica a los pacientes que se encuentran en tratamiento PQT.
3.	En el cuarto trimestre se realizó dos (2) programas de radio: el 12 y 26 de diciembre de 2024. Sobre el tema de lepro - reacciones en enfermedad de hansen y sobre la salud mental en personas con dicha enfermedad. Desarrollado en la emisora la Voz de la Fe en el Municipio de Contratación Santander
4.	En el Cuarto Trimestre se realizo valoración de Convivientes a 27 familiares de pacientes en tratamiento PQT
5.	El Infome de la Secretaria de salud Correspondiente al  4to  Trimestre de 2024 fue enviado el 03 de Enero de 2025.
6.	En el cuartoTrimestre se les ha hecho seguimiento y valoración a los 07 pacientes en PQT en cada reformulación y generando las ordenes correspondientes a cada caso.
7.	En el cuartoTrimestre a los 07 pacientes en tratamiento cada mes que se le entrega su tratamiento, se le da  educación sobre el mismo.
8.	Por parte de la Auxiliar de enfermeria del pograma, mantine el libro de reacciones actualizado a la fecha
9.	En el cuarto Trimestre no se contó con persona encargada del taller de zapateria para la elaboración de calzado ortopedico a pacientes de Hansen.
10.	En el  CuartoTrimestre se hicieron  79 Valoraciones así: 45 Controles Anuales, 06 Vigilancias y 28 Busquedas.
11.	En el  Cuarto Trimestre no se tienen pacientes con autocuracion.
12.	Se ha venido  realizando el proceso de socialización por parte del área de psicologia de forma grupal en los dos albergues y de forma individual a cada paciente al momento del ingreso.  Debido  a recurrentes violaciones al reglamento por parte de los albergados, el 20 de noviembre se realizó en la plataforma del albergue Don Bosco con la presencia de los pacientes de los albergues Mazzarello y Don bosco, Gerente y todas las dependencias que hacen parte del Programa Hansen para la socialización del mismo.
13.	En el cuarto Trimestre el Dr. Olinto mieles adelantó taller sobre Lepra con personal del Sanatorio de Contratación, el día 29 de Octubre.
14.	En el CuartoTrimestre se realizaron las curaciones para los albergues de la siguiente manera: Bosco 27 pacientes, Mazzarello 07 pacientes, Domicilio 39 pacientes, Para un total de 73  pacientes en curación diaria segun protocolo.
15.	En el Cuarto  Trimestre se enviaron 14 láminas al Laboratorio Departamental.
16.	En el Cuarto Trimestre se realizo Terapia de rehabilitación y prevención  a 07 pacientes aque se enciuentran en tratamiento PQT
17.	En el  CuartoTrimestre se le realizaron 2555 actividades de Acondicionamiento físico o rehabilitación  a   los 70 pacientes (promedio) albergados incluidos los que se enciuentran en tratamiento PQT
18.	En el  CuartoTrimestre se le realizaron 1197 actividades de Prevención de Discapacidad  a   los 70 pacientes (promedio) albergados incluidos los que se encuentran en tratamiento PQT
19.	En el  Cuarto Trimestre el Médico del Programa atendio 250 consultas asi: 146 para consulta Medicina General, 30 Lectura de Resultados,  75 de Riesgo Cardiovascular.
20.	Se realizan cuando es solicitada por médico ya sea para reingreso al albergue, finalización y seguimiento  de PQT, además de los controles anuales de los albergados. Aprox 35 pacientes en el cuarto trimestre. 
21.	En el Cuarto  Trimestre no se realizó jornada de valoración por nutricionista a los pacientes albergados.
22.	En el Cuarto Trimestre  se atendieron 41 pacientes de los albergues Maria Mazzarello y Don Bosco, para ingresos y lectura de reglamento interno; valoración de vigilancia 9, pacientes en tratamiento PQT 7, seguimiento a psicología 25 pacientes.
23.	En el  Cuarto Trimestre en el área de Odontología  se le realizó tratamiento de boca sellada a 15  pacientes albergados, estan pendientes 2 pacientes por realizar de los 70 albergados en total.
24.	En el  CuartoTrimestre  se realizó jornada de valoración por medina interna a los pacientes albergados,los dias 2 y 3 de Diciembre atendiento a 70 pacientes de Hansen
25.	En el CuartoTrimestre no se realizo  jornada de valoración por dermatologia a los pacientes albergados.
26.	En el cuarto Trimestre no se realizo valoración de Oftalmología para los pacientes albergados
27.	En el cuarto Trimestre no se realizo valoración de ginecologia para los pacientes albergado
28.	Se realizaronen total 27  traslados  de pacientes para citas con especialistas:  bucaramanga  9, Socorro 13  y  5 San Gil dando cumplimiento a las citas y procedimientos de consulta externa agendados para el trimestre.
29.	En el cuarto Trimestre mediante Resolución No.0870 de Diciembre 11 de 2024, se asignaron 100 subsidios educativos para hijos de pacientes de hansen por un valor de 230.000 mil pesos mcte a cada uno.
30.	En el  Cuarto Trimestre  y mediante Resolución No.. 0735 de 29 de Octubre de 2024, se realizo adjudicación de subsidios por parte del Sanatorio de Contratación a solicitud de  cupos que le correspondian a la Secretaria de Salud de Santander
31.	En el CuartoTrimestre cada viernes se realizo la caminata programada donde se llevo a los pacientes a conocer diferentes lugares del municpio en compañía de trabajadores oficiales y administrativos de la institución
32.	En el Cuarto trimestre  se reaizaron actividades recreativas como tardes de pintura, desarrollo cognitivo, musicoterapia, karaoke, caminatas y tardes de cine
33.	El 28 de Octubre del 2024, se adelantó mesa de trabajo con los aprendices y el programa Hansen para evaluar la participación, aprendizaje y que tan aplicables son los conocimientos adquiridos en cada uno de los cursos desarrollados por los pacientes hansen
34.	El 28 de octubre del 2024, se adelantó mesa de trabajo con los aprendices de los proyectos productivos y el programa Hansen para evaluar la participación, aprendizaje y que tan aplicables son los conocimientos adquiridos en cada uno de los cursos donde hubo participación por parte de la población enfermos de hansen
35.	No se Programaron consultas de telemedicina para el trimestre evaluado, esto teniendo en cuenta que desde el momento del traslado del programa al area asistencial no se adapto espacio para tal consultorio y los equipos se entregaron al área de sistemas.
36.	En el cuarto trimestre se desarrollo el Convenio Interadministrativo contratado con la Secretaria de Salud de Santander por valor de $ 60.035.000
</t>
  </si>
  <si>
    <t>EN lo relacionado al año 2024 se evidencia un resultado cuantitativo de 36 y un porcentaje de cumplimiento del 95,2%. esto debido alas actividades desarrolladas en el segundo trimestre del año. cumplienod asi con lo programado para el 2024, se presenta ademas un avance del 88 % en la meta rezagada de 2023.</t>
  </si>
  <si>
    <t>Diagnóstico oportuno de la enfermedad de Hansen en población objeto de la ESE.</t>
  </si>
  <si>
    <t xml:space="preserve">Número de casos de la población objeto de la ESE diagnósticados oportunamente y tratados </t>
  </si>
  <si>
    <t>No se registro avance de la meta rezagada</t>
  </si>
  <si>
    <t>Se diagnostico un caso nuevo de hansen durante el primer trimestre del año 2024 el cual se encuentra cargado al aplicativo SIVIGILA. En el transcurso del año se sigue diagnosticando, se espera que del total de casos captados casos mínimo nueve (9) que es la meta anual, tengan un diagnostico e inicio de tratamiento oportuno.</t>
  </si>
  <si>
    <t xml:space="preserve">De acuerdo a la información suministrada por la entidad se evidencia un avance cuantitativo de 1% y un  pordcentaje de cumpliminento de 0,11%. esto debido al caso reportado por la entidad en SIVIGILA. </t>
  </si>
  <si>
    <t>El diagnostico de pacientes nuevos depende de los casos de enfermedad que resulten positivos, durante los procesos de busqueda activa de pacientes enfremos de lepra- Hansen. en tal sentido puede o no llegar a darse el diagnostico. en al vigencia 2023 se diagnosticaron 11 nuevos caso de la enfermedad de Hansen</t>
  </si>
  <si>
    <t>Se diagnostico un caso nuevo de hansen durante el segundo trimestre del año 2024 el cual se encuentra cargado al aplicativo SIVIGILA.</t>
  </si>
  <si>
    <t xml:space="preserve">De acuerdo a la información entregada por la Entidad; se evidencia un avance en la meta resagada del año 2023 donde se informa que se cumplio la meta propuesta. En lo relacionado al año 2024 se evidencia un resultado cuantitativo de 20 y un porcentaje de cumplimiento del 100%. como resultado del caso diagnosticado en el segundo trimestre del año. </t>
  </si>
  <si>
    <t>Se diagnosticaron 2 casos nuevos para el segundo trimestre 2024 los cuales se encuentran cargados en el aplicativo SIVIGILA</t>
  </si>
  <si>
    <t>No se  diagnosticaron  casos nuevos para el cuarto trimestre 2024, sin  embargo en la viegencia se diagnosticaron 5 casos de 9 programados</t>
  </si>
  <si>
    <t>Se evidencia en revisiòn del grupo de planeaciòn un avanve acomulado para 2024 de 55,5 % acomulada para  el 2024, Se realizara seguimiento a la meta rezagada del 44,5% en el periodo 2025, se debe revisar el valor de los reportes de avance de cumplimiento trimestral pues la  suma de los porcentajes trimestrales  acomulados no conincide con la sumatoria total.</t>
  </si>
  <si>
    <t>Formular e Implementar un modelo de atención en salud  centrado en las personas, familias y comunidades desde un enfoque de Atención Primaria Integral.</t>
  </si>
  <si>
    <t xml:space="preserve">Modelo de atención en salud. </t>
  </si>
  <si>
    <t>Modelo de atención en salud formulado.</t>
  </si>
  <si>
    <t>Dado que en el año inmediatamente anterior el documento preliminar "Modelo de atención primario en salud"  quedó pendiente de revisión y adopción por profesionales de la salud, Comité de Gestión y desempeño y Gerencia; en el primer trimestre 2024 se ha venido consolidando la información con los profesionales del área asistencial para el diseño de la version final del documento.  En el primer trimestre se estudia el modelo a dejar en la institucion el cual saldra en el segundo trimestre</t>
  </si>
  <si>
    <t>De acuerdo a lo registrado por la Entidad aún no se da cumplimiento a la meta rezagada</t>
  </si>
  <si>
    <t xml:space="preserve">De acuerdo a la información entregada por la Entidad; se evidencia la no programación de metas para el segundo trimestre del año. </t>
  </si>
  <si>
    <t>No se programo meta para la vigencia 2024 sin embargo se cuenta con un rezago de la meta 2023 de 100 % del cual no se presenta avance cuantitativo o porcentual en 2024 por lo que se reaizara seguimiento a la meta rezagada en el 2025.</t>
  </si>
  <si>
    <t>Hogares del municipio de Contratación atendidos bajo el enfoque de Atención Primaria en Salud</t>
  </si>
  <si>
    <t>Número de hogares del municipio de Contratación atendidos durante el periodo bajo el enfoque de Atención Primaria en Salud</t>
  </si>
  <si>
    <t xml:space="preserve">En el primer trimestre 2024 se han realizado  100 visitas domiciliarias a  pacientes externos (enfermos de hansen). Labor realizada directamente por la Gerente Dra Nancy Teresa Pedraza (Medica familiar) y un funcionario del Sanatorio (programa hansen) y un contratista (encargado de asistencia social y desarrollo de actividades artisticas y recreativas para pacientes enfermos de hansen.  Labor que se seguirá desarrollando en la población del municipio de Contratación para cumplir con la meta de 200 visitas anuales. </t>
  </si>
  <si>
    <t>De acuerdo a la infromación suministrada por la entidad se evidencia un avance cuantitativo de 50% y un porcentaje de cumpliminento de 0,0025%. Esto relacionado al numero de visitas realizadas. 
Se recomienda al Sanatorio de Contratación no registrar avances mencionando el nombre de personas, se debe referir únicamente a las acciones realizadas</t>
  </si>
  <si>
    <t>En el SegundoTrimestre se encuentran en tratamiento PQT 09 pacientes;  se le realizó visita a 2 paciente dx nuevo y 34 convivientes</t>
  </si>
  <si>
    <t xml:space="preserve">De acuerdo a la información entregada por la Entidad; se evidencia un avance cuantitativo de 60 y un porcentaje de cumplimiento del 0,3% de la programación de metas para el segundo trimestre del año. </t>
  </si>
  <si>
    <t xml:space="preserve">En el  TercerTrimestre se encuentran en tratamiento PQT 10 pacientes;  se le realizó visita a 1 paciente dx nuevo y 33 convivientes </t>
  </si>
  <si>
    <t>En el  Cuarto Trimestre se mantienen en tratamiento PQT 10 pacientes.</t>
  </si>
  <si>
    <t>Se observa  un avance de cumplimiento acomulado para el 2024 del 55% de la meta, se realizara el respectivo seguimiento al rezago del 45% en el 2025.</t>
  </si>
  <si>
    <t>Fortalecer la gestión financiera a través de la implementación de acciones que permitan mantener la sostenibilidad de la ESE Sanatorio de Contratación</t>
  </si>
  <si>
    <t>Rotación de cartera</t>
  </si>
  <si>
    <t>360 / (Ventas a crédito en el periodo / Cuentas por cobrar promedio)</t>
  </si>
  <si>
    <t>se cumple meta del primer trimestre 2024, las metas anuales son correctas y no hay sobrecumplimiento en la columna u</t>
  </si>
  <si>
    <t xml:space="preserve">De acuerdo a la información suministrada por la entidad se evidencia un avance cuantitativo de 45% y un porcentaje de cumpliminento de 0,0036%. </t>
  </si>
  <si>
    <t>El periodo presenta rotacion de cartera de 259 dias, es de tener en cuenta que los pagos de EPS se reciben a 90 dias</t>
  </si>
  <si>
    <t xml:space="preserve">De acuerdo a la información entregada por la Entidad; se evidencia un avance cuantitativo de 259 y un porcentaje de cumplimiento del 0,5405% de la programación de metas para el segundo trimestre del año. </t>
  </si>
  <si>
    <t>El periodo presenta rotacion de cartera de 191,3 dias, es de tener en cuenta que los pagos de EPS se reciben a 90 dias</t>
  </si>
  <si>
    <t>El periodo presenta rotacion de cartera de 201 dias, es de tener en cuenta que los pagos de EPS se reciben a 90 dias</t>
  </si>
  <si>
    <t xml:space="preserve">Se evidencia un porcentanje de cumplimiento del 62 % eb el trimestre teniendo en cuenta la meta de rotcion de cartera de 90 dias </t>
  </si>
  <si>
    <t xml:space="preserve">Resultado equilibrio presupuestal con recaudo. </t>
  </si>
  <si>
    <t>Valor de la ejecución de ingresos totales recaudados en la vigencia objeto de evaluación (Incluye recaudo de CxC de vigencias anteriores) / Valor de la ejecución de gastos comprometidos en la vigencia objeto de evaluación (Incluye el valor comprometido de CxP de vigencias anteriores).</t>
  </si>
  <si>
    <t>&gt;1</t>
  </si>
  <si>
    <t> el resultado se obtiene al dividir:  4.947.029.480/5.570.753.158 , valores tomados del numerador y denominador descritos en la casilla M que corresponde al primer trimestre del año 2024</t>
  </si>
  <si>
    <t>La información que registra el Sanatorio no es la correspondiente toda vez que el resultado de la división 0,88 y de acuerdo al indicador éste no se debe aproximar</t>
  </si>
  <si>
    <t>Los ingresos recaudados equivalen al 1,9 de los gastos comprometidos</t>
  </si>
  <si>
    <t xml:space="preserve">De acuerdo a la información entregada por la Entidad; se evidencia un avance cuantitativo de 1,9 y un porcentaje de cumplimiento del 100% de la programación de metas para el segundo trimestre del año. </t>
  </si>
  <si>
    <t>Los ingresos recaudados equivalen al 1,55 de los gastos comprometidos</t>
  </si>
  <si>
    <t>Los ingresos recaudados equivalen al 1,42 de los gastos comprometidos</t>
  </si>
  <si>
    <t>Se evidencia un avance del 100% en la meta de acuerdo al reporte 2024, sin embargo se recomienda revisar la formula de calculo con el fin de poder establecer una meta a alcanzar. ademas de ser mas especificos y detallar de manera mas completa la descripciòn de los avances para 2025.</t>
  </si>
  <si>
    <t xml:space="preserve">6. Gestión del conocoimiento y la innovación. </t>
  </si>
  <si>
    <t xml:space="preserve">6.1 Politica de gestión del conocimiento y la innovación. </t>
  </si>
  <si>
    <t>Desarrollar proyectos de investigación para la generación, aplicación y apropiación del conocimiento para el tratamiento integral de la enfermedad de Hansen.</t>
  </si>
  <si>
    <t>Proyectos de investigación para el fortalecimiento del tratamiento integral de la enfermedad de Hansen.</t>
  </si>
  <si>
    <t>Número de proyectos de investigación que optimicen el tratamiento integral de la enfermedad de Hansen ejecutados.</t>
  </si>
  <si>
    <t>Se realizan estudios y avances en la investiacion el Dr Olinto  como Coodinador del Programa Hansen hace parte del grupo de Evaluación de cinco biomarcadores transcriptómicas para la enfermedad de Hansen en población Colombiana. Investigador principal Héctor Serrano-Coll-MD, MSc, PhD.  El objetivo de ésta investigación es: Determinar en la población colombiana si la expresión transcriptómica diferencial del gen Hes-1 (piel) y la firma génica RISK4LEP (sangre) están presentes en pacientes recién diagnosticados con lepra (principalmente PB) en comparación con controles sanos sin contacto conocido con pacientes con lepra. Se ha realizado seis  salidas de campo en varios municipios de Colombia, incluyendo Codazzi, Contratación, Bogotá, San Gil, Málaga y Barrancabermeja. Nuestro enfoque abarcó la evaluación de 23 pacientes con lepra y 133 contactos domésticos asociados con casos de lepra. Evaluamos a 133 convivientes de pacientes con lepra, de los cuales el 66.9% eran mujeres, con una mediana de edad de 42 años. Además, el 94% reportó contacto diario con el caso índice de lepra, y el 48.1% reportó consumo de carne de armadillo. Además, identificamos 35 contactos domésticos que presentaban síntomas relacionados con la piel y el sistema nervioso periférico. Entre ellos, realizamos pruebas de diagnóstico para la lepra utilizando q-PCR para M. leprae, confirmando la presencia de la bacteria en cinco individuos. Además, realizamos siete pruebas de q-PCR en hisopos nasales de niños que eran contactos domésticos de pacientes con lepra sin tratamiento previo, y estos resultados fueron negativos. Se está trabajando en la recolección de muestras en municipios con una alta prevalencia de la enfermedad de hansen y nos encontramos en la etapa final de la estandarización de la qPCR para el gen Hes-1.</t>
  </si>
  <si>
    <t>De acuerdo a la infromación suministrada por la entidad se evidencia un avance cuantitativo de 1 y un porcentaje de cumplimiento 100% acorde con lo dispuesto con la entidad para la realización de estudios de investigación.
Se recomienda a la Entidad no mencionar el nombre de los profesionales que participan en las acciones, solo remitise a las actividades realizadas.</t>
  </si>
  <si>
    <t xml:space="preserve">El Coodinador del Programa Hansen hace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
</t>
  </si>
  <si>
    <t xml:space="preserve">De acuerdo a la información entregada por la Entidad; se evidencia un avance cuantitativo de 1 y un porcentaje de cumplimiento del 100% de la programación de metas para el segundo trimestre del año. </t>
  </si>
  <si>
    <t>Se continua con los avances en el proyecto de investigación de cinco biomarcadores transcriptomicos para la enfermedad de Hansen en población Colombiana.  Proyecto financiado: leprosy Research Group (LRI) Touring Foundatión, Paises Bajos. Donde el investigador principal es el Dr Hector serrano y los coinvestigadores son la Dra Annemieke Geluk, Dra Nora Cardona Castro y el Dr Olinto Mieles Burgos.</t>
  </si>
  <si>
    <t>El Coodinador del Programa Hansen hace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t>
  </si>
  <si>
    <t>De acuerdo a la información entregada por la Entidad; se evidencia un avance cuantitativo de 1 y un porcentaje de cumplimiento del 100% de la programación de la meta en el 2024</t>
  </si>
  <si>
    <t>CENTRO DERMATOLOGICO FEDERICO LLERAS ACOSTA</t>
  </si>
  <si>
    <t xml:space="preserve">
Caracterizar las enfermedades dermatológicas en las áreas rural y/o dispersas definidas a nivel nacional, a través de una atención en dermatología bajo la modalidad de telemedicina en poblaciones vulnerables.</t>
  </si>
  <si>
    <t>% Cumplimiento del plan de trabajo de la fase de alistamiento del proyecto de atención dermatológica con telemedicina</t>
  </si>
  <si>
    <t>(número de actividades de la fase de alistamiento realizadas / número de actividades programadas en la fase de alistamiento) *100</t>
  </si>
  <si>
    <t xml:space="preserve">La meta paso de vigencia 2023 a vigencia 2024, de acuerdo con la presentación y aprobación por Junta Directiva,  teniendo en cuenta que el proyecto de telederma el cual iba hacer financiado por la dirección de epidemiologia de MInsalud es objeto de modificación y se espera financiación  en la vigencia 2024 por el fondo FIS. </t>
  </si>
  <si>
    <t>El cumplimiento de este indicador esta sujeto a la financiación del proyecto</t>
  </si>
  <si>
    <t>Según la información de la entidad, esta actividad está sujeta a disponibilidad de recursos y no presentan avance.</t>
  </si>
  <si>
    <t>De acuerdo con la información de la entidad, para el cumplimiento de la actividad se requiere financiación y todavía no se tiene ejecución. Se sugiere estudiar alternativas para lograr avanzar en la actividad.</t>
  </si>
  <si>
    <t>Según la información de la entidad, no hay cumplimiento por falta de financiación del Proyecto</t>
  </si>
  <si>
    <t>El cumplimiento de este indicador esta sujeto a la financiación del proyecto, el cual se logro la respectiva financiación finalizando la vigencia, por lo que no fue posible ejecutar el presupuesto, para la vogencia 2025 se estaría comprometiendo y ejecutando el prespuesto de este proyecto</t>
  </si>
  <si>
    <t>Según la información de la entidad el cumplimento esta sujeto a la financiación del proyecto y por obtenerse únicamente finalizando la vigencia,  no fue posible ejecutar el presupuesto. Se recomienda que se ejecute en los primero meses del 2025, para lograr la meta propuesta.</t>
  </si>
  <si>
    <t>Entidades incluidas en el proyecto de atención dermatológica con telemedicina</t>
  </si>
  <si>
    <t>Número de entidades incluidas en el proyecto de atención dermatológica con telemedicina</t>
  </si>
  <si>
    <t xml:space="preserve">
Aprobación y puesta en marcha de proyectos de investigación nuevos por año,  mejorando  la  competencia de los investigadores</t>
  </si>
  <si>
    <t>Proyectos aprobados y puestos en marcha</t>
  </si>
  <si>
    <t>Número de proyectos aprobados y puestos en marcha</t>
  </si>
  <si>
    <t>Para el primer trimestre del año se aprobó un protocolo para iniciar su ejecución  “Evaluación de las variables de rendimiento analítico de la PCR convencional del gen ribosomal 9s-12s del maxicirculo para la tipificación de especies de leishmania subgénero Viannia y su concordancia respecto al algoritmo actual de tipificación de PCR-RFLP miniexon-hsp70.5.”</t>
  </si>
  <si>
    <t>Según la información de la entidad han vanzado un 33%  de la actividad</t>
  </si>
  <si>
    <t>Proyecto de investigación: Evaluación invitro de la expresión de síntesis de colesterol asociada a la infección de Leishmania en macrófagos. Buscando alternativas terapéuticas para la leishmaniasis. Estudiante Mario Rodriguez, maestrante en Ciencias” a través del convenio docencia servicio con la Universidad Nacional
A corte primer semestre se cuenta con un total proyectos de investigacion (2)</t>
  </si>
  <si>
    <t>De acuerdo con la información de la entidad, se avanzó en un 33% de la programación de la actividad, llevando a este momento un 66% del total del año.</t>
  </si>
  <si>
    <t>Durante el tercer trimestre de la vigencia se aprobo el proyecto financiado por el FIS. “Enfermedades dermatológicas en población que reside en municipios seleccionados PDET y ZOMAC de Colombia: Una aproximación diagnostica, epidemiológica y de salud pública utilizando las TIC´s en el período de estudio”</t>
  </si>
  <si>
    <t>Según la información de la entidad, se avanzó en el cumplimiento de la meta propuesta.</t>
  </si>
  <si>
    <t>Durante este trimestre no se aprobo ningun proyecto nuevo.
Durante la vigencia se aprobaron 3 proyectos nuevos , cumpliendo la meta propuesta para este periodo</t>
  </si>
  <si>
    <t>Según la información de la entidad no se presentó avance en el trimestre IV pero se cumplió con la meta anual.</t>
  </si>
  <si>
    <t>ADMINISTRADORA DE LOS RECUROS DEL SISTEMA DE SEGURIDAD SOCIAL EN SALUD - ADRES</t>
  </si>
  <si>
    <t>Fortalecer la capacidad tecnológica para la  recopilación, organización, almacenamiento y análisis eficaz de la información, que permita la integración con los diversos actores del sistema de Salud en el sistema de información único e interoperable.</t>
  </si>
  <si>
    <t xml:space="preserve">Eficacia en el avance de productos para la habilitación de mecanismos para la Gestión de Información en Salud </t>
  </si>
  <si>
    <t xml:space="preserve">(# productos desarrollados en el periodo anual / # total de productos programados en el cuatrienio) x 100 </t>
  </si>
  <si>
    <t>A continuación se relacionan las acciones que desde la DGTIC se han adelantado como parte de esta estrategia:
1.        Mesas de trabajo con otras entidades 
        •        Conexión VPN Site to Site entre el MHCP y la ADRES                
        •        Interoperabilidad MSPS ADRES: Caso: R
        •      Mesa de trabajo - viabilizarían intercambio de info con la ADRES
2.        Definición de actividades Diagnóstico Interoperabilidad ADRES
•        Definición de actividades de alto nivel para el fortalecimiento del nivel de Madurez sobre el Marco de interoperabilidad al interior de la entidad
3.        Propuesta de Optimización plataforma OCP-ADRES
•        Ejercicio de diagnóstico y propuesta de optimización sobre el Bus de Servicio adquirido por la entidad para mejorar los escenarios de Interoprebilidad internos en la entidad.</t>
  </si>
  <si>
    <t>La Entidad NO reporta resultado de cumplimiento cuantitativo ni % de cumplimiento, solo menciona acciones cualitativas, de esta forma es necesario estipular si se cumple la meta o sino reprogramar meta para los próximos trimestres.</t>
  </si>
  <si>
    <t>Mesas de trabajo conjuntas:
  Durante el periodo de reporte se han adelantado dos mesas conjuntas con el MSPS con el fin de definir la Estrategia de Interoperabilidad que apoye la integración de los diferentes actores del sistema
 Nota:
 Para el logro de esta meta se están llevando a cabo reuniones periódicas con el MSPS en las cuales se revisan los compromisos, el plan de trabajo y el avance de actividades y con base en esto, la ADRES definirá el Marco de Interoperabilidad al interior de la entidad para la transferencia de datos y protocolos seguros que garanticen la interoperabilidad de información. Este documento hace parte del Plan de Acción Institucional definido para el 2024 por la DGTIC. Como el producto es un hecho cumplido que se logrará a final de año,  se reportará el avance total al final del año.</t>
  </si>
  <si>
    <t>ADRES menciona acciones encaminadas al cumplimiento de la meta, sin embargo hace énfasis que el producto se entregará al final de la vigencia 2024.</t>
  </si>
  <si>
    <t>1. Mesas de trabajo conjuntas con el MSPS:
Durante el periodo de reporte se adelantó una mesa de trabajo conjunta con el MSPS con el fin de revisar las generalidades del Nuevo Sistema de Información denominado: Sistema Integrado de Atención Primaria en Salud SIAPS. Durante la sesión el MSPS explicó cómo está organizando primero internamente la arquitectura y sistemas de información, para posteriormente requerir a la ADRES la información y datos que va a necesitar para la integración con el MSPS.
Las conclusiones de la sesión realizada fueron:
- Se debe definir un Modelo de Datos unificado y un lenguaje común de intercambio
- Se debe definir el Estándar de Interoperabilidad
- Realizar mesas de trabajo Conceptuales y Técnicas
2. La ADRES está estructurando el acuerdo de intercambio de información entre el MSPS y la ADRES y desde la parte técnica se están realizando las configuraciones necesarias para habilitar el intercambio de información a través de la plataforma XROAD. Esto se hizo a través del documento: "Formato Diseño Técnico de Interoperabilidad". La información que va a consumir la ADRES del MSPS  es lo relacionado con RETHUS Y RIPS
3. De acuerdo con el diagnóstico del nivel de madurez de Interoperabilidad de La ADRES, se realizaron acciones con el fin de fortalecer los dominios del Marco de IO. Para este trimestre se elaboró un nuevo diagnóstico y se actualizaron las actividades y pasos a seguir para avanzar en la implementación del Marco de IO
Próximos Pasos:
- Continuar con las reuniones periódicas con el MSPS.
- Mesas conjuntas con el MSPS , AND y ADRES
- Continuar con el Plan de Acción definido para el último trimestre del 2024</t>
  </si>
  <si>
    <t>según información reportada por ADRES, cumplen en el tercer trimestre con el 16% de la meta establecida para el año 2024 y un total del 64% para el cuatrienio.</t>
  </si>
  <si>
    <t>Según información reportada por la ADRES se logra en el cuarto trimestre con un reporte de avance del 9% el cumplimiento de la meta establecida para el año 2024 correspondiente al 25%, teniendo en cuenta los avances mencionados. 
La meta cuatrienal formulada para el cuatrienio es del 80%, pertinente resaltar que al hacer la sumatoria de las metas cuatienales años 2023 a 2026 no corresponde al 80%. La OAPES recomienda realizar los ajustes mencionados en las siguientes vigencias y proceder a solicitar la modificación al Plan Estratégico Sectorial con la meta inicial estipulada para el cuatrienio del 80% atendiendo lo siguiente:
Se recomienda dar aplicación a los lineamientos establecidos a través del Modelo Integrado de Planeación y Gestión, entre lo cuales se encuentra:
• Tomar como punto de partida lo previsto en los artículos 26 y 29 de la Ley 152 de 1994, en lo referente a elaborar, con base en los lineamientos del Plan Nacional de Desarrollo, el plan indicativo cuatrienal y planes de acción anuales, instrumentos que se constituyen en la base para la evaluación de resultados.
• Teniendo como referente el PND, las entidades deben definir acciones sectoriales acordes con el Plan de Gobierno, las cuales serán implementadas a través de planes estratégicos sectoriales y planes estratégicos institucionales; entiéndase éstos últimos como el plan indicativo cuatrienal de la Ley 152 de 1994.
• La planeación se articula a través de sus tres modalidades: plan estratégico sectorial, plan estratégico institucional y plan de acción anual.
• Por lo anterior, las metas deben plantearse dentro del cuatrienio 2022-2026 correspondiente al Programa de Gobierno formalizado a través del Plan de Desarrollo 2022-2026 Colombia:Potencia mundial de la vida, según la Ley 2294 de 2023.</t>
  </si>
  <si>
    <t>Rediseño e implementación de la estructura organizacional acorde a las funciones y responsabilidades misionales y exigencias del PND.</t>
  </si>
  <si>
    <t>Porcentaje del Plan de trabajo del rediseño organizacional implementado</t>
  </si>
  <si>
    <t xml:space="preserve">(# acciones desarrolladas en el plan de trabajo del rediseño organizacional en el periodo anual / # total de acciones programadas en el plan de trabajo del rediseño organizacional para el cuatrienio ) x 100 </t>
  </si>
  <si>
    <t xml:space="preserve">Para la vigencia 2024, la ADRES asignó un rubro presupuestal para estas actividades, y se están adelantado estudios previos con el fin de realizar las contrataciones.  Observaciones: Se encuentra a la espera de las viabilidades de DAPRE y MINSALUD y el pasado 21 de febrero de 2024 se adelantó una mesa tecnica con las entidades del sector para formalizar los avances del proceso de formalizacion y rediseño. </t>
  </si>
  <si>
    <t>Según información reportada por la Entidad, adelantó acciones pero no se cumplió la meta propuesta, se sugiere reprogramar el cumplimiento para los próximos trimestres.</t>
  </si>
  <si>
    <t>Se adelantaron los documentos técnicos, de presupuesto y jurídicos para el estudio técnico de rediseño institucional que permitan la contratación de un consultor de acuerdo con el análisis de necesidades para el levantamiento de las cargas de trabajo. Se ejecutó el proceso de selección para la realización del estudio con la Universidad Nacional de Colombia, que inicirá el proyecto en el tercer trimestre del año, según lo programado.
 Se recibieron los documentos de viabilidad por parte del DAPRE y Minsalud, que hacen parte del expediente del proyecto.
 Paralelamente, se realizó la primera reunión técnica de asesoría con el DAFP, con el fin de aclarar dudas sobre aspectos técnicos del análisis de cargas de trabajo que debe contener la propuesta.</t>
  </si>
  <si>
    <t>ADRES estipula acciones que ha adelantado para dar cumplimiento al rediseño institucional, manifiesta que en el tercer trimestre iniciará el proyecto que permitirá demostrar avances  a la meta establecida.</t>
  </si>
  <si>
    <t xml:space="preserve">Se adelantó el proceso de contratación del consultor para el Estudio de Rediseño Institucional, con la Universidad Nacional de Colombia, consultor que inició el contrato en el mes de julio de 2024. - Contrato ADRES -609-2024.
Se han desarrollado las mesas técnicas y estratégicas como parte del proceso de diagnóstico y construcción de los documentos pertinentes para el estudio, que corresponden a la primera y segunda fase del proyecto.
Se encuentra en desarrollo el levatamiento de la información de cargas laborales por parte del consultor.
A la fecha, el resultado cuantitativo acumulado del trimestre 3 es: 13,5% y el cumplimiento acumulado es del 54%. </t>
  </si>
  <si>
    <t>La ADRES reporta contrato del consultor para el Estudio de Rediseño Institucional, con la Universidad Nacional de Colombia, para el trimestre 3 reporta un %5 de resultado cuantitativo y 20% de cumplimiento, sin embargo hace enfasis que lleva acumulado un resultado cuantitativo de 13,5% en el año 2024 y cumplimiento acumulado del 54% para el cuatrenio.</t>
  </si>
  <si>
    <r>
      <rPr>
        <sz val="10"/>
        <color rgb="FF000000"/>
        <rFont val="Nunito"/>
      </rPr>
      <t xml:space="preserve">El consultor continuó con el desarrollo de las fases del estudio que correspondieron al cronograma propuesto, levantamiento de la información, realización del análisis de la situación actual y diseño de la propuesta de organigrama y se inició la fase del estudio de cargas laborales. Esta última se prorrogó para el año 2025, considerando que los tiempos de proceso fueron subestimados en la etapa de recolección de información. Durante todo el proceso se realizó el seguimiento con el DAFP, para validar los avances en el desarrollo del proyecto.
</t>
    </r>
    <r>
      <rPr>
        <b/>
        <sz val="10"/>
        <color rgb="FF000000"/>
        <rFont val="Nunito"/>
      </rPr>
      <t xml:space="preserve">
El resultado cuantitativo acumulado al trimestre 4 es: 20,5% y el cumplimiento acumulado de la vigencia 2024 es del 82%.
Los factores que impidieron el cumplimiento total de la meta establecida fueron:
Durante la ejecución del contrato, en el tercer y cuarto trimestre se presentaron desfaces en el cumplimiento del cronograma, debido a la necesidad de realizar con mayor detalle y profundidad el levantamiento de la información de diagnóstico, por las condiciones particulares de funcionamiento de la Entidad y con el fin de que los productos a entregar reflejen las necesidades de estructura organizacional para el cumplimiento de la misión de la Entidad.
Nota: </t>
    </r>
    <r>
      <rPr>
        <sz val="10"/>
        <color rgb="FF000000"/>
        <rFont val="Nunito"/>
      </rPr>
      <t>La meta es acumulada; inicia en la vigencia 2024 con  25% hasta llegar al 75% en el segundo  semestre de 2026, con un rezago del 25% en el primer semestre de 2027, para alcanzar el 100%, lo cual se encuentra en revisión por parte de la ADRES para ajustar las metas de las vigencias 2025 y 2026 y cumplir este último año al 100%.</t>
    </r>
  </si>
  <si>
    <t>Según información reportada por la ADRES cumplen en el cuarto triemestre con el 8% para un acumulado total de 20,5% en la vigencia 2024, los factores que impideron el cumplimiento total establecido para el año 2024, se encuentran descritos según los avances. Se recomienda tener presente el rezago para dar cumplimiento en la vigencia 2025.
Se ratifica el cumplimiento del 100% de la meta para el cuatrienio 2023-2026 planteado por la ADRES, atendiendo que ésta obedece a una meta del PND. Desde la OAPES, reiteramos evalúen la formulación de las metas anuales dado que al hacer la sumatoria no corresponde con el total de la meta planteada en el cuatrienio. Amablemente se solicita asegurar el cumplimiento de la meta dentro del cuatrienio 2022-2026.</t>
  </si>
  <si>
    <t>Implementar los mecanismos que contribuyan al saneamiento de los pasivos del sistema de salud conforme a lo que determine la Ley, el Gobierno Nacional y la disponibilidad de recursos de la ADRES.</t>
  </si>
  <si>
    <t xml:space="preserve">Eficacia en la gestión de reportes de canastas COVID-19 (pruebas) para el reconocimiento </t>
  </si>
  <si>
    <t>(# Reportes canastas COVID-19 (pruebas) validados por la ADRES en el periodo anual / # Reportes canastas COVID-19  (pruebas) presentados por las EPS en el periodo anual) x 100</t>
  </si>
  <si>
    <t>Durante el primer trimestre de 2024 la ADRES efectuó el proceso de validaciones respecto a lo reportado por las EPS entre:
A)  el 14-dic-23 y el 31-dic-23 por pruebas realizadas a los usuarios entre el 26-ago-20 y el 30-jun-22
B)  el 26-dic-23 y el 31-dic-23 por pruebas realizadas a los usuarios a partir del 01-jul-22
Es decir, se validaron los reportes que durante el 2023 quedaron pendientes de validar por la ADRES</t>
  </si>
  <si>
    <t>Se validaron los 1.721 reportes que en 2023, por cierre presupuestal, no alcanzaron a surtir el tramite ante la ADRES.</t>
  </si>
  <si>
    <t>Según información reportada por la Entidad 
se da cumplimiento a la meta rezagada del 2023.</t>
  </si>
  <si>
    <t xml:space="preserve">Frente a los reportes efectuados por las EPS y dada la asignación presupuestal, la ADRES  en el primer trimestre de 2024 efectuó el proceso de validaciones respecto a lo reportado por las EPS a 13 de marzo de 2024. </t>
  </si>
  <si>
    <t xml:space="preserve"> A 30 de junio de 2024 las EPS reportaron 1.591 archivos (14-mar-24 a 30-jun-24), de los cuales, fueron validados 1.239. Lo anterior teniendo en cuenta que el último corte de validaciones fue respecto a lo presentado por las EPS a 11 de junio de 2024
 Conforme a lo anterior, se validó un 77,88% de los reportes efectuados.
Frente a los reportes efectuados por las EPS y dada la asignación presupuestal, la ADRES en el segundo trimestre de 2024 efectuó el proceso de validaciones respecto a lo reportado por las EPS a 11 de junio de 2024.</t>
  </si>
  <si>
    <t>De acuerdo con la información registrada por la ADRES, el avance de la meta es del 77,88%.</t>
  </si>
  <si>
    <t xml:space="preserve"> A 30 de septiembre de 2024 las EPS reportaron 1.916 archivos (02-jul-24 a 30-sep-24), de los cuales, fueron validados 1.229. Lo anterior teniendo en cuenta que el último corte de validaciones fue respecto a lo presentado por las EPS a 11 de junio de 2024
 Conforme a lo anterior, se validó un 64.14% de los reportes efectuados.
Frente a los reportes efectuados por las EPS y dada la asignación presupuestal, la ADRES en el segundo trimestre de 2024 efectuó el proceso de validaciones respecto a lo reportado por las EPS a 11 de junio de 2024.</t>
  </si>
  <si>
    <t xml:space="preserve">segun reporte de ADRES cumple la meta en un 64,14% </t>
  </si>
  <si>
    <t>Según descripción de avances reportado por la ADRES, cumplen la meta para el cuarto trimestre en un 89%, en este sentido se debe tener en cuenta el 11% restante para cumplir como meta rezgada en el año 2025. 
La meta para esta acción estratégica es constante y no acumulable.</t>
  </si>
  <si>
    <t xml:space="preserve">Fortalecer el mecanismo del giro directo​ a toda la red de prestadores y proveedores del sistema de salud hasta llegar a ser el pagador único con el fin de  contribuir al flujo de recursos de manera oportuna </t>
  </si>
  <si>
    <t>99.94%</t>
  </si>
  <si>
    <t>Eficacia en la aplicación de valores de giro directo</t>
  </si>
  <si>
    <t>(Valores reconocidos a través del mecanismo del giro directo durante el periodo anual / valores de giro directo programados por las EPS para el mismo periodol) x 100</t>
  </si>
  <si>
    <t>99.95%</t>
  </si>
  <si>
    <t>99.96%</t>
  </si>
  <si>
    <t>99.97%</t>
  </si>
  <si>
    <t>99.98%</t>
  </si>
  <si>
    <t>En lo transcurrido de la vigencia 2024 la ADRES ha adelantó la migración de la herramienta para la programación y ejecución del giro directo en ambiente productivo</t>
  </si>
  <si>
    <t>Se raliza el cargue en la herramienta de giro directo de 61250 registros de REPS y cerca de 6 millones de facturas entre el régimen contributivo y subsidiado</t>
  </si>
  <si>
    <t>Régimen contributivo:
De acuerdo con los resultados de los procesos de Compensación ejecutados en el primer trimestre de 2024, la ADRES giró el 99,57% de los recursos del giro directo a las IPS y proveedores de servicios y tecnologías en salud que corresponde a $705.137.281.844, de acuerdo con la programación realizada por las EPS que se encuentran en medida de vigilancia especial, intervención o liquidación.
Régimen subsidiado:
De acuerdo con los resultados de los procesos de la Liquidación Mensual de Afiliados ejecutados en el primer trimestre de 2024, la ADRES giró el 99,99% de los recursos programados de giro directo a las IPS y proveedores de servicios y tecnologías en salud, correspondiente a $5.809.017.840.340, de acuerdo con la programación realizada por las EPS.
Frente a la programación de giro directo realizada por las EPS de los regímenes contributivo y subsidiado, se ha girado el 99,78% de los recursos a las IPS y proveedores de servicios y tecnologías en salud</t>
  </si>
  <si>
    <t>Según información reportada por la Entidad, se da cumplimiento del 99,78 frente al 99,96, es necesario reprogramar lo faltante para los próximos trimestres.</t>
  </si>
  <si>
    <t>Para el segundo trimestre de 2024, en los regímenes contributivo y subsidiado, las EPS programaron Giro Directo a las IPS y/o Proveedores por un valor total de $13.087.526.080.125. De este valor, el 99,91% correspondiente a $13.075.798.353.541, fue dispersado desde la ADRES a los beneficiarios programados.
En cuanto al giro directo de los servicios y tecnologías no financiados con la UPC para el periodo de abril, mayo y junio de 2024, se reconoció el 100% de los recursos programados en ese periodo: $40.305.793.341,75.
El valor no girado de $11.727.726.584, correspondiente al 0,09% no se dispersó a los beneficiarios en razón a que las EPS programaron un mayor valor al disponible en sus resultados para el régimen subsidiado.</t>
  </si>
  <si>
    <t>según la información reportada, ADRES cumple la meta en un 99,91%, menciona que el 0,09% no se dispersó a los beneficiarios en razón a que las EPS programaron un mayor valor al disponible en sus resultados para el régimen subsidiado.</t>
  </si>
  <si>
    <t xml:space="preserve">Para el Tercer Trimestre de 2024, en los regimenes contributivo y subsidiado, las EPS programarón por Giro directo a las IPS un $13.927.343.690.979 de este valor el 99,97% fue dispersado a los beneficiarios.
Para el mismo periodo, el valor reconocido por concepto de servicios y tecnologías no financiados con la UPC fue de $209.204.924.618,03, el cual corresponde al 100% de los valores de giro directo programados por las EPS.
</t>
  </si>
  <si>
    <t>Según información reportada por ADRES, cumplen la meta en un 99,97%</t>
  </si>
  <si>
    <t>99.91%</t>
  </si>
  <si>
    <r>
      <rPr>
        <sz val="10"/>
        <color rgb="FF000000"/>
        <rFont val="Nunito"/>
      </rPr>
      <t xml:space="preserve">El valor reconocido a través del mecanismo del giro directo en el año 2024 por el régimen contributivo y subsidiado fue de $28.589.435.963.925,40, de $28.613.768.456.599,50 programados por las EPS para la vigencia; valores que corresponden al 99,91% del valor de giro directo programado por las EPS, lo cual equivale al cumplimiento del 99.95% con respecto a la meta establecida para la vigencia 2024, indicando que hubo eficacia en la aplicación de valores de giro directo y flujo de los recursos de manera oportuna.
Es de aclarar que el 0,085% corresponde a las facturas reportadas por las EPS que no fueron posible incluir en el giro directo de la Liquidación Mensual de Afiliados – LMA, debido a que el valor de la liquidación por EPS y entidad territorial fue inferior al valor total autori-zado o debido a que el beneficiario está asociado a un proceso de embargo.
El detalle del valor girado se encuentra para consulta en la página https://www.adres.gov.co/lupa-al-giro,
El valor de giro directo programados por las EPS para el año 2024 se encuentra para consulta en GIROS (sis-pro.gov.co).
</t>
    </r>
    <r>
      <rPr>
        <b/>
        <sz val="10"/>
        <color rgb="FF000000"/>
        <rFont val="Nunito"/>
      </rPr>
      <t xml:space="preserve">
Nota: </t>
    </r>
    <r>
      <rPr>
        <sz val="10"/>
        <color rgb="FF000000"/>
        <rFont val="Nunito"/>
      </rPr>
      <t>La meta anual es incremental partiendo del  99,95% en el segundo semestre de 2023 y en continuo mejoramiento de 0,01 puntos porcentuales cada año hasta llegar a 99.98% en el año 2026.</t>
    </r>
  </si>
  <si>
    <t>Según información reportada por la ADRES en la descripción de avances, en el cuarto trimestre cumplen en un 99,91% y la meta anual en un 99,95% . Es importante tener en cuenta el restante de la meta para cumplir como meta rezagada en la vigencia 2025.</t>
  </si>
  <si>
    <t>FONDO DE PREVISIÓN SOCIAL DEL CONGRESO DE LA REPÚBLICA - FONPRECON</t>
  </si>
  <si>
    <t>Fortalecer estrategias para Incrementar la participación en la financiación de las obligaciones pensionales</t>
  </si>
  <si>
    <t>Cumplimiento meta de recaudo efectivo de recursos-cobro coactivo</t>
  </si>
  <si>
    <t>recursos efectivamente recaudados por concepto de cobro coactivo
(cifras en millones de pesos)</t>
  </si>
  <si>
    <t>Se recaudo en el primer trimestre la suma de SEIS MIL SETECIENTOS CUARENTA Y UN MILLONES TRESCIENTOS SETENTA Y OCHO MIL SEISCIENTOS OCHENTA Y NUEVE PESOS CON SETENTA Y OCHO CENTAVOS M/CTE ($6.741.378.689,78), que corresponde al 23,91% de la meta establecida para el area de cobro coactivo en la presente vigencia.</t>
  </si>
  <si>
    <t xml:space="preserve">Teniendo como soporte la informacion que reporta la entidad, en el primer trimestre, tuvo un avance en el recaudo  de  ($6.741.378.689,78), que corresponde al avance de ejecucion de la meta del 23,91%. </t>
  </si>
  <si>
    <t>Se recaudo en el segundo trimestre la suma DE TRES MIL OCHOCIENTOS SESENTA Y CUATRO MILLONES TRESCIENTOS TREINTA Y CUATRO MIL OCHENTA Y CUATRO PESOS CON VEINTISÉIS CENTAVOS M/CTE ($3.864.334.084,26), que corresponde al 14% de la meta establecida para el trimestre, obteniendo así un porcentaje de avance total en la vigencia del 45% frente a la meta establecida para el área de cobro coactivo.</t>
  </si>
  <si>
    <t xml:space="preserve">Teniendo como soporte la informacion que reporta la entidad, en el segundo trimestre, tuvo un avance en el recaudo  de  ($3.864.334.084,26), que corresponde al avance de ejecucion de la meta del 14%. </t>
  </si>
  <si>
    <t>Se recaudo en el tercer trimestre la suma SIETE MIL OCHOCIENTOS CINCUENTA Y CUATRO MILLONES TRESCIENTOS OCHENTA Y TRES MIL QUINIENTOS PESOS CON 60/100 M/CTE ($7.854.383.500,60), que corresponde al 27% de la meta establecida para el trimestre, obteniendo así un porcentaje de avance total en la vigencia del 64,51% frente a la meta establecida para el área de cobro coactivo.</t>
  </si>
  <si>
    <t>segun la informacion reportada por la entidad la meta de este trimestre  se cumplio en un 27%, donde se recomienda realizar el cumplimiento total en el trimestre restante de la vigencia.</t>
  </si>
  <si>
    <t>Se recaudo en el cuarto trimestre la suma SIETE MIL DOSCIENTOS DIECISÉIS MILLONES TRESCIENTOS SETENTA Y OCHO MIL QUINIENTOS CUARENTA Y TRES PESOS CON 06/100 M/CTE ($7.216.378.543,06), que corresponde al 25% de la meta establecida para el año, obteniendo así un porcentaje de avance total en la vigencia del 90%</t>
  </si>
  <si>
    <t>Teniendo en cuenta la informacion consignada por FONPRECOM, el avance trimestral fue del 25% y 90% acumulado durante la vigencia, queda 10% como rezago para el año 2025.</t>
  </si>
  <si>
    <t>Cumplimiento meta de recaudo efectivo de recursos-cobro persuasivo</t>
  </si>
  <si>
    <t>recursos efectivamente recaudados por concepto de cobro persuasivo
(cifras en millones de pesos)</t>
  </si>
  <si>
    <t xml:space="preserve">En el primer trimestre de 2024, el recaudo por cobro persuasivo fue de VEINTE MIL TREINTA Y NUEVE MILLONES OCHOCIENTOS OCHENTA Y UN MIL TRESCIENTOS TREINTA Y TRES PESOS CON 12 CENTAVOS M/CTE. ($20,039,881,333,12), correspondiente al 46,69 % de la meta establecida en la vigencia de 2024. </t>
  </si>
  <si>
    <t>Teniendo como soporte la informacion que reporta la entidad, en el primer trimestre, tuvo un avance en el recaudo  de  (($20,039,881,333,12), correspondiente al 46,69 %.</t>
  </si>
  <si>
    <t>Se recaudo en el segundo trimestre la suma ONCE MIL MILLONES CUATROCIENTOS VEINTIÚN MILLONES SETECIENTOS VEINTITRÉS MIL NOVECIENTOS SETENTA Y CUATRO PESOS CON SESENTA Y SIETE CENTAVOS M/CTE ($11.421.723.974,67), que corresponde al 27% de la meta establecida para el trimestre, obteniendo así un porcentaje de avance total en la vigencia del 58% frente a la meta establecida para el área de cobro persuasivo.</t>
  </si>
  <si>
    <t>Teniendo como soporte la informacion que reporta la entidad, en el segundo trimestre, tuvo un avance en el recaudo  de  ($11.421.723.974,67), correspondiente al 27 %. y meta total en la vigencia de 58%.</t>
  </si>
  <si>
    <t>Se recaudo en el tercer trimestre la suma CINCO MIL NOVECIENTOS CINCUENTA Y SIETE MILLONES TREINTA Y DOS MIL CIENTO NOVENTA Y UN PESOS CON 79/100 M/CTE ($5.957.032.191,79), que corresponde al 14% de la meta establecida para el trimestre, obteniendo así un porcentaje de avance total en la vigencia del 87,18% frente a la meta establecida para el área de cobro persuasivo.</t>
  </si>
  <si>
    <t>segun la informacion reportada por la entidad la meta de este trimestre  se cumplio en un 14%, donde se recomienda realizar el cumplimiento total en el trimestre restante de la vigencia.</t>
  </si>
  <si>
    <t xml:space="preserve">Se recaudo en el cuarto trimestre la suma ONCE MIL CIENTO CUARENTA Y DOS MILLONES SETECIENTAS SETENTA Y CINCO MIL QUINIENTOS CUARENTA Y NUEVE PESOS y CON 44/100 M/CTE ($11.142.775.549,44), que corresponde al 26% de la meta establecida para el año, obteniendo así un porcentaje de avance total en la vigencia del 114% </t>
  </si>
  <si>
    <t>Teniendo en cuenta la informacion consignada por FONPRECOM,  se cumplio el 100% de los dispuesto en la Meta.</t>
  </si>
  <si>
    <t>Mesas de trabajo con territorios para conciliación de la deuda, ejecutadas</t>
  </si>
  <si>
    <t>Número de mesas de trabajo con territorios para conciliación de la deuda, ejecutadas</t>
  </si>
  <si>
    <t>Para el proceso realizado para conciliación de la deuda, se llevaron acabo 5 mesas de trabajo con Las siguientes entidades deudoras: Universidad de Cartagena, Municipio de Garzon, Municipio de Cartago, Banco BBVA, Departamento del Meta y Departamento del Tolima, cantidad que corresonde al 55,55% de avance sobre la meta establecida para la vigencia de 2024.</t>
  </si>
  <si>
    <t xml:space="preserve">Teniendo como soporte la informacion que reporta la entidad, en el primer trimestre, tuvo un avance correspondiente aal 55,55% de avance de la meta establecida para la vigencia de 2024. </t>
  </si>
  <si>
    <t>Se llevaron acabo 27 mesas de trabajo (Alcaldia de Pensilvania, Alcaldia de Neiva, Departamento de Boyaca, Alcaldia del Cairo, Alcaldia del Obando, Alcaldia de Toro, Alcaldia de Cartago, Alcaldia de Garzón, Gobernacion Del Atlántico, Alcaldia De Ibagué, Gobernacion Del Meta, Alcaldia De Barranco De Loba, Municipio De Acacias, Alcaldia De Ciénaga De Oro, Hospital Moncaleano, Alcaldia De Cocorna, etc...) de las cuales 26 son conjuntamente con el grupo de cobro coactivo y 1 mesa de trabajo adicional en la cual solo cobro coactivo se reune con al entidad deudora (EMPRESAS PUBLICAS DE SANTA BARBARA.</t>
  </si>
  <si>
    <t>segun la informacion reportada por la entidad se cumplieron con 27 mesas de trabajo que corresponden al 300% de la meta propuesta para este trimestre.</t>
  </si>
  <si>
    <t xml:space="preserve">Se llevaron acabo 27 mesas de trabajo de las cuales 26 son conjuntamente con el grupo de cobro coactivo </t>
  </si>
  <si>
    <t>Segun la informacion reportada por la entidad el incremento en la meta conseguida, se debe a nuevos recursos destinados a las entidades con las que se realizan las mesas.</t>
  </si>
  <si>
    <t>En el cuarto trimestre de la vigencia 2024, Se llevaron a cabo 18 mesas de trabajo de las cuales 15 son conjuntamente con el grupo de cobro coactivo, cumpliendo así la meta de 76 mesas de trabajo de las programadas que eran (36).</t>
  </si>
  <si>
    <t>INTITUTO NACIONAL DE VIGILANCIA DE MEDICAMENTOS Y ALIMENTOS – INVIMA</t>
  </si>
  <si>
    <t xml:space="preserve">Contribuir al mejoramiento del sistema de vigilancia en salud pública y sanitario a través de la implementación del proceso de fiscalización sanitaria
</t>
  </si>
  <si>
    <t xml:space="preserve">Inspección de los productos competencia del Invima </t>
  </si>
  <si>
    <t>No de visitas inspección de los productos competencia del Invima realizadas</t>
  </si>
  <si>
    <t>Se han efectuado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t>
  </si>
  <si>
    <t>El Invima registra un avance del 26% de la meta programada para 2024</t>
  </si>
  <si>
    <t>Se han efectuado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t>
  </si>
  <si>
    <t>De acuerdo a la información registrada por el Invima el resultado de ejecución de la meta acumulada corresponde al 55,29%.</t>
  </si>
  <si>
    <t>De acuerdo al avance registrado el Invima tiene un avance consolidado del 83,56%</t>
  </si>
  <si>
    <t>Se han efectuado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Para este indicador se presenta una ejecución adicional a la establecida debido a que se llevó a cabo una estrategia de optimización de tiempos para el desplazamiento a visitas de inspección de Plantas de Beneficio Animal de menos de 75 kilometros de distancia de los Grupos de Trabajo Territoriales unificando recorridos en conjunto con otras actividades programadas.</t>
  </si>
  <si>
    <t>Teniendo en cuenta la informacion consignada por el INVIMA,  se evidencia que tuvo un cumplimiento del 134% en el cuarto trimestre del año 2024, superando la meta programada.</t>
  </si>
  <si>
    <t>Asistencia técnica a los Entes descentralizados y actores involucrados con los productos competencia del Invima</t>
  </si>
  <si>
    <t xml:space="preserve">Se han efctuado asistencias técnicas en los siguientes temas:
Implementación Decreto 1500 de 2007 sus modificaciones y resolución 240 de 2013 en planta de beneficio animal categoria autoconsumo y exigencias sanitarias en la cadena productiva.
Fortalecimiento de las acciones de IVC de alimentos y bebidas competencia de las ETS.
Materiales destinados a entrar en contacto con alimentos y bebidas para consumo humano, rotulado general,nutricional y frontal de advertencias de los animales y bebidas envasados o empacados para consumo humano dirigida a funcionarios administrativos de plantas de beneficio, secretarias de salud y entidades territoriales del orden departamental y municipal categorias I,II y III.
Programa Nacional de Farmacovigilancia territorial taller de Vigiflow y sus interfases de lineamientos y reportes en los departamentos de Choco y Valle del Cauca.
</t>
  </si>
  <si>
    <t>El Invima registra un avance del 25,4% de la meta programada para 2024</t>
  </si>
  <si>
    <t>Se ejecutaron asistencias tecnicas en los 
siguiente temas: 
Implementación del Decreto 1500 de 2027 sus modificaciones y resolución 240 de 2013 dirigidas a funcionarios administrativos de plantas de beneficio, Secretaria de salud de Bogotá, Tolima, Cundinamarca y Amazonas, Entidades Territoriales de Sálud del orden depatamental categorias I, II y III.
Expedición de registros,permisos y notificaciones sanitarias de alimentos y ley de emprendimiento en el marco del encuentro departametal de economía popular.  
Interrelación de los programas de Farmacovigilancia Nacional y Territorial basados en los nuevos lineamientos para la gestión y reporte de PRM y EAPV en los departamentos de Vichada, Guaviare, Arauca, Qundio y Magdalena.</t>
  </si>
  <si>
    <t>De acuerdo a la información registrada por el Invima el resultado de ejecución de la meta acumulada corresponde al 75,91%%.</t>
  </si>
  <si>
    <t>Se han realizado asistencias técnicas en los siguientes temas:
Programa de Tecnovigilancia y   Reactivovigilancia, dirigidas a los profesionales de los departamentos de Vichada, Nariño, Meta, Risaralda, Guaviare, Valle del Cauca, Sucre, Chocó, Cesar y las Secretarias Distritales de Barranquilla, Cali y Santa Marta.
Actualización Normatividad Sanitaria Productos de higiene Domestica y absorventes dirigidas a las Secretarias de salud de Barranquilla, Choco, Ibague, Cucuta y Yopal.
 Implementación dec 1500 de 2007, sus modificaciones y resolución 240 de 2013 en planta de beneficio animal categoría autoconsumo dirigidas a funcionarios administrativos de la planta de beneficio, funcionarios entidades territoriales de salud del orden departamental, distrital y municipal, categorías I, II, III.
Interrelación de los programas de farmacovigilancia nacional y territorial basados en los nuevos lineamientos para la gestión y reporte de PRM Y EAPV en los departamentos de San Andrés Islas y Leticia.</t>
  </si>
  <si>
    <t>El Invima registra un avance trimestral del 48,6%, sin embargo de manera consolidada presenta un avance del 125%, por lo cual se sugiere realizar una revisión de la meta programada y solicitar el ajuste a que haya lugar.</t>
  </si>
  <si>
    <t xml:space="preserve">Se han realizado asistencias técnicas en los siguientes temas:
Programa de Tecnovigilancia y   Reactivovigilancia, dirigidas a los profesionales de los departamentos de Vichada, Nariño, Meta, Risaralda, Guaviare, Valle del Cauca, Sucre, Chocó, Cesar y las Secretarias Distritales de Barranquilla, Cali y Santa Marta.
Actualización Normatividad Sanitaria Productos de higiene Domestica y absorventes dirigidas a las Secretarias de salud 
Implementación dec 1500 de 2007, sus modificaciones y resolución 240 de 2013 en planta de beneficio animal categoría autoconsumo dirigidas a funcionarios administrativos de la planta de beneficio, funcionarios entidades territoriales de salud del orden departamental, distrital y municipal, categorías I, II, III.
Interrelación de los programas de farmacovigilancia nacional y territorial basados en los nuevos lineamientos para la gestión y reporte de PRM Y EAPV en los departamentos de San Andrés Islas y Leticia. 
Para este indicador se sobrepasó la meta de ejecución debido principalmente a las asistencias técnicas realizadas por los Grupos de Trabajo Territorial quienes el el último trimestre del año se sumaron a la estrategia de apoyo al emprendimiento para micro y medianos productores en dond se realizarón asistencias técnicas en centros carcelarios y penitenciarios del país en conjunto con INPEC/USPEC así como el desarrollo de actividades virtuales.
</t>
  </si>
  <si>
    <t>segun la informacion consignada por el INVIMA, se evidencia un cumplimiento del 255%, superando la meta programada.</t>
  </si>
  <si>
    <t>Capacitaciones a entes descentralizados y actores involucrados con los productos competencia del Invima</t>
  </si>
  <si>
    <t>No. de capacitaciones  a entes descentralizados y actores involucrados con los productos competencia del Invim realizadas</t>
  </si>
  <si>
    <t xml:space="preserve">Se realizaron capacitaciones en los siguientes temas:
Programa Nacional de Reactivovigilancia dirigida a profesionales de la Secretaría de Salúd de Bogotá e importadores y fabricantes de reactivos in vitro.
Programa Nacional de Tecnovigilancia referente a reportes y análisis de casos dirigada a importadores de dispositivoa médicos.
Guía de publicidad para dispositivos médicos y equipos biomédicos dirigida a titulares de registros sanitarios, apoderados y representantes, secretarias de salud,prestadores de servicios de salud IPS y prestadores de servicios independientes, establecimientos importadores y fabricantes de dispositivos médicos y usuarios en general.
Manejo de productos químicos indistriales domésticos para higiene de superficies y cosméticos.
Cambios normativos en estabilidades, etiquetado y BPM para productos cosméticos, de aseo e higiene y reglamento y registro de plaguicidas de uso doméstico.
Normatividad sanitaria vigente rotulado 810, expedición de registros sanitarios, permisos y notificaciones sanitarias de alimentos y bebidas, ley de emprendimiento, rotulado general, rotulado nutricional y reglamentación de bebidas alcohólicas.
</t>
  </si>
  <si>
    <t>El Invima registra un avance del 15% de la meta programada para 2024</t>
  </si>
  <si>
    <t xml:space="preserve">Se llevaron a cabo capacitaciones en los siguiente temas:
Vigilancia Poscomercialización de Dispositivos Medicos, referente el sistema de gestión del riesgo clínico para el Programa Nacional de Reactivovigilancia dirigida a los prestadores de servicios de sálud de Bogotá, Norte de Santander, Boyaca, Caldas, Cundinamarca, Tolima, Quindio, Huila, Risaralda, Arauca, Casanare, Meta, Vichada, Atlantico, Barranquilla , Bolivar entre otros así como a fabricantes de dispositivos medicos estándar y  sobre medida, bancos de componentes anátomicos, Laboratorios de sálud Pública y red de importadores y distribuidores de dispositivos medicos y reactivos de diagnostico in vitro.
Generalidades de los registros sanitarios y permisos de comercialización para dispositivos medicos y equipos biomedicos dirigida a los profesionales de la Secretaría Departamental de Boyacá.
Publicidad de dispositivos medicos y equipos biomedicos de acuerdo con lo establecido en el artículo 58 del decreto 4725 de 2005 dirigida a integrantes de la ANDI.
Implementación de la norma de estandar semántico de Dispositivos medicos y reactivos de diagnóstico in vitro a usuarios reportantes y titulares de registros sanitarios .
Investigación clínica enfocada al reprocesamiento de Dispositivos medicos dirigida a estudiantes de la universidad Manuela Beltrán y en el marco del segundo congreso latinoamericano de investigación clínica.
Cpacitaciones sobre plaguicidas, plaguicidas en sálud pública, productos cosmeticos y productos de higiene domestico tallers BPM y etiquetado.
Normatividad sanitaria vigente rotulado 810, expedición de registros, permisos y notificaciones sanitarias de alimentos y beidad, ley de emprendimiento, rotulado general y rotulado nutricional y reglamentacion bebidas alcoholicas dirigidas a profesionales que realizan acciones de IVC en alimentos y bebidas de las secretarias dsitritales de sálud de: San Andres, Cota, Chia, Tenjo, Bogotá, Meta, Acacias, Villavicencio, Puerto Gaitan, Duitama y Sogamoso y a emprendedores alcaldia San Vicente de Ferrer, San Gil a Fedepanela y la ANDI.
Lineamientos para la captación, gestión y reporte de los PRM y los EAPV a tráves de Vigiflow y sus interfaces en la ciudad de Bogotá y los departamentos de Vichada, Guaviare, Arauca, Quindio y Magdalena.
Requisitos sanitarios en trapiches paneleros, buenas prácticas de manufactura, guía de transporte y destino de la carne.
</t>
  </si>
  <si>
    <t>De acuerdo a la información registrada por el Invima el resultado de ejecución de la meta acumulada corresponde al 60%.</t>
  </si>
  <si>
    <t xml:space="preserve">Se llevaron a cabo capacitaciones en los siguientes temas:
Vigilancia Postcomercialización relacionadas con Reactivovigilancia y  Tecnovigilancia dirigidas  a la Mesa Sectorial de Servicios Personales – SENA, Profesionales de la Salud de la Policía Nacional, Clínica Occidente de Cali, importadores o fabricantes que realicen actividades relacionadas con la fabricación, importación y/o comercialización de Material de Osteosíntesis, prestadores de Salud del Departamento de Nariño, Cosmetólogas y esteticistas de los departamentos de Atlántico, Barranquilla, Bolívar, Cartagena, Magdalena, Santa Martha, La Guajira, Cesar, Córdoba, Sucre, San Andrés y Providencia, prestadores de servicios de salud (IPS y prestadores independientes) departamentos: Antioquia, Cauca, Chocó, Nariño, Valle del Cauca, Cali, Amazonas, Caquetá, Guajira, Guainía, Guaviare, Vichada, Putumayo, Vaupés, Norte de Santander, Santander, Boyacá, caldas, Cundinamarca, Bogotá D.C., Tolima, Huila, Quindío, Risaralda, Arauca, Casanare, Meta, Vichada, la Guajira, Cesar, Córdoba, Sucre, San Andrés y Providencia.
Requisitos para la obtención de Registros Sanitarios de Dispositivos Médicos: Material de Osteosíntesis dirigida al Instituto departamental de salud de Nariño .
Requisitos para la obtención de la Certificación en Capacidad de Almacenamiento y Acondicionamiento de los Dispositivos Médicos: Material de Osteosíntesis dirigida al Instituto departamental de salud de Nariño.
 implementación de la Ley 2316 de 2023: Sustancias modelantes permitidas con fines estéticos, las cuales fueron dirigidas a usuarios reportantes (importadores, fabricantes, distribuidores de sustancias modelantes e IPS) (197 participantes); 1 capacitación relacionada con la implementación de la norma de estándar semántico de dispositivos médicos.
Plaguicidas, Plaguicidas en Salud Públca, Productos Cosméticos y Productos de Higiene Doméstica, Talleres BPM y Etiquetado. Estas capacitaciones fueron dirigidas a interesados de la OEA, ACCYTEC, Mesa Sectorial del SENA, Gobernación de Santander.
Encuentro departamental para el fortalecimiento sanitario de los productores de economia popular, taller de rotulado  nutricional, bpm, implemetación dec 1500 de 2007, sus modificaciones y resolución 240 de 2013 en planta de beneficio animal categoría autoconsumo, 2016 de 2023 y decreto 3753 de 2013, resolución 3753 de 2013,  requisitos sanitarios para plantas de desposte y plantas de acondicionamiento de carne y productos cárnicos comestibles dirigido a profesionales personal que realiza acciones ivc en alimentos y bebidas de la secretaria distrital de salud de choco, cundinamarca,nariño, putumayo, san andres,casanare, cauca, valle del cauca, bogota, amazonas,arauca, cesar.
 </t>
  </si>
  <si>
    <t> El Invima registra un avance trimestral del 35%, sin embargo de manera consolidada presenta un avance del 95,26%,</t>
  </si>
  <si>
    <t xml:space="preserve">Se llevaron a cabo capacitaciones en los siguientes temas:
Vigilancia Postcomercialización relacionadas con Reactivovigilancia y  Tecnovigilancia dirigidas  a la Mesa Sectorial de Servicios Personales – SENA, Profesionales de la Salud de la Policía Nacional, Clínica Occidente de Cali, importadores o fabricantes que realicen actividades relacionadas con la fabricación, importación y/o comercialización de Material de Osteosíntesis, prestadores de Salud del Departamento de Nariño, Cosmetólogas y esteticistas de los departamentos de Atlántico, Barranquilla, Bolívar, Cartagena, Magdalena, Santa Martha, La Guajira, Cesar, Córdoba, Sucre, San Andrés y Providencia, prestadores de servicios de salud (IPS y prestadores independientes) departamentos: Antioquia, Cauca, Chocó, Nariño, Valle del Cauca, Cali, Amazonas, Caquetá, Guajira, Guainía, Guaviare, Vichada, Putumayo, Vaupés, Norte de Santander, Santander, Boyacá, caldas, Cundinamarca, Bogotá D.C., Tolima, Huila, Quindío, Risaralda, Arauca, Casanare, Meta, Vichada, la Guajira, Cesar, Córdoba, Sucre, San Andrés y Providencia.
Requisitos para la obtención de Registros Sanitarios de Dispositivos Médicos: Material de Osteosíntesis dirigida al Instituto departamental de salud de Nariño .
Requisitos para la obtención de la Certificación en Capacidad de Almacenamiento y Acondicionamiento de los Dispositivos Médicos: Material de Osteosíntesis dirigida al Instituto departamental de salud de Nariño.
 implementación de la Ley 2316 de 2023: Sustancias modelantes permitidas con fines estéticos, las cuales fueron dirigidas a usuarios reportantes (importadores, fabricantes, distribuidores de sustancias modelantes e IPS) (197 participantes); capacitación relacionada con la implementación de la norma de estándar semántico de dispositivos médicos.
Plaguicidas, Plaguicidas en Salud Públca, Productos Cosméticos y Productos de Higiene Doméstica, Talleres BPM y Etiquetado. Estas capacitaciones fueron dirigidas a interesados de la OEA, ACCYTEC, Mesa Sectorial del SENA, Gobernación de Santander.
Encuentro departamental para el fortalecimiento sanitario de los productores de economia popular, taller de rotulado  nutricional, bpm, implemetación dec 1500 de 2007, sus modificaciones y resolución 240 de 2013 en planta de beneficio animal categoría autoconsumo, 2016 de 2023 y decreto 3753 de 2013, resolución 3753 de 2013,  requisitos sanitarios para plantas de desposte y plantas de acondicionamiento de carne y productos cárnicos comestibles dirigido a profesionales personal que realiza acciones ivc en alimentos y bebidas de la secretaria distrital de salud de choco, cundinamarca,nariño, putumayo, san andres,casanare, cauca, valle del cauca, bogota, amazonas,arauca, cesar.
Para este indicador se presenta un leve aumento en el cumplimiento de la meta y se debe principalmente a la optimización de recursos y desarrollo de jornadas de capacitación virtuales.
 </t>
  </si>
  <si>
    <t>segun la informacion consignada por el INVIMA, se evidencia un cumplimiento del 119%, superando la meta programada para esta vigencia</t>
  </si>
  <si>
    <t>ODS 8. Trabajo decente y crecimiento económico</t>
  </si>
  <si>
    <r>
      <t xml:space="preserve">
Fortalecer la gestión de las autorizaciones de los procesos de fabricación, venta e importación de medicamentos , dispositivos médicos y tecnologías en salud de acuerdo con los ajustes normativos realizados por el Ministerio de Salud y Protección social.
</t>
    </r>
    <r>
      <rPr>
        <b/>
        <sz val="10"/>
        <color theme="1"/>
        <rFont val="Calibri"/>
        <family val="2"/>
        <scheme val="minor"/>
      </rPr>
      <t xml:space="preserve">
</t>
    </r>
  </si>
  <si>
    <t xml:space="preserve">Autorizaciones y tramites asociados (registro sanitario-Notificación Sanitaria-Notificación Sanitaria Obligatoria- nuevos, reconocimientos y renovaciones) de los procesos de fabricación, venta e importación de medicamentos 
</t>
  </si>
  <si>
    <t>No de autorizaciones y tramites asociados ( registro sanitario-NS-NSO- nuevos, reconocimientos y renovaciones) de los procesos de fabricación, venta e importación de  medicamentos otorgadas</t>
  </si>
  <si>
    <t>Durante la vigencia 2024 se llevaron a cabo los procesos de emisión, renovación y trámites asociados a registros sanitarios de medicamentos pendientes que correspondian a la meta rezagada de la vigencia 2023.</t>
  </si>
  <si>
    <t>El Invima registra el cumplimiento del 100% de la meta rezagada para la vigencia 2023</t>
  </si>
  <si>
    <t>Para el primer trimestre de la vigencia se ha realizado la respectiva gestión de emisión, renovación y trámites asociados a registros sanitarios de medicamentos.</t>
  </si>
  <si>
    <t>El Invima registra un avance del 31% de la meta programada para 2024</t>
  </si>
  <si>
    <t>Para el segundo trimestre de la vigencia se ha
 realizado la respectiva gestión de emisión, 
renovación y trámites asociados a 
registros sanitarios de medicamentos.</t>
  </si>
  <si>
    <t>De acuerdo a la información registrada por el Invima el resultado de ejecución de la meta acumulada corresponde al 72%.</t>
  </si>
  <si>
    <t>Para el tercer trimestre de la vigencia se ha
 realizado la respectiva gestión de emisión,
renovación y trámites asociados a
registros sanitarios de medicamentos.</t>
  </si>
  <si>
    <t> El Invima registra un avance trimestral del 17,74%, sin embargo de manera consolidada presenta un avance del 89,94%,</t>
  </si>
  <si>
    <t>110%%</t>
  </si>
  <si>
    <t>Para el cuarto trimestre de la vigencia se ha
 realizado la respectiva gestión de emisión,
renovación y trámites asociados a
registros sanitarios de medicamentos.
Se presenta una ejecución adicional de la meta de un 10% lo cual se debe a que por ser una actividad a demanda depende de las solicitudes y trámites que presenten los usuarios lo que impide su total control.</t>
  </si>
  <si>
    <t>segun la informacion consignada por el INVIMA, se evidencia un cumplimiento del 110%, superando la meta programada para esta vigencia</t>
  </si>
  <si>
    <t xml:space="preserve">Autorizaciones y tramites asociados (registro sanitario-Notificación Sanitaria-Notificación Sanitaria Obligatoria- nuevos, reconocimientos y renovaciones) de los procesos de fabricación, venta e importación de  dispositivos médicos y tecnologías en salud 
</t>
  </si>
  <si>
    <t>No de autorizaciones y tramites asociados  ( registro sanitario-NS-NSO- nuevos, reconocimientos y renovaciones) de los procesos de fabricación, venta e importación de  dispositivos médicos y tecnologías en salud otorgados</t>
  </si>
  <si>
    <t>Para el primer trimestre de la vigencia se ha realizado la respectiva gestión de emisión, renovación y trámites asociadsos a registros sanitarios de dispositivos médicos.</t>
  </si>
  <si>
    <t>El Invima registra un avance del 18% de la meta programada para 2024</t>
  </si>
  <si>
    <t>Para el segundo trimestre de la vigencia se ha
 realizado la respectiva gestión de emisión, 
renovación y trámites asociadsos a registros 
sanitarios de dispositivos médicos.</t>
  </si>
  <si>
    <t>De acuerdo a la información registrada por el Invima el resultado de ejecución de la meta acumulada corresponde al 39,5%.</t>
  </si>
  <si>
    <t>Para el tercer trimestre de la vigencia se ha
 realizado la respectiva gestión de emisión,
renovación y trámites asociadsos a registros
sanitarios de dispositivos médicos.</t>
  </si>
  <si>
    <t> El Invima registra un avance trimestral del 24,46%, sin embargo de manera consolidada presenta un avance del 63,96%,</t>
  </si>
  <si>
    <t>Para el cuarto trimestre de la vigencia se ha
 realizado la respectiva gestión de emisión,
renovación y trámites asociados a registros
sanitarios de dispositivos médicos.
Se presenta una ejecución del 87%  al ser una actividad a demanda que depende de los trámites y solicitudes que presenten los usuarios así como de la fabricaicón, venta e importación  de dispositivos médicos y otras tecnológias el invima respondió desde su capacidad con la demanda de trámites recibida en la vigencia.</t>
  </si>
  <si>
    <t>segun la informacion consignada por el INVIMA, se evidencia un cumplimiento del 87%, es decir que no alcanzaron la meta programada, se recomienda hacer un analisis en la programacion de esta meta para que su cumplimiento sea del 100%.</t>
  </si>
  <si>
    <t xml:space="preserve">
Fortalecer los mecanismos de la política de inocuidad de alimentos con un enfoque de prevención y riesgo sanitario, definiendo y fortaleciendo las funciones y los mecanismos de coordinación con la comunidad y los gobiernos locales.
</t>
  </si>
  <si>
    <t>Nuevo modelo de Inspección Vigilancia y Control IVC de alimentos y bebidas</t>
  </si>
  <si>
    <t>Nuevo modelo deInspección Vigilancia y Control IVC de alimentos y bebidas definido</t>
  </si>
  <si>
    <t>En el primer trimestre de la vigencia 2024 se construyeron los diagramas de flujo del nuevo proceso de IVC de Alimentos y Bebidas así como el cálculo y análisis del impacto que genera el cambio de las tarifas de los registros sanitarios a las tarifas de autorizaciones sanitarias lo que ha implicado la depuración de las bases de registros sanitarios del Invima con corte a enero de 2024 con el fin de obtener información relevante como el número de identificación tributaria y tamaño de cada empresa titualar de alimentos.</t>
  </si>
  <si>
    <t>El Invima registra un avance del 5% de la meta rezagada</t>
  </si>
  <si>
    <t>La acción estratégica no fue programada para la vigencia 2024</t>
  </si>
  <si>
    <t>Durante el segundo trimestre de la 
vigencia se analizó el impacto de la actualización del modelo IVC SOA para el enfoque de autorizaciones sanitarias de alimenos, lo que conllevó a la intecnión de incluir los establecimientos activos a los cuales no se les ha generado concepto sanitario. Se propone una autorización sanitaria para determinar la existencia del vigilado y poder obtener información para su perfilamiento del riesgo preliminar.Además se dio inicio al desarrollo de una herramienta en visual basic for applications para la captura y manejo de bases de datos de visitas con intención de mejorar la calidad de la información delInstituto y lograr obtener variables de riesgo acordes al planteamiento del nuevo modelo IVC de alimentos . La puesta en marcha del desarrollo es del 1/8/2024</t>
  </si>
  <si>
    <t>No se presentan avances en el periodo
 sin embargo se esta llevando a cabo la ejecución de actividades de calificación del modelo con las variables actuales y el análisis mediante la minería de datos de la correlación e importancia de cada una de las variables que permitan la acoplar el nuevo sistema "Simplifica" de inicio con el modelo de riesgos IVC SOA actualizado.</t>
  </si>
  <si>
    <t>Elinvima no programó meta para la vigencia 2024, sin embargo, registran algunas acciones que se están realizando</t>
  </si>
  <si>
    <t>Respecto a la definición del Modelo IVC SOA se esta realizando el análisis del efoque que esté deberá tener y el plan de acción que permita la reorientación de actividades.</t>
  </si>
  <si>
    <t>segun la informacion consignada por el INVIMA,  no s eprogramaron metas físicas ni metas financieras para el año 2024</t>
  </si>
  <si>
    <r>
      <t xml:space="preserve">
</t>
    </r>
    <r>
      <rPr>
        <b/>
        <sz val="10"/>
        <color rgb="FF7030A0"/>
        <rFont val="Calibri"/>
        <family val="2"/>
        <scheme val="minor"/>
      </rPr>
      <t xml:space="preserve">
</t>
    </r>
    <r>
      <rPr>
        <sz val="10"/>
        <color theme="1"/>
        <rFont val="Calibri"/>
        <family val="2"/>
        <scheme val="minor"/>
      </rPr>
      <t>Realizar actualizaciones del manual tarifario del Invima que permitan establecer estrategias de gradualidad y reducción de impactos de costos en los productores entre otros aspectos.</t>
    </r>
  </si>
  <si>
    <t>Actualizar el manual tarifario de la entidad  (Ordinaria y extraordinaria Imtegral)</t>
  </si>
  <si>
    <t>No. de actualizaciones realizadas al manual tarifario</t>
  </si>
  <si>
    <t>Para el primer trimestre de la vigencia se ha efecutado una actualización extraordinaria al manual tarifario de la entidad mediante la resolución 2024004799 del 7 de feberero de 2024 con el fin de dar cumplimiento a la siguiente normatividad.
Resolucón 1405 del 2022. Se estableció la tarifa correspondiente para el reporte de información del estándar semántico y codificación de dispositivos médicos y reactivos de diagnóstico in vitro.
Resolución 2378 de 2008 . Se incluyo la tarifa correspondiente al manual del investigador que reune datos clínicos y no clínicos sobre el producto de investigación para evaluar su contenido sus respectivas actualizaciones.
Ley 2158 de 2021 . Se modifican los conceptos de las tarifas de los códigos 90044 y 90095 para incluir las bebidas como el Viche o sus derivados elaborados por miembros de comunidades negras y afrocolombianas ubicadas en la región pacífica o las personas jurídicas conformados por estos.
Resolución 2128 del 19 de diciembre de 2022. Se incluye en el manual tarifario los códigos exceptuados de pago 90140 y 90141 y se modifican los conceptos de las tarifas 90111 y 90112 aplicable para microempresas definidas en el decreto 957 de 2019.</t>
  </si>
  <si>
    <t>El Invima registra un avance del 50% de la acción estratégica, se sugiere revisar si la meta continúa en 2 actualizaciones esto teniendo en cuenta que el avance registrado corresponde a una actualización extraordinaria y no a la programada</t>
  </si>
  <si>
    <t>Para el segundo trimestre de la vigencia 
no se han efecuatdo actualizaciones al manual tarifario del Instituto.</t>
  </si>
  <si>
    <t>De acuerdo a lo registrado por el Invima no hubo actualizaciones al manual tarifario en el 2do trimestre</t>
  </si>
  <si>
    <t>El invima no registra avance</t>
  </si>
  <si>
    <t>Se llevó a cabo la actualización ordinaria del manual tarifario por medio de la resolución 2024057944 del 18 de diciembre de 2024.</t>
  </si>
  <si>
    <t>segun la informacion consignada por el INVIMA, se evidencia un cumplimiento del 100%, de la meta programada.</t>
  </si>
  <si>
    <t>3. Derecho humano a la alimentación</t>
  </si>
  <si>
    <t xml:space="preserve">
Implementar acciones para el mejoramiento de conocimientos técnicos en materia de sanidad e inocuidad considerando la utilización de plataformas digitales, de radio y televisión a los diferentes actores de los sistemas agroalimentarios.</t>
  </si>
  <si>
    <t>Articulos del Invima para mejorar los conocimientos técnicos en materia de sanidad e inocuidad a lo largo de la cadena, considerando la utilización de plataformas digitales, de radio y televisión</t>
  </si>
  <si>
    <t xml:space="preserve">No. de articulos del Invima publicados en plataformas digitales de radio y televisión en materia de sanidad e inocuidad a lo largo de la cadena </t>
  </si>
  <si>
    <t>Se realizó la publicación del comunicado sobre Ecefalitis Equina.</t>
  </si>
  <si>
    <t>El Invima registra un avance del 33,3% de la meta programada para 2024</t>
  </si>
  <si>
    <t>Para elsegundo trimestre de la vigencia no se realizaron 
publicaciones de artículos en plataformas digitales</t>
  </si>
  <si>
    <t>De acuerdo a lo registrado por el Invima no se realizaron 
 publicaciones de artículos en plataformas digitales en el 2do trimestre</t>
  </si>
  <si>
    <t>Para el tercer trimestre de la vigencia no se realizaron
publicaciones de artículos en plataformas digitales, sin embargo se están adelantando la consolidación de contenidos técnicos que permitan el cumplimiento de la actividad en el último trimestre de la vigencia.</t>
  </si>
  <si>
    <t>El invima registra avance cualitativo de acciones realizadas, sin embargo no hay avance físico de la meta.</t>
  </si>
  <si>
    <t>Se llevó a cabo la publicación del documento "Requisitos sanitarios para la producción y comercialización del Viche/Biche".
Se logró alcanzar una meta del 67% con la ejecución de dos publicaciones las cuales se establecieron como prioridades sin embargo se encuentra en curso el desarrollo de nuevas publicaciones que por tiempo y recursos no fue posible culminarlas en la vigencia.</t>
  </si>
  <si>
    <t>segun la informacion consignada por el INVIMA, se evidencia un cumplimiento del 67%, es decir que no alcanzaron  la meta programada, se recomienda hacer un analisis en la programacion de esta meta para que su cumplimiento sea del 100%.</t>
  </si>
  <si>
    <t xml:space="preserve">Fortalecer capacidades técnicas de la red Nacional de laboratorios.
</t>
  </si>
  <si>
    <t>Capacitación y asistencia técnicas a los laboratorios de salud pública de la red Nacional de Laboratorios.</t>
  </si>
  <si>
    <t>Número de capacitaciones y asistencias técnicas a los laboratorios de salud pública de la red nacional de laboratorios y otros actores realizadas.</t>
  </si>
  <si>
    <t>En cuanto a capacitaciones se llevó a cabo lo relacionado con:
Componentes de mejora: dirigidos a los 33 Laboratorios de Salúd Pública departamentales con el propósito de fortalecer el planteamiento de los planes de mejora para el tratamiento de los hallazgos establecidos durante la apliacicón o revisión de los estándares de calidad, así como las auditorias a las cuales estan sometidos los laboratorios. Adicionalmente se realizó la socialización de los lineamientos para la notificación y manejo de la información de la red de laboratorios 2024 en la cual se dan las pautas para el reporte de información,actualización de la capacidad análitica, reporte de ETAS y manejo de la plataforma Epi INFO.
En cuanto a asistencias técnicas se llevó a cabo la asistencia relacionada con la aplicación de los estándares de calidad dirigida a la planta de alimentos cárnicos de envigado,laboratorios de salud pública de departamental del Cauca y Sucre y los laboratorios micribiológicos y físico químicos de Colanta, en el marco de su participación en el Plan Nacional de Residuos con la Unión Europea.</t>
  </si>
  <si>
    <t>El Invima registra un avance del 31,7% de la meta programada para 2024</t>
  </si>
  <si>
    <t>Se han realizado capacitaciones en los siguientes temas:
Gestión metrologica: capacitación que se enfoco en fortalecer 
y resolver inquietudes sobre el uso y mantenimiento planificado de los equipos empelados en el análisis evidenciadas en las asistencias tecncias.
Determinación de parametros físico químicos en sal para consumo humano teniendo en cuenta que es un alimento de vigilancia y control sanitario.
Determinación de parámetros microbiológicos en agua envasada, en la cual se hace enfasis a los metodos de análisis de filtración de membrana y sustrato definido y lo contemplado en la Resolución 1407 de 2022 .
En cuanto a asistencias tecnicas se han realizado las siguientes en el marco de la aplicación de los estándares de calidad.
Laboratorio de salud pública del Chco área físico química
Laboratorio de salud pública del Caquetá</t>
  </si>
  <si>
    <t>De acuerdo a la información registrada por el Invima el resultado de ejecución de la meta acumulada corresponde al 47%.</t>
  </si>
  <si>
    <t>Se han realizado capacitaciones en los siguientes temas:
Gestión metrologica: capacitación que se enfoco en fortalecer
y resolver inquietudes sobre el uso y mantenimiento planificado de los equipos empelados en el análisis evidenciadas en las asistencias tecncias.
Determinación de parametros físico químicos en sal para consumo humano teniendo en cuenta que es un alimento de vigilancia y control sanitario.
Determinación de parámetros microbiológicos en agua envasada, en la cual se hace enfasis a los metodos de análisis de filtración de membrana y sustrato definido y lo contemplado en la Resolución 1407 de 2022 .
En cuanto a asistencias tecnicas se han realizado las siguientes en el marco de la aplicación de los estándares de calidad.
Laboratorio de salud pública del Chco área físico química
Laboratorio de salud pública del Caquetá</t>
  </si>
  <si>
    <t> El Invima registra un avance trimestral del 228,57%, sin embargo, de manera consolidada presenta un avance del 75%,</t>
  </si>
  <si>
    <t>Se han realizado capacitaciones en los siguientes temas:
Gestión metrologica: capacitación que se enfoco en fortalecer
y resolver inquietudes sobre el uso y mantenimiento planificado de los equipos empelados en el análisis evidenciadas en las asistencias tecncias.
Determinación de parametros físico químicos en sal para consumo humano teniendo en cuenta que es un alimento de vigilancia y control sanitario.
Determinación de parámetros microbiológicos en agua envasada, en la cual se hace enfasis a los metodos de análisis de filtración de membrana y sustrato definido y lo contemplado en la Resolución 1407 de 2022 .
En cuanto a asistencias tecnicas se han realizado las siguientes en el marco de la aplicación de los estándares de calidad.
Análisis físico químico en leche y derivados lácteos
Análisis físico químico en aguas envasadas  
Se llevaron a cabo el 93% de las actividades programadas de acuerdo con la capacidad y recursos del Instituto.</t>
  </si>
  <si>
    <t>segun la informacion consignada por el INVIMA, se evidencia un cumplimiento del 93%, es decir que no alcanzaron   la meta programada, se recomienda hacer un analisis en la programacion de esta meta para que su cumplimiento sea del 100%.</t>
  </si>
  <si>
    <t>3.1.3 Gobernanza multinivel para las politicas publicas asociadas al derecho humana a la alimentacion adecuada (DHAA)</t>
  </si>
  <si>
    <t>Brindar apoyo sanitario y acompañamiento técnico a las familias Pueblos y familias indígenas,  Negras, Afrocolombianas, Raizales y Palenqueras, y campesinas que se  vincularon al Programa de Cultivos de Uso IlíCito en el marco del Programa Nacional Integral de sustitución de Cultivos Ilícitos -PNIS que implementarán en esos territorios modalidades  alternativas de sustitución de economías, ilícitas y reconversión  productiva de los cultivos de coca, marihuana o amapola para la correcta aplicación de normas sanitarias expedidas por el Ministerio de Salud y Protección.</t>
  </si>
  <si>
    <t xml:space="preserve">Apoyo sanitario y acompañamiento técnico a emprendedores de productos de alimentos y bebidas de las familias, Pueblos y familias indígenas,  negras, afrocolombianas, raizales y palenqueras, y campesinas que se  vincularon al programa de cultivos de usoiIlícito </t>
  </si>
  <si>
    <t>No. de actividades de apoyo sanitario y acompañamiento técnico a emprendedores de productos de alimentos y bebidas de las familias, Pueblos y familias indígenas,  negras, afrocdombianas, raizales y palenqueras, y campesinas que se  vincularon al programa de cultivos de uso Ilícito realizados</t>
  </si>
  <si>
    <t>Durante el primer trimestre de la vigencia se llevó a cabo la concertación , planificación y definición del cronograma de trabajo para el desarrollo de la actividad.</t>
  </si>
  <si>
    <t>No se registra avance cuantitativo de la acción, sin embargo se describen acciones adelantadas para el cumplimiento</t>
  </si>
  <si>
    <t>Se han establecido los cronogramas de trabajo 
para el desarrollo de la actividad la cual se 
ejecutará en el segundo semestre de la vigencia.</t>
  </si>
  <si>
    <t>De acuerdo a lo registrado por el Invima se establecieron los cronogramas de trabajo 
 para el desarrollo de la actividad, pero aún no se presenta avance cuantitativo</t>
  </si>
  <si>
    <t>Se llevó a cabo el  Encuentro de economía propia del CRIHU  y  apoyo sanitario y acompañamiento técnico  a la Junta departmental de la Coordinadora  Departamental del Cauca de Cultivadores de Coca, Amapola y ;Marihuana  (COCCAM)</t>
  </si>
  <si>
    <t>El invima registra un avance del 40%</t>
  </si>
  <si>
    <t>Se realizaron dos acompañamientos técnicos en el Tarra Norte de Santander y Planadas Tolima . 
Los acompañamientos técnicos depende de las necesidades y requerimientos que se presenten por parte de las comunidades.</t>
  </si>
  <si>
    <t>segun la informacion consignada por el INVIMA, se evidencia un cumplimiento del 80%, es decir que no alcanzaron la meta programada para esta , se recomienda hacer un analisis en la programacion de esta meta para que su cumplimiento sea del 100%.</t>
  </si>
  <si>
    <t xml:space="preserve">Apoyo sanitario y acompañamiento técnico a emprendedores de productos cosméticos de las familias, pueblos y familias indígenas,  negras, afrocolombianas, raizales y palenqueras, y campesinas que se  vincularon al programa de cultivos de uso ilíCito </t>
  </si>
  <si>
    <t>No. de actividades apoyo sanitario y acompañamiento técnico a emprendedores de productos de cosméticos de las familias, pueblos y familias indígenas,  negras, afrocdombianas, raizales y palenqueras, y campesinas que se  vincularon al programa de cultivos de uso ilícito realizados</t>
  </si>
  <si>
    <t>Durante el primer trimestre de la vigencia se llevó a cabo la concertación, planificación y definición del cronograma de trabajo para el desarrollo de la actividad.</t>
  </si>
  <si>
    <t>Se realizó una capacitación al Fondo Colombia en
 Paz sobre temas de Productos de aseo e higiene
domestica.</t>
  </si>
  <si>
    <t>El Invima registra un avance del 33,33% de la meta.</t>
  </si>
  <si>
    <t>Se llevaron a cabo dos capacitaciones dirigídas a los emprendedores interesados del Sector productivo de San Andres Islas y  a  la Organización de Naciones Unidas "ASMUPROPAZ" (mujeres cabeza de familia),  brindando apoyo técnico sanitario para el fortalecimiento y emprendimiento empresarial en búsqueda del mejoramiento sanitario y desarrollo económico y social del país relacionado con los proyectos de emprendimiento de economía popular en la isla de San Andres y en la ASMUPROPAZ,</t>
  </si>
  <si>
    <t>El Invima registra un avance trimestral del 66,67% y de esta menra logra el 100% de la meta para la vigencia 2024</t>
  </si>
  <si>
    <t>Capacitaciones de ecnomía salidaria a ONU mujeres en Montañita Caqueta, Emprendedores de San Andrés Islas, Estudiantes y participantes de la Universidad de Antioquia,Cámara de Comercio de Bucaramanga, acompañamiento a las familias y pueblos indigenas, negras, afrocolombianas, raizales palenqueras y campesinas, PAISSANA Fondo Colombiano en Paz en temas de productos de aseo e higiene doméstica.
Para la vigencia 2024 fue posible aumentar el número de visitas en el cuarto trimestre debido al desarrollo de actividades con ONU mujeres que permitió optimizar los recursos y disponer de mecanismos y espacios adicionales para el desarrollo de estos encuentros.</t>
  </si>
  <si>
    <t>segun la informacion consignada por el INVIMA, se evidencia un cumplimiento del 223%, superando la meta programada.</t>
  </si>
  <si>
    <t>Desarrollo de proyecto de sistematización,automatización, integración e interoperabilidad de los sistemas de información para fortalecimiento del desarrollo de actividades de Inspección, vigilancia y control.</t>
  </si>
  <si>
    <t>1 (Fase de planeación y diseño del proyecto)</t>
  </si>
  <si>
    <t>Fase de desarrollo de los diseños del proyecto</t>
  </si>
  <si>
    <t>Fase de desarrollo de los diseños del proyecto ejecutada</t>
  </si>
  <si>
    <t>El rezago de la vigencia 2023 se debió principalmente a que no fue posible disponer de las licencias de software de automatización para la ejecución y pruebas de los diseños directamente en el aplicativo ; sin embargo para la vigencia 2024 ya se dispone de dichas licencias por lo que se estima que la ejecución de pruebas en los aplicativos se hará en el segundo trimestre.</t>
  </si>
  <si>
    <t>El Invima registra las acciones adelantadas para cumplir la meta, si embargo, aún no hay avance cuantitativo</t>
  </si>
  <si>
    <t>Diseño de la automatización de procesos misionales mediante flujos desarrollados en el marco de ejecución de los proyectos tecnológicos "Nueva plataforma y SIVICOS III".
Notificación de programación y comunicación de actos administrativos y de documentos correspondientes a trámites y servicios.
Asignación de trámites de acuerdo con orden de llamada.
Generación de actos administrativos y documentos mediante información de metadatos.
Envió de correo elctrónicos a usuarios externos con información de sus trámites.
Expedición de certificados de venta libre de acuerdo con solicitud del usuario.
Flujo de automatización de procesos internos.</t>
  </si>
  <si>
    <t>El Invima registra un avance de la acción estratégica del 96%</t>
  </si>
  <si>
    <t>Durante el segundo trimestre de la vigencia, se llevo a cabo la configuración de las licencias demo de RPA  con el fin de adelantar las pruebas automatizadas de las funcionalidades en los trámites de registros y trámites asociados. De acuerdo con los resultados que arrojen dichas pruebas se hará la adquisición de las licencias definitivas y requeridas y se procederá a la implementacion final de los aplicativos.</t>
  </si>
  <si>
    <t>El invima registra el cumplimiento de la meta rezagada</t>
  </si>
  <si>
    <t>En lo corrido del segundo trimestre de la vigencia 2024 
se ha realizado lo relacionado con la configuración de
licencias DEMO RPA las cuales permitiran adelantar 
pruebas automatizadas de las funcionalidades en los 
trámites deregistros y trámites asociados y dar paso 
así a la adquisición de licencias definitivas y la 
implementacion de los aplicativos.</t>
  </si>
  <si>
    <t>El Invima registra avance en acciones realizadas pero no presenta avance cuantitativo de la meta</t>
  </si>
  <si>
    <t>Durante el tercer se continua con la configuración de las licencias demo de RPA  con el fin de adelantar las pruebas automatizadas de las funcionalidades en los trámites de registros y trámites asociados. De acuerdo con los resultados que arrojen dichas pruebas se hará la adquisición de las licencias definitivas y requeridas y se procederá a la implementacion final de los aplicativos.</t>
  </si>
  <si>
    <t>En lo corrido del tercer trimestre de la vigencia 2024
continuan con lo relacionado con la configuración de
licencias DEMO RPA las cuales permitiran adelantar
pruebas automatizadas de las funcionalidades en los
trámites deregistros y trámites asociados y dar paso
así a la adquisición de licencias definitivas y la
implementacion de los aplicativos.</t>
  </si>
  <si>
    <t>El invima no registra avance cuantitativo para el trimestre, de manera acumulada registra el 96% de cumeplimiento</t>
  </si>
  <si>
    <t>Se concluye con el cumplimiento de la meta del indicador mediante la aplicación de pruebas técnicas y funcionales con los usuarios internos.</t>
  </si>
  <si>
    <t>2 (Fase de planeación y diseño del proyecto)</t>
  </si>
  <si>
    <t>Fase de implementación y pruebas de los desarrollos del proyecto</t>
  </si>
  <si>
    <t>Fase de implementación y pruebas de los desarrollos del proyecto ejecutada</t>
  </si>
  <si>
    <t>Implementación en ifraestructura INVIMA del aplicativo Sistema de información de Inspección, Vigilancia y Control y pruebas funcionales del sistema.</t>
  </si>
  <si>
    <t>El Invima registra un avance de la acción estratégica del 95%</t>
  </si>
  <si>
    <t>Se continua con las actividades de implementación 
en infraestructura INVIMA de los aplciativos Sistemas de 
Información de Inspección Vigilancia y Control  la cual se
 concluirá en el segundo semestre de la vigencia con las 
pruebas finales al sistema y la puesta en producción del aplicativo.</t>
  </si>
  <si>
    <t>Se continua con las actividades de implementación
en infraestructura INVIMA de los aplciativos Sistemas de
Información de Inspección Vigilancia y Control  la cual se
 concluirá en el segundo semestre de la vigencia con las
pruebas finales al sistema y la puesta en producción del aplicativo.</t>
  </si>
  <si>
    <t>El invima no registra avance cuantitativo para el trimestre, de manera acumulada registra el 95% de cumeplimiento</t>
  </si>
  <si>
    <t>Se concluye con la meta establecida mediante ajustes realizados producto de las pruebas implementadas con usuarios internos y que servirán de base para el proceso de puesta en producción de la vigencia 2025.</t>
  </si>
  <si>
    <t>INSTITUTO NACIONAL DE SALUD - INS</t>
  </si>
  <si>
    <t xml:space="preserve">Fortalecer las capacidades asociadas a gestión y transferencia del conocimiento hacia las redes especiales (Trasplantes y bancos de sangre)  y redes de laboratorios  mediante el acompañamiento técnico y generación de diagnosticos situacionales que permitan apuntar a mejorar las condiciones de salud en las poblaciones vulnerables                 </t>
  </si>
  <si>
    <t>Ensayos acreditados bajo la norma ISO/IEC 17025:2017 y los  parametros  acreditados bajo la norma ISO/IEC 17043:2010</t>
  </si>
  <si>
    <t>Total de ensayos y parametros acreditados bajo norma ISO/IEC 17025:2017 y ISO/ IEC 17043:2010 TEPA/Total de ensayos y parámetros acreditados sometidos a evaluación bajo norma ISO17025:2017 y ISO17043:2010/</t>
  </si>
  <si>
    <t>El indicador tiene una periodicidad anual, razón por la cual el reporte se realizará con corte anual.</t>
  </si>
  <si>
    <t>Apesar que la meta del indicador tiene corte anual se solicita profundizar acciones de seguimiento y reportar en descripcion de avances lo que se realice en cada corte.</t>
  </si>
  <si>
    <t>Este indicador tiene una periodicidad anual. El avance en el trimestre estuvo relacionado con el cargue de documentación y evaluación de ampliación como PEA y sometimiento y evaluación de ampliación de alcance de ensayos de los grupos de Química y toxicología y Genética y crónicas bajo las ISO/EIC 17025 e ISO/IEC 17043. Se realizó evaluación de ampliación de alcance en ISO/ 17043 con un resultado de una no conformidad , 7 oportunidades de mejora y 3 fortaleza.</t>
  </si>
  <si>
    <t>Este indicador tiene una periodicidad anual. Se realizó el monitoreo y seguimiento a los planes de mejora, oportunidades de mejora derivados de auditorias anteriores. De igual manera se llevo a cabo el alistamiento de la documentación requerida para la auditoria con ONAC en el mes de octubre. Se realizaron mesas técnicas de trabajo con los grupos con el fin de llevar a cabo la transición de la norma ISO/IEC 17043 a versión 2023, en el INS</t>
  </si>
  <si>
    <t>Teniendo en cuenta que se encuentra en ejecución el ultimo corte de la vigencia 2024, se requiere que la entidad profundice acciones para dar cumplimiento a lo programado.</t>
  </si>
  <si>
    <t>Durante el año 2024, el indicador registra un porcentaje de 100% en cuanto a mantener la condición de acreditación activa para los ensayos y parámetros acreditados bajo las normas ISO /IEC: 17025: 2017 - ISO/IEC 17043:2010. En total la DRSP se contaba con 28 ensayos acreditados activos bajo la norma ISO /IEC: 17025: 2017 y en el año 2024 se amplió el alcance de la acreditación para 3 parámetros más, al finalizar la vigencia 2024 se cuenta con un total de 31 ensayos acreditados. Para los parámetros acreditados activos bajo la norma ISO/IEC 17043:2010, es importante resaltar que durante la vigencia 2024, se mantuvieron en su totalidad los parámetros acreditados con que se cerró la vigencia anterior, lo que permitió cerrar el año 2024 con un total de 17 parámetros acreditados. La totalidad de los ensayos y parámetros acreditados fueron sometidos a evaluación por ONAC y mediante auditoría interna en la vigencia 2024.</t>
  </si>
  <si>
    <t>segun la informacion consignada por el INSTITUTO NACIONAL DE SALUD, evidencia un cumplimiento del 100%, de la meta programada.</t>
  </si>
  <si>
    <t xml:space="preserve"> Competencia técnica del Laboratorio Nacional de Referencia (LNR)</t>
  </si>
  <si>
    <t>Numero de programas  de ensayo de aptitud (PEA) con resultado satisfactorio según criterio de cada proveedor /Número de programas de ensayos de aptitud (PEA) (nacional o internacional) en los que se participa X 100</t>
  </si>
  <si>
    <t>El indicador tiene una periodicidad semestral, razón por la cual el reporte se realizará con corte semestral. Cabe aclarar que, de acuerdo con la ficha técnica de este indicador, la información tiene 30 días de rezago con respecto al periodo de corte.</t>
  </si>
  <si>
    <t>Apesar que la meta del indicador tiene corte semestral se solicita profundizar acciones de seguimiento y reportar en descripcion de avances lo que se realice en cada corte.</t>
  </si>
  <si>
    <t>En el primer semestre de 2024 el comportamiento del indicador se ubicó en el nivel satisfactorio con un 99% de resultados que cumplen con el criterio de participación, según las condiciones particulares de cada proveedor. De igual manera es importante resaltar que en el segundo semestre en total el LNR participo en 3 Programas de Evaluación Externa del Desempeño; y se obtuvo resultado satisfactorio según los criterios del proveedor para 2 programas. Programa EvECSi, Control de la Calidad del Laboratorio de Serología, Infecciosa concordancia del 100% y Programa RIQAS Manager concordancia del 100%. Para el programa Controllab, Brasil, se está a la espera de los resultados. En total se analizaron 12 muestras de ensayo de los programas de evaluación en que participa el LNR</t>
  </si>
  <si>
    <t>Se diligencia por parte del INS cumplimiento proyectado para el corte segundo trimestre 2024.</t>
  </si>
  <si>
    <t>El indicador tiene una periodicidad semestral. Se realizó el seguimiento al desempeño de los laboratorios de la Direción de Redes del INS que participaron en programas de evaluación del desempeño, con el fin de evidenciar si era necesario generar alguna acción correctiva, y de igual forma crear el respectivo plan de mejora.  Se verificó la recepción de los resultados de la participación en dichos programas. En el primer semestre el resultado fue del 99%</t>
  </si>
  <si>
    <t>Se debe dar mayor claridad a la justificación realiazada, debido a que la justificación de acuerdo a lo descrito corresponde al primes semestre y este reporte ya se debe henerar con el primer corte del segundo semestre.</t>
  </si>
  <si>
    <t>En el segundo semestre de 2024 el comportamiento del indicador se ubicó en el nivel satisfactorio con un 100% de resultados que cumplen con el criterio de participación, según las condiciones particulares de cada proveedor. De igual manera es importante resaltar que en el segundo semestre en total el LNR participó en 17 Programas de Evaluación Externa del Desempeño; y se obtuvo resultado satisfactorio según los criterios del proveedor para 17 programas.
Programa Water Supply/Drinking Water. Resource Technology Corp.USA, resultado 100%, Programa EvECSi, Control de la Calidad del Laboratorio de Serología Infecciosa concordancia del 100%, Ensayos de aptitud serología de sífilis, CDC Atlanta, concordancia del 100%, Programa latinoamericano de control de calidad en bacteriología y resistencia a los antimicrobianos, concordancia del 100% de los cuatro ensayos diferenciados, Control lab. proficiência clínica, análises físico-químicas,hemoterapia, microbiologia e veterinária concordancia del 100% en los cuatro ensayos diferenciados del programa, International Leptosirosis MAT Profeciency testing schene,Nacional Serology Refernce Laboratory Australia. Resultado satisfactorio 100%. Pruebas de sensibilidad de M. tuberculosis a los fármacos antituberculosos por la técnica de GeneXpert resultado Excelente; Pruebas de sensibilidad de M. tuberculosis a los fármacos antituberculosos por las técnicas de Bactec MGIT y GeneXpert Resultado Aceptable. En total se analizaron 117 muestras de ensayo de los programas de evaluación en que participa el LNR. Es importante resaltar que los resultados de la participación en dos programas aún no han sido enviados al INS por lo que se espera que los días de rezago establecidos en la ficha técnica del indicador se reciban los resultados y se ajuste el desempeño definitivo del indicador.</t>
  </si>
  <si>
    <t>Desempeño de laboratorios públicos y privados que participan en los programas de Evaluación Externa del Desempeño PEED ofertados por el Laboratorio Nacional de Referencia del INS</t>
  </si>
  <si>
    <t>(Laboratorios con resultados satisfactorios/Total de laborarios participantes)*100</t>
  </si>
  <si>
    <t>El indicador tiene una periodicidad anual. Se realizó el Programa de Evaluación Directa de Entomología el cual esta ofertado en la plataforma PCC., está en tramite la finalización del Informe .</t>
  </si>
  <si>
    <t>El indicador tiene periodicidad anual. Para el tercer trimestre se encuentran las ofertas de 17 programas de evalaución del Desempeño PEED, en los cuales se han inscrito 975 particpantes, para el ciclo 2024.</t>
  </si>
  <si>
    <t>Durante la vigencia 2024, el indicador registra un porcentaje de 98% en la obtención de resultados satisfactorios por parte de los laboratorios participantes en los programas PEED ofertados por el LNR. En total en año 2024 de acuerdo a la información generada por la plataforma PCC se registra una participación 1811 laboratorios de los cuales 1775 obtuvieron resultados satisfactorios en los diferentes programas en que participaron. Por otra parte, es importante resaltar que el LNR asegura y garantiza que el material de ensayo enviado permita la evaluación idónea del desempeño y por lo tanto la participación debería ser satisfactoria.
Otro aspecto a tener en cuenta es que es un requisito de obligatorio cumplimiento para los Laboratorios de Salud Pública y del Distrito Capital según el Decreto 780 de 2016, Artículo 2.8.8.2.14 Numeral 7 “Participar en los programas nacionales de evaluación externa del desempeño acorde con los lineamientos establecidos por los laboratorios nacionales de referencia</t>
  </si>
  <si>
    <t>segun la informacion consignada por el INSTITUTO NACIONAL DE SALUD, evidencia un cumplimiento del 102%, de la meta programada. Por lo anterior se recomienda en la justificación mencionar exactamente el porque se supera la meta propuesta inicialmente.</t>
  </si>
  <si>
    <t>Contribuir con el análisis de determinantes sociales para facilitar  la toma de decisiones, la formulación y evaluación de políticas públicas en salud.</t>
  </si>
  <si>
    <t xml:space="preserve">Índice de referenciación de publicaciones del Observatorio Nacional de Salud </t>
  </si>
  <si>
    <t>Número de citas a publicaciones del ONS, en los últimos 5 años/Número de publicaciones del ONS, en los últimos 5 años</t>
  </si>
  <si>
    <t>El indicador tiene una periodicidad semestral, razón por la cual el reporte se realizará con corte semestral.</t>
  </si>
  <si>
    <t>Se registra avances del indice de referenciación de 7,4 a corte del 30 de junio de 2024
Se registra resultado en Plan de Accion del INS. La información que publica el ONS se considera por parte de los públicos objetivos</t>
  </si>
  <si>
    <t>el reporte se debe verificar debido a que el resultado cuantitativo es superior a la meta propuesta es decir el % de cumplimiento debería ser mayor a 100%</t>
  </si>
  <si>
    <t>Se ha posicionado al ONS como actor que genera y publica análisis de determinantes sociales y sus desigualdades para informar la toma de decisiones en diferentes formatos de publicaciones técnicas y artículos científicos, de manera que la comunidad científica está al tanto de la producción del ONS y lo referencia en su publicaciones. El indicador tiene periodicidad semestral y en el primer semestre obtuvo un resultado de 7,4.</t>
  </si>
  <si>
    <t>Se debe dar mayor claridad a la justificación realiazada, debido a que la justificación de acuerdo a lo descrito corresponde al primes semestre y este reporte ya se debe henerar con el primer corte del segundo semestre.
De igual manera teniendo en cuenta el porcentaje de cumplimiento cercano del 185%, despues de ser verficado por la entidad, se debe verificar las metas propuestas y de ser necesario solicitar ajuste al PES del INS</t>
  </si>
  <si>
    <t>Se realiza el seguimiento al índice de publicaciones con corte al segundo semestre con un resultado de 6,26. Se logra la meta establecida. Teniendo en cuenta que el objetivo del ONS es gestionar información y conocimiento pertinente, confiable, claro y oportuno sobre la situación de salud de la población colombiana y sus determinantes y que la gestión del conocimiento, el indicador se refiere a la identificación y aprovechamiento del conocimiento colectivo así como a su transferencia y aplicación. Para el ONS es importante medir el uso de la información que produce, por parte de la comunidad en general, medición que se realiza a partir del seguimiento a la citación de sus publicaciones. La citación será medida teniendo en cuenta los informes técnicos especiales y artículos que registren como autor principal o de correspondencia un profesional del ONS y sean producto del análisis realizado o financiado por el ONS hasta la fecha de corte</t>
  </si>
  <si>
    <t>segun la informacion consignada por el INSTITUTO NACIONAL DE SALUD, evidencia cumplimiento de la meta programada.Por lo anterior se recomienda en la justificación mencionar exactamente el porque se supera la meta propuesta inicialmente o de ser necesario solicitar ajuste de las metas planeadas.</t>
  </si>
  <si>
    <t xml:space="preserve">Índice de legitimidad del Observatorio Nacional de Salud </t>
  </si>
  <si>
    <t xml:space="preserve">Promedio de calificación del atributo del ONS / promedio de calificación del atributo para el conjunto de instituciones evaluadas </t>
  </si>
  <si>
    <t>El indicador tiene una periodicidad anual, Por lo anterior se encuentra programado para el cuarto trimestre. En el segundo trimestre de 2024, se aplicó este índice en dos eventos realizados y su resultado  fue de 1.28, aclarando que esto es solo un avance para la medición final del mismo. Los productos y actuar del ONS en los diferentes espacios buscasn lograr esa legitimidad de la misionalidad</t>
  </si>
  <si>
    <t>El indicador tiene una periodicidad anual, Por lo anterior se encuentra programado para el cuarto trimestre.  La meta de un índice de legitimidad de 1 se estableció con el criterio de tener al menos la misma legitimidad que el resto de los actores que se incluyen en la encuesta y que trabajan temas similares al ONS. Al ser un indicador de razón se compara la legitimidad percibida del ONS con los de los demás actores identificados.</t>
  </si>
  <si>
    <t>El índice de legitimidad del ONS evaluó la credibilidad que este organismo genera frente a otros actores del sector, superando así la meta establecida de 1. La meta de un índice de legitimidad de superior 1 se estableció con el criterio de tener al menos la misma legitimidad que el resto de los actores que se incluyen en la encuesta y que trabajan temas similares al ONS. Al ser un indicador de razón se compara la legitimidad percibida del ONS con los de los demás actores identificados.</t>
  </si>
  <si>
    <t>segun la informacion consignada por el INSTITUTO NACIONAL DE SALUD, evidencia cumplimiento de la meta programada. Por lo anterior se recomienda en la justificación mencionar exactamente el porque se supera la meta propuesta inicialmente.</t>
  </si>
  <si>
    <t>Contribuir a la gestión de conocimiento en salud pública para la generación, transferencia y apropiación del conocimiento</t>
  </si>
  <si>
    <t>Número de publicaciones científicas y documentos para formulación de política pública del INS</t>
  </si>
  <si>
    <t xml:space="preserve">Sumatoria de productos de nuevo conocimiento generados en el período de evaluación </t>
  </si>
  <si>
    <t>Durante el primer trimestre de 2024 se registran 133 productos de nuevo conocimiento por parte de los cinco procesos misionales, dentro de los que se encuentran artículos científicos, boletines, policy briefs, entre otros productos de generación de conocimiento.</t>
  </si>
  <si>
    <t>En la descripcion de avance se debe describir brevemente la razón del incumplimiento y las acciones a realizar para lograr el cumlimiento</t>
  </si>
  <si>
    <t xml:space="preserve">Durante el segundo trimestre de 2024 se registran 65 productos de nuevo conocimiento por parte de los cinco procesos misionales. Dado que es un indicador acumulado, el avance de este trimestre sumado al del I trimestre de 2024 (133), da un resultado acumulado para 2024 de 198 productos., dentro de los que se encuentran artículos científicos, boletines, policy briefs, entre otros productos de generación de conocimiento:
-17 articulos.
-8 Manuscritos cientificos sometidos a publicacion a una revista cientifica
-39 publicaciones de resultados de investigacion en diferentes medios
-1 Produccion de evidencia cientifica a tomadores de decisiones en salud publica. El ser este un indicador acumulado, el resultado de este trimestre sumado al I trimestre de 2024, registra un avance acumulado de </t>
  </si>
  <si>
    <t>Durante el tercer trimestre de 2024 se registran 65 productos de nuevo conocimiento por parte de los cinco procesos misionales. Dado que es un indicador acumulado, el avance de este trimestre sumado al del I (133) y II trimestre (65 )de 2024, da un resultado acumulado para 2024 de 263 productos., dentro de los que se encuentran artículos científicos, boletines, entre otros productos.</t>
  </si>
  <si>
    <t>Durante el cuarto trimestre de 2024 se registran 107 productos de nuevo conocimiento por parte de los cinco procesos misionales. Dado que es un indicador acumulado, el avance de este trimestre sumado al del I (133) II trimestre (65 ) y III trimestre (65) de 2024, da un resultado acumulado para 2024 de 370 productos, dentro de los que se encuentran artículos científicos, boletines, entre otros productos. Se cumple con la meta</t>
  </si>
  <si>
    <t xml:space="preserve">Índice de citación o factor de impacto de la revista biomédica del INS del Journal citation report (promedio de veces que los artículos de la revista Biomédica publicados en los dos años anteriores fueron citados. 
</t>
  </si>
  <si>
    <t>Índice de citaciones de la revista biomédica</t>
  </si>
  <si>
    <t xml:space="preserve">
El indicador tiene una periodicidad anual, razón por la cual para el reporte se realizará con corte anual.
Se solicitó modificación de  las metas de 2024, 2025 y 2026 del indicador "Factor de impacto de la revista biomédica del INS al Ministerio de Salud y Protección social teniendo en cuenta los cambios cruciales en las clasificaciones de categorías del Factor de Impacto de la Revista (JIF), como la medición sin discriminación del área temática de la revistas. La solicitud fue aprobada por el Ministerio de Salud y Protección Social mediante correo electrónico del 18 de marzo de 2024.</t>
  </si>
  <si>
    <t>El factor de impacto de la vigencia 2023, publicado en junio de 2024, fue de 0,8. Esto es un resultado satisfactorio con respecto a la meta de 0,5.</t>
  </si>
  <si>
    <t>El factor de impacto publicado en junio de 2024, fue de 0,8. Cabe mencionar que el factor de impacto de una revista es un índice bibliométrico que mide el promedio de citas que reciben los artículos de una revista en un año en particular sobre el total de artículos publicados por el total de las revistas que hacen parte del mismo grupo. Sirve para comparar y evaluar la importancia relativa de una revista determinada dentro de un mismo campo científico</t>
  </si>
  <si>
    <t>Segun la informacion consignada por el INSTITUTO NACIONAL DE SALUD, evidencia cumplimiento de la meta programada. Por lo anterior se recomienda en la justificación mencionar exactamente el porque se supera la meta propuesta inicialmente.</t>
  </si>
  <si>
    <t xml:space="preserve"> Apropiación social del conocimiento científico en salud pública y Biomedicina.</t>
  </si>
  <si>
    <t>Sumatoria de productos de apropiación social del conocimiento científico en salud y Biomedicina generados en el período de evaluación 
Se tomarán los productos reportados del periodo de medición de cada semestre de la DISP,según las siguientes categorías de productos:
1. Conferencias magistrales o presentaciones en eventos científicos (modalidad oral y cartel)
2. Organización o participación en eventos científicos (cursos, talleres, seminarios científico-técnicos) 
3. Evaluación técnica de artículos como par evaluador
4. Evaluación técnica de proyectos como par evaluador
5. Evaluación de trabajos de grado, de investigación y tesis
6. Participación en comités interinstitucionales y mesas técnicas</t>
  </si>
  <si>
    <t xml:space="preserve">En el primer trimestre de 2024, se generaron 106 productos de apropiación social del conocimiento. Dentro de estos productos se encuentran la partipación en conferencias magistrales, comités interinstitucionales, mesas técnicas, entre otros. </t>
  </si>
  <si>
    <t>En la descripcion de avance se debe describir brevemente la razón del incumplimiento y las acciones a realizar para lograr el cumplimiento de ser necesario.</t>
  </si>
  <si>
    <t>Durante el segundo trimestre de 2024 se reportan 45 productos. Dado que es un indicador acumulado (45+106), el total en lo que va de 2024 va en 151 productos. Dentro de los productos de apropiación social del conocimiento, se evaluaron artículos, se participó en eventos y se participó en comités interinstitucionales.</t>
  </si>
  <si>
    <t>Durante el segundo trimestre de 2024 se reportan 45 productos. Dado que es un indicador acumulado (45+106+45), el total en lo que va de 2024 va en 196 productos. Dentro de los productos de apropiación social del conocimiento en el tercer trimestre, se evaluaron artículos y participó en comités interinstitucionales.</t>
  </si>
  <si>
    <t>Durante el cuarto trimestre de 2024 se reportan 63 productos de apropiación social del conocimiento. Dado que es un indicador acumulado (106+45+45+63), el total de 2024 es de 259 productos. Dentro de los productos de apropiación social del conocimiento en el cuarto trimestre, se evaluaron artículos, se realizaron conferencias magistrales y presentaciones en eventos cientificos y se evaluaron trabajos de grado.</t>
  </si>
  <si>
    <t xml:space="preserve">Fortalecer las capacidades organizacionales mediante un rediseño institucional para  mejorar la capacidad de gestión y prestación de servicios con enfoque territorial
</t>
  </si>
  <si>
    <t>Plan de trabajo implementado</t>
  </si>
  <si>
    <t>(Actividades implementadas anuales/actividades programadas anuales)*100</t>
  </si>
  <si>
    <t xml:space="preserve">El indicador tiene una periodicidad anual. En el marco de desarrollo de esta meta el INS  realizó Análisis del diagnóstico organizacional, para efectos del rediseño. Esta meta no afecta proyectos de inversión, ya que los recursos  se estan solicitando a través de gastos de funcionamiento. Análisis del diagnóstico organizacional, para efectos del rediseño. Se viene cumpliendo el plan de trabajo, adicionalmente  el INS viene solicitando los recursos a  Hacienda para implementación </t>
  </si>
  <si>
    <t xml:space="preserve">Se da cumplimiento a las mesas de trabajo internas programadas como avance en la articulacion institucional frente al Diagnóstico, análisis y propuesta de Modelo Operativo por Procesos </t>
  </si>
  <si>
    <t>segun la informacion consignada por el INSTITUTO NACIONAL DE SALUD, evidencia cumplimiento de la meta programada.</t>
  </si>
  <si>
    <r>
      <t xml:space="preserve">Fortalecer los sistemas de información de las redes especiales, de laboratorio, del Sistema Nacional de Vigilancia y de otros sistemas existentes con el fin de mejorar los procesos relacionados con comportamientos epidemiológicos, diagnósticos por laboratorio, sangre y componentes anatómicos; apuntando a la interoperabilidad para su uso desde y hacia otras fuentes de interes en salud publica.   </t>
    </r>
    <r>
      <rPr>
        <b/>
        <sz val="10"/>
        <color theme="1"/>
        <rFont val="Calibri"/>
        <family val="2"/>
        <scheme val="minor"/>
      </rPr>
      <t xml:space="preserve">
</t>
    </r>
  </si>
  <si>
    <t>Porcentaje de Sistemas interoperables</t>
  </si>
  <si>
    <t>Sistemas interoperables/Sistemas indetificados como potencialmente interoperables
Nota: Primer año se dedicará a la indentificación del sistemas potencialmente interoperables</t>
  </si>
  <si>
    <t>El indicador tiene una periodicidad anual. La Dirección de vigilancia y análisis del riesgo en salud pública definió una propuesta técnica y económica en relación al Sivigila. Se ha realizado la presentación de una propuesta económica para la apropiación de recursos externos como alternativa para que sea posible esta implementación, ya que con recursos propios no sería posible su desarrollo.</t>
  </si>
  <si>
    <t xml:space="preserve">Para el año 2024 se identificaron dos sistemas de información Interoperables. Para este periodo se han realizado mesas de trabajo de interoperabilidad entre SIVIGILA y LABMuestras, se configuro en ambiente de pruebas los servicios que permiten el envío de información entre Sivigila-Inteoperabilidad-LabMuestras y se inició la face de homolagación de datos entre LabMuestras e interoperabilidad.
</t>
  </si>
  <si>
    <t xml:space="preserve">Se efectuó entrega de todas la documentación de todo el proceso en ambiente QA https://inssalud.sharepoint.com/sites/InteroperabilidadOPS/Documentos%20compartidos/Forms/AllItems.aspx </t>
  </si>
  <si>
    <t>SUPERINTENDENCIA NACIONAL DE SALUD - SUPERSALUD</t>
  </si>
  <si>
    <t>Desconcentrar las acciones de Inspección, Vigilancia y Control de la Supersalud con el fin de aumentar la cobertura de los actores del SGSSS  y la presencia en el territorio.
(Como actores del sistema se entenderá 1. EPS, 2. IPS, 3. Operadores logísticos 4. Gestores farmacéuticos, 5. Entidades Territoriales, 6. Generadores de recursos, 7. Recaudadores de recursos, 8. Administradores de recursos, y, 9. Usuarios que participan en las mesas de IV)</t>
  </si>
  <si>
    <t>Actores del sistema con acciones de inspección y vigilancia por parte de las Direcciones Regionales</t>
  </si>
  <si>
    <t>Actores del sistema con acciones de inspección y vigilancia por parte de las direcciones regionales / Total de las 9 categorias de actores del sistema sujeto de acciones de inspección y vigilancia de la SNS</t>
  </si>
  <si>
    <t>La meta que nos propusimos es lograr 2 nuevos actores del sistema con acciones de IV por parte de las Regionales.  Como el total de actores mapeados son 9, entonces la meta en procentaje deberá ser un 22% al final de año (2 de 9).  
Actualmete Se está trabajando en realizar las acciones de IV a través de las direcciones regionales, a 2 actores del sistema:  Aseguradores y Operadores Logísticos.  Esto a través de un trabajo de establecimiento de ANS con las respectivas Delegadas que los Vigilan (Delegada para Entidades de Aseguramiento en Salud, y Delegada para Operadores Logísticos)
El avance con DEAS para apoyar desde región el IV a aseguradores, va mas adelantado, se han realizado más reuniones y  se han diligenciado más documentos de avance.  por esto, se estima que en este caso se tiene un 40% (Que deberá ser el 100% a final de año para poder afirmar que hemos llegado a 1 actor del sistema.)
El avance con DOLGF se estima en aproximadamente el 20% de acuerdo a la evidencia aportada, (Que deberá ser el 100% a final de año para poder afirmar que hemos llegado a 1 actor más del del sistema.)
Sumando estos dos porcentajes tenemos 0,4 + 0,2 = 0,6, ese 0,6 comparado con la meta anual de 9, da un 6,67% .  El objetivo es que a final de año tengamos el 22,2% (es decir, el 100% con DOGF y el 100% con DEAS, lo cual nos da 2, y al compararlo con el 9 se logrará la meta del 22,2% a final de año)
La razón por la cual se tiene una meta de 22,2% (o 2 de 9) para este año, es que para cada año del cuatrienio se tiene la misma meta (con excepción del último, donde son 3 de 9, es decir, el 33,3%, de tal forma que al sumar los 4 porcentajes de los 4 años deberá darel 100%, es decir, 9 actores de 9 posibles en 4 años</t>
  </si>
  <si>
    <t>Se diligencia por parte de la SNS cumplimiento proyectado para el corte primer trimestre 2024.</t>
  </si>
  <si>
    <t>La meta que nos propusimos es lograr 2 nuevos actores del sistema con acciones de IV por parte de las Regionales.  Como el total de actores mapeados son 9, entonces la meta en procentaje deberá ser un 22% al final de año (2 de 9).  
Actualmete, se está trabajando en realizar las acciones de IV a través de las direcciones regionales, a 2 actores del sistema:  Aseguradores y Operadores Logísticos.  Esto a través de un trabajo de establecimiento de Acuerdos de Niveles de Servicios con las respectivas Delegadas que los Vigilan (Delegada para Entidades de Aseguramiento en Salud, y Delegada para Operadores Logísticos)
El avance  para apoyar desde región el IV a aseguradores, va mas adelantado, se han realizado más reuniones y  se han diligenciado más documentos de avance.  Comparado con la meta anual de 9, da un 12,22% .  El objetivo es que a final de año tengamos el 22,2% . Es decir, vamos en un poco más de la mitad de la meta que nos propusimos.
La razón por la cual se tiene una meta de 22,2% (o 2 de 9) para este año, es que para cada año del cuatrienio se tiene la misma meta (con excepción del último, donde son 3 de 9, es decir, el 33,3%, de tal forma que al sumar los 4 porcentajes de los 4 años deberá dar el 100%, es decir, 9 actores de 9 posibles en 4 años</t>
  </si>
  <si>
    <t>Se encuentra en avance el desarrollo de la actividad, lo anterior de acuerdo a lo reportado por la SNS, de igual manera se recomienda optimizar el proceso de planeación.</t>
  </si>
  <si>
    <t>Actualmente está trabajando en realizar las acciones de IV a través de las direcciones regionales, a 2 actores del sistema: Aseguradores y Operadores Logísticos.
De acuerdo a la evidencia,  se concluye que se logro el 100%, cabe resaltar que solo queda pendiente la revisón y firma del documento, por lo tanto, se puede concluir que se logro llegar a un 1 actor del sistema.
El avance con DEAS para apoyar desde región el IV a aseguradores, va mas adelantado, se han realizado más reuniones y  se han diligenciado más documentos de avance.  por esto, se estima que en este caso se tiene un 60% (Que deberá ser el 100% a final de año para poder afirmar que hemos llegado a 1 actor del sistema.)</t>
  </si>
  <si>
    <t>Todas las regionales han realizado actividades con los 4 actores acumulados que se llevan (Etidades territoriales, Usuarios, Gestores Farmacéuticos y Aseguradores).  Esto en apoyo a las respectivas Delegadas.
Sumando los 4 actores y comparándolos con los 9 para el cuatrienio, se tiene un 44%, lo cual es, efectivamente la meta acumulada que se propuso.    
La razón por la cual se tiene una meta de 44% (4 de 9) para este año, es que para cada año del cuatrienio se tiene la misma meta (con excepción del último, donde son 3 de 9, es decir, el 33,3%, de tal forma que al sumar los 4 porcentajes de los 4 años deberá darel 100%, es decir, 9 actores de 9 posibles en 4 años.</t>
  </si>
  <si>
    <t>segun la informacion consignada por la SUPERINTENDENCIA NACIONAL DE SALUD, evidencia cumplimiento de la meta programada.</t>
  </si>
  <si>
    <t>Aumentar la presencia territorial de la Superintendencia Nacional de Salud y dotarla con capacidades técnicas adecuadas para incrementar la efectividad de las funciones de inspección, vigilancia y control.</t>
  </si>
  <si>
    <t>Nuevas sedes de la Superintendecia Nacional de Salud en territorio</t>
  </si>
  <si>
    <t xml:space="preserve">Número de sedes nuevas de la Superintendencia Nacional de Salud en el periodo </t>
  </si>
  <si>
    <t>En atención al anuncio realizado por el señor Superintendente Nacional de Salud el pasado 15 de noviembre de 2023  en el cual informa a la población la presencia física de la Superintendencia Nacional de Salud para el año 2024 en el Archipielago de San Andres, Providencia y Santa Catalina. Como resultado de la gestión se realizó la entrega de la sede en la ciudad de San Andres por parte del contratista American KPO el día 29 de febrero de 2024. Teniendo en cuenta las fechas de entrega la dirección administrativa y el Grupo de Recursos Físicos visito la sede el pasado 22 de febrero al 23 de febrero con el fin de poner a disposición del señor Superintendente la sede en la ciudad de San Andres Islas.
En la visita realizada se verificó que las instalaciones contaran con los estándares establecidos por la entidad, como el cumplimiento del ntc 6047 de 2013 y que los acabados estuvieran dentro de los estándares industriales para el flujo constante de personas que recibirá la sede.</t>
  </si>
  <si>
    <t>El 29 de abril se expidió la resolución 2024900000003421-6, por medio de la cual se modifica y adiciona el artículo primero de la Resolución 20229100100043996 de 2022, la cual define la jurisdicción y las sedes de las Direcciones Regionales de la Superintendencia Nacional de Salud.
Para la sede de San Andrés se entregó  la infraestructura  el 29 de febrero de 2024, y en abril se realizó la inauguración.
Según el cronograma, se tiene planeado inaugurar las sedes de Pasto e Ibagué en Agosto, y la sede de Leticia en septiembre.</t>
  </si>
  <si>
    <t>Se diligencia por parte de la SNS cumplimiento proyectado para el corte segundo trimestre 2024.</t>
  </si>
  <si>
    <t xml:space="preserve">Durante la vigencia 2024 se han puesto en funcionamiento 2 nuevas sedes: San Andrés y Pasto. Y se avanza según el cronograma propuesto para poner en funcionamiento la sede de Ibagué. 
El cronograma inical se vio afectado por la circular externa 023 de 2024, que restringió la aprobacion de las Vigencias Futuras, no obstante, en el mes de agosto se exceptuó la restricción para entidades con recursos propios y para las cuentas "adquisición de bienes y servicios", lo que permitió replantear las fechas, con lo cual, se espera que la sede de Ibagué entre en funcionamiento en el mes de diciembre de 2024. Sin embargo por temas logísticos y adminsitrativos se evaluó la no posibilidad de apertura de la sede Leticia, por lo que se solictó ajustar la meta para 2025.  </t>
  </si>
  <si>
    <t>El porcentaje de cumplimiento y ejecución se encuentran acorde a lo programado.</t>
  </si>
  <si>
    <t>De acuerdo con lo reportado por la  SNS se evidencia que para la vigencia 2024 se genera un rezago, el cual ocasiona que para el año 2025 se realice un ajuste de metas para esta actividad.</t>
  </si>
  <si>
    <t>Desarrollar acciones de inspección y vigilancia orientadas a evaluar el proceso integral de atención en salud de los pueblos indígenas y comunidades étnicas (Afrodescendientes y Rrom) en los prestadores priorizados, de conformidad con el modelo de supervisión de la Superintendencia Nacional de Salud.</t>
  </si>
  <si>
    <t xml:space="preserve">Acciones de Inspección y Vigilancia ejecutadas a los prestadores priorizados durante el periodo de evaluación.  </t>
  </si>
  <si>
    <t>Número de acciones de Inspección y Vigilancia ejecutadas a los prestadores priorizados</t>
  </si>
  <si>
    <t>En el desarrollo de las funciones de inspección y vigilancia se realizaron:
5 auditorías desagregadas así:
1 auditoría a Magdalena
2 auditoriías a La Guajira
1 auditoría a Bolivar
1 auditoría a Meta
Así mismo se realizaron 48 seguimientos a la ejecución de los equipos básicos, para un total de 53 acciones de IV a corte de 31 de marzo de 2024.</t>
  </si>
  <si>
    <t>En el desarrollo de las funciones de inspección y vigilancia se realizaron:
21 auditorías desagregadas así:
1 auditorías a Magdalena
3 auditoriías a La Guajira
4 auditorías a Bolivar
1 auditoría a Meta
5 auditorías a Antioquia
2 auditorías a Atlántico
1 auditoría a Bogotá
1 auditoría a Cesar
2 auditorías a Huila
1 auditoría a Caquetá
Así mismo se enviaron 38 comunicaciones con directrices relacionas con el estricto cumplimineto de las RIAS - Promoción y mantenimiento de la salud, Materno Perinatal y lineamiento para la atención de la desnutrición aguda en niños menores de 5 años , para un total de 59 acciones de IV a corte de 30 de junio de 2024.</t>
  </si>
  <si>
    <t>En el desarrollo de las funciones de inspección y vigilancia se realizaron veintiún (21) auditorías desagregadas por Departamento así:
Dos (2) Bolívar
Cuatro (4) Chocó
Cuatro (4) La Guajira
Una (1) Putumayo
Una (1) San Andrés y Providencia
Una (1) Santander
Siete (7) Tolima
Una (1) Valle del Cauca
Así mismo, se realizaron orientaciones técnicas relacionadas con el Fortalecimiento de competencias respecto a las prioridades de salud pública que permitan afianzar el deber del prestador como Unidad Primaria Generadora de Datos - UPGD, así como de reiterar la responsabilidad que les asiste en el cumplimiento de las características del Sistema General de Seguridad Social en Salud, como accesibilidad, oportunidad, seguridad, pertinencia y continuidad a Prestadores de Servicios de Salud del Choco, Guainía, Valle del Cauca, Santander, Riohacha, así como del cumplimiento de normas en el sistema de salud para el reporte de información, donde se citaron IPS de los municipios de Dibulla, Fonseca y San Juan del Cesar, entre otros.
Se llevo a cabo la estrategia “territorios vitales: Cuidando recursos, protegiendo vidas” en el Departamento de Guainía y Chocó, con el objetivo de avanzar e innovar continuamente en la mejora de espacios de acercamiento con la ciudadanía y los grupos de valor, siendo este un conjunto de eventos cuyo enfoque es llegar a los territorios más apartados del país para garantizar la atención en salud, donde se realizó mesa de trabajado con la ESE Hospital Departamental Intercultural Renacer y la ESE Hospital Local Ismael Roldan Valencia.</t>
  </si>
  <si>
    <t>Se debe dar mayor claridad a la justificación realiazada.
De igual manera teniendo en cuenta el porcentaje de cumplimiento,  se debe verificar las metas propuestas y de ser necesario solicitar ajuste al PES de la SNS</t>
  </si>
  <si>
    <t>Ejercer Inspección y Vigilancia a la dispensación completa de fórmulas de medicamentos por parte del Gestor Farmacéutico</t>
  </si>
  <si>
    <t>Porcentaje de fórmulas de medicamentos Plan de Beneficios en Salud dispensadas de manera completa por el Gestor Farmacéutico (GF)</t>
  </si>
  <si>
    <t>(Número de fórmulas de medicamentos PBS y no PBS dispensadas en su totalidad por el GF / Número total de fórmulas de medicamentos PBS y no PBS solicitadas al GF) * 100</t>
  </si>
  <si>
    <t>Se realiza solicitud de información a los Gestores Farmacéuticos identificados por la DID, obteniendo un 93,37% de fórmulas de medicamentos PBS dispensadas de manera completa por el GF y  un 92,93% de fórmulas de medicamentos No PBS (PBS No UPC) Resultado superior a la meta programada toda vez que se requiere iIdentificar el comportamiento del indicador en un año de reporte (2024) para establecer una línea base</t>
  </si>
  <si>
    <t>Se evidencia resultados superior a la meta.</t>
  </si>
  <si>
    <t>Respecto a los principales resultados de requerimientos de información realizados a los Gestores Farmacéuticos en el mes de marzo del 2024 se observa que el porcentaje de fórmulas de medicamentos PBS dispensadas de manera completa oscila entre el 92.59% y el 93.78% de los cuarenta y tres (n=43) GF que reportaron información con corte al 11 de Julio de 2024. Así mismo los principales resultados de requerimientos de información realizados a los Gestores Farmacéuticos en el mes de marzo del 2024 se observa que el porcentaje de fórmulas de medicamentos No PBS(PBS No UPC) dispensadas de manera completa oscila entre el 87,14% y el 93.78% de los cuarenta y tres (n=43) GF que reportaron información con corte al 11 de Julio de 2024.
Los gestores que generan alertas de riesgo relacionadas con la tendencia en la dispensación completa de medicamentos PBS entrarán a proceso de análisis que permitirá definir las acciones de IVC correspondientes que permitan identificar las posibles causas de la tendencia observada, seguido de acciones de control ordenando los correctivos para superar la situación crítica o irregular identificadas.</t>
  </si>
  <si>
    <t>Respecto a los principales resultados de requerimientos de información realizados a los Gestores Farmacéuticos en el mes de marzo del 2024 se observa que el porcentaje de fórmulas de medicamentos PBS dispensadas de manera completa oscila entre el 93.94% y el 90.65% en los treinta y ocho (n=38) GF que reportaron información con corte al 17 de Octubre de 2024. Respecto a los principales resultados de requerimientos de información realizados a los Gestores Farmacéuticos en el mes de marzo del 2024 se observa que el porcentaje de fórmulas de medicamentos No PBS(PBS No UPC) dispensadas de manera completa oscila entre el 87.68% y el 78.90% en los treinta y ocho (n=38) GF que reportaron información con corte al 17 de Octubre de 2024.</t>
  </si>
  <si>
    <t>Respecto a los principales resultados de requerimientos de información realizados a los Gestores Farmacéuticos, se observa que el porcentaje de fórmulas de medicamentos PBS dispensadas de manera completa oscila entre el 93.78% y el 87.70% en los cincuenta y ocho (n=58) GF que reportaron información con corte al 27 de Diciembre de 2024. De Igual manera se se observa que el porcentaje de fórmulas de medicamentos No PBS(PBS No UPC) dispensadas de manera completa oscila entre el 92.94% y el 75.90% en los cincuenta y ocho (n=58) GF que reportaron información al mismo corte,
Los gestores que generan alertas de riesgo relacionadas con la tendencia en la dispensación completa de medicamentos PBS entrarán a proceso de análisis que permitirá definir las acciones de IVC correspondientes que permitan identificar las posibles causas de la tendencia observada, seguido de acciones de control ordenando los correctivos para superar la situación crítica o irregular identificadas. 
Al ser los Gestores Farmacéuticos nuevos integrantes del SGSSS no se contaba con información que permitiera establecer una linea base para estos sujetos vigilados, sin embargo, se tomó como referencia la meta establecida en el PND para un indicador relacionado pero aplicable a las entidades de Aseguramiento que era del 60% y durante el año de seguimiento se evidencia que los porcentajes de entregas completas de fórmulas tanto para medicamentos PBS y No PBS por parte de los Gestores Farmacéuticos se encuentran en % superiores, lo que permite contar con información más pertinente para los nuevos actores del sistema y ajustar las metas.</t>
  </si>
  <si>
    <t>El cumplimiento de las metas fue superior a lo planeado, razón por la cual este ministerio solicita a la SNS se revisen las metas propuestas para la vigencia 2025 y se ajusten de ser necesario.</t>
  </si>
  <si>
    <t>Diseñar e implementar proyectos asociados al Modelo de Gobierno y Gestión de Datos e Información para la Superintendencia Nacional de Salud</t>
  </si>
  <si>
    <t>Proyectos asociados al Modelo de Gobierno y Gestión de Datos e Información implementado</t>
  </si>
  <si>
    <t xml:space="preserve">Número de proyectos implementados asociados al Modelo de Gobierno y Gestión de Datos e Información </t>
  </si>
  <si>
    <t>Se realiza el insumo de contratación para iniciar el proceso pre-contratactual que permita el desarrollo y la implementación de un programa de Gobierno y Gestión de Datos e información para la vigencia 2024 en la Supersalud.</t>
  </si>
  <si>
    <t>El avance de acuerdo a lo reportado por la SNS, se encuentra de acuerdo a lo programado.</t>
  </si>
  <si>
    <t>Para el segundo trimestre de la actual vigencia y en aras de consolidar plan de acción para el desarrollo de lineamientos que soportan la implementación de la política de Gestión del Coonocimiento y la Innovación, se avanzó en la siguiente gestión y productos: 
1. Documento con las recomendaciones presentadas con ocasión a la ejecución del contrato 7 de 2024, para implementar y fomentar estrategias de innovación en la Supersalud.
2. Se avanzó en la construcción de la ficha técnica para lanzar el reto de innovación abierta (esta actividad es fundamental los procesos de gestión del conocimiento y la innovación ya que fomenta la participación de diferentes grupos de interés y de valor para la entidad).</t>
  </si>
  <si>
    <t>Se realiza la formulación y gestión precontractual para la ejecución de los proyectos de:
1.Desarrollo e implementación del programa de Gobernanza de Datos para la SNS.
Se realiza la gestión precontractual con al área de Contratos para la publicación en SECOP II de estudios previos y asignación de la oferta, con el fin de iniciar la firma del contrato y la elaboración de las pólizas. 
2. Desarrollar las herramientas y estrategias para la implementación de los lineamientos y directrices de la Norma Técnica de Calidad del Proceso Estadístico NTCPE:1000 2020.
Al igual que el caso anterior, se adelanta la gestión precontractual, quedando los estudios previos publicados en el SECOP II para presentación de oferta por parte del contratista.</t>
  </si>
  <si>
    <t>Tomando como referencia que este indicador entró en ejecución para el último trimestre de la vigencia 2024, se alcanzaron a adelantar las siguientes actividades: 
1. Contratación de servicios de tres (3) profesionales para el Grupo de Estrategia, Gobierno y Arquitectura de TI, para iniciar con la implementación de la política de Gobierno Digital, Dominio de Uso y Apropiación y Gobierno y Gestión de TI.
2. Se realizó la actualización del PETI para la vigencia  2025 y 2026 buscando que la  gestión de la Subdirección de TEcnologías sea ejecutada bajo un enfoque estratégico. 
Nota: El valor del resultado es númerico, es decir 2 (valor absoluto)</t>
  </si>
  <si>
    <t>Diseñar e implementar lineamientos asociados al Sistema de gestión de la innovación y gestión del conocimiento para la Superintendencia Nacional de Salud</t>
  </si>
  <si>
    <t xml:space="preserve">Lineamientos asociados al Sistema de Gestión del Conocimiento y la Innovación de la Superintendencia Nacional de Salud diseñado, implementado y evaluado </t>
  </si>
  <si>
    <t xml:space="preserve">Número de lineamientos cumplidos del sistema (modelo) de innovación y gestión del conocimiento </t>
  </si>
  <si>
    <t xml:space="preserve">Para el segundo trimestre, se avanzó en la siguiente gestión en la estructuración del formato para entrevista en la identificación y actualización de la Base Única de Vigilados, asi mismo como el Manual para la identificación y actualización de reglas de negocio e integración de datos para la Base Única de Vigilados de la SNS; Elaboración de reportes de cartera; Reporte de calidad de datos de los archivos tipo de la Circular Única y actualización de datos abiertos para publicar en el portal de datos abiertos de la entidad. </t>
  </si>
  <si>
    <t>Se encuentra en avance el desarrollo de la actividad, lo anterior de acuerdo a lo reportado por la SNS, de igual manera se recomienda optimizar el proceso de ejecución teniendo en cuenta que a corte Junio el cumplimiento de la meta se encuentra por debajo de lo proyectado para la vigencia 2024.</t>
  </si>
  <si>
    <t xml:space="preserve">Durante el 3 trimestre, se avanzó en las siguientes actividades, para los ejes GENERACIÓN Y PRODUCCIÓN y HERRAMIENTAS DE USO Y APROPIACIÓN: 
1. Formalización del Equipo Técnico de Apoyo a la Gestión de Innovación y Conocimiento. (se anexa acto administrativo firmado por el Superintendente)
2. Se formalizó memorando de entendimiento con la Universidad el Bosque (se anexa documento firmado)
3. Se realizó el primer reto de innovación abierta por medio de la primera hackaton de la entidad. (Se anexa informe)
4. Se realizó el primer workshop en la entidad con funcionarios del nivel central. (se anexa presentación y reporte de los proyectos identificados). </t>
  </si>
  <si>
    <t xml:space="preserve">Promover y generar una cultura de transparencia a partir de la obligación de publicar  información actualizada, accesible y comprensible por medio del desarrollo de un registro sistematizado y en línea que contenga los vigilados liquidados y en liquidación para garantizar el acceso a la información pública y en atención del principio de divulgación proactiva. </t>
  </si>
  <si>
    <t>Registro sistematizado con  información pública de los vigilados liquidados y en liquidación.</t>
  </si>
  <si>
    <t>Número de fases alcanzadas  /  número de fases  programadas * 100</t>
  </si>
  <si>
    <t>No se reporta avances, ya que se encuentran realizando la consecusion de recursos para el desarrollo de la actividad</t>
  </si>
  <si>
    <t>Se recomienda mencionar en la descripcionde avances el detalle y periodo en el que se logrará dar cumplimiento.</t>
  </si>
  <si>
    <t>1. Estandarización de listados fuente (CTFT22, CTFT23, SEFT04 y SEFT05); Avance cronograma actividades IFAL reporte junio; Activos y pasivos en proceso IFAL Mayo_24, ver evidencias en SharePoint
2. Solicitud de revisión a DID del ABC entidades liquidadas y en liquidación_Priorización necesidades de información - DID" presentadas 
3. Coordinación con la Oficina de Comunicaciones la revisión de gráficos y tablas, pruebas de experiencia e interacción de usuario.
4. Coordinación con la Oficina de Notificaciones y Comunicaciones la publicación del inventario de actos administrativos de las entidades en liquidación forzosa y generar un link de acceso en el tablero de control memorandos 120241100000057403 y 120241300000057163 - solicitud publicación actos administrativos 
5. Se practicaron pruebas de funcionalidad al tablero de control en power BI
FASE 2: Incorporar las acreencias del proceso liquidatorio: se encuentra en proceso
1. La O.L. remitió a metodologías – DID, propuesta de actualización del anexo técnico FT015-Directorio de acreencias versión 4, para publicación, implementación y cargue de los liquidadores 
2. Solicitar a metodologías-DID priorización para la programación de mesas de trabajo para aprobación del instructivo FT015-Acreencias, ver diapositivas en .ppt "25062024_Priorización necesidades de información - DID" presentadas al Comité Directivo del martes 2 de julio 2024
3. Elaborar formulario en google forms, para el cargue de las acreencias con base en la información arrojada del FT015-Acreencias
4. Elaborar anexo tecnico en excel de acreencias y tablas dinámicas para extraer y clasificar la información que arroje el FT015-Acreencias
5. Realizar segunda jornada de pruebas al formulario elaborado en google forms, para el cargue de las acreencias con base en la información arrojada del FT015-Acreencias
6. Realizar segunda jornada de pruebas al anexo técnico en excel y revisar efectividad de las tablas dinámicas para el cargue de las acreencias con base en la información arrojada del FT015-Acreencias
7. Programar mesas de trabajo con Subdirección de Analítica para implementar las acreencias en el tablero de control a partir del formulario y tablas dinámicas
8. Realizar pruebas al tablero de control de acreencias y formular observaciones</t>
  </si>
  <si>
    <t>Se diligencia por parte de la SNS cumplimiento proyectado para el corte segundo trimestre 2024, sin embargo teniendo en cuenta el corte, se recomienda profundizar acciones para dar cumplimiento al cierre de la vigencia.</t>
  </si>
  <si>
    <t xml:space="preserve">Se realizó una reunion con la Organización De Justicia realizando una taller sobre Trasparencia donde se discutieron temas sobre los procesos liquidatorios de la Eps y las acciones realizadas en el periodo </t>
  </si>
  <si>
    <t>Impulsar acciones de inspección y vigilancia tendientes a monitorear las responsabilidades de los generadores, recaudadores y administradores de recursos y generar alertas que contribuyan a la sostenibilidad financiera del sistema.</t>
  </si>
  <si>
    <t>Porocentaje de alertas generadas en desarrollo de las acciones de IV a generadores, recaudadores y administradores de recursos del SGSSS.</t>
  </si>
  <si>
    <t>Gestiones realizadas a las alertas generadas en el informe del trimestre anterior" / Total de alertas encontradas en el informe del trimestre anterior</t>
  </si>
  <si>
    <t>Se realiza informe de seguimiento a las alertas generadas en las acciones de Inspección y Vigilancia a Generadores, Recaudadores y Administradores de recursos del SGSSS.
Frente a cada alerta que se encuentra abierta, se relaciona al frente las acciones que se han realizado para su seguimiento o supervisión.
Puede evidenciarse que para cada una de las 29 alertas encontradas hay acciones de supervisión o seguimiento generadas, es decir, se tiene el 100% de cumplimiento, superando el 80% que es la meta.  
Se aclara que este indicador es acumulativo, es decir, en cada trimestre se tiene en cuenta las alertas que continúen abiertas del trimestre anterior más las nuevas que se generen.  En algun caso también podrían bajar si se cierra la acción de IV que genera la alerta.  La meta es 80% al final del año, pero por el carácter acumulativo del indicador, es un 80% o (100% como en este caso) que puede repetirse todos los trimestres.
Estas alertas pueden venir de trimestres anteriores, sin embargo, el análisis y la supervisión se realiza en el trimestre actual, es decir, puede haber alertas de acciones de inspección que aún estén abiertas, y solo desaparecerán del informe cuando la acción de IV sea cerrada.  Mientras la alerta se encuentr abierta, entonces en cada trimestre debe haber una nueva acción de supervisión sobre cada una.  En este sentido, en cada trimestre el número de alertas abiertas podría subir o bajar, dependiendo de cuantas alertas antiguas se cierren y de cuantas alertas nuevas se generen.</t>
  </si>
  <si>
    <t xml:space="preserve">Se realiza informe de seguimiento a las alertas generadas en las acciones de Inspección y Vigilancia a Generadores, Recaudadores y Administradores de recursos del SGSSS. Frente a cada alerta que se encuentra abierta, se relaciona al frente las acciones que se han realizado para su seguimiento o supervisión.
Puede evidenciarse que para cada una de las 28 alertas encontradas hay acciones de supervisión o seguimiento generadas, es decir, se tiene el 100% de cumplimiento, superando el 80% que es la meta.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dependiendo de cuantas alertas antiguas se cierren y de cuantas alertas nuevas se generen.  </t>
  </si>
  <si>
    <t xml:space="preserve">Se realiza informe de seguimiento a las alertas generadas en las acciones de Inspección y Vigilancia a Generadores, Recaudadores y Administradores de recursos del SGSSS.
Frente a cada alerta que se encuentra abierta, se relaciona al frente las acciones que se han realizado para su seguimiento o supervisión.
Puede evidenciarse que para cada una de las 32 alertas encontradas hay acciones de supervisión o seguimiento generadas, es decir, se tiene el 100% de cumplimiento.
Se aclara que este indicador es acumulativo, es decir, en cada trimestre se tiene en cuenta las alertas que continúen abiertas del trimestre anterior más las nuevas que se generen.  En algún caso también podrían bajar si se cierra la acción de IV que genera la alerta.  La meta es 100% al final del año.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dependiendo de cuantas alertas antiguas se cierren y de cuantas alertas nuevas se generen.  </t>
  </si>
  <si>
    <t xml:space="preserve">Se realiza informe de seguimiento a las alertas generadas en las acciones de Inspección y Vigilancia a Generadores, Recaudadores y Administradores de recursos del SGSSS.
En el informe, Frente a cada alerta que se encuentra abierta, se relacionan las acciones que se han realizado para su seguimiento o supervisión.
Puede evidenciarse que para cada una de las 32 alertas encontradas hay acciones de supervisión o seguimiento generadas, es decir, se tiene el 100% de cumplimiento.
Se aclara que este indicador es acumulativo, es decir, en cada trimestre se tiene en cuenta las alertas que continúen abiertas del trimestre anterior más las nuevas que se generen.  En algún caso también podrían bajar si se cierra la acción de IV que genera la alerta.  La meta es 100% al final del año.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o mantenerse igual, dependiendo de cuantas alertas antiguas se cierren y de cuantas alertas nuevas se generen.  El incremento en la meta se debe a que incialmente y de acuerdo a proyecciones realizadas en periodos anteriores, se lograban gestionar el 80% de las alertas identificadas, sin embargo la SNS ha designado sus esfuerzos para gestiornar el 100% de estas. </t>
  </si>
  <si>
    <t xml:space="preserve">Incrementar las acciones de inspección y vigilancia conducentes a monitorear los riesgos financieros en las Empresas Sociales del Estado priorizadas, para generar alertas que les permitan establecer controles preventivos y anticipen la afectación que se pueda generar en la atención de los usuarios por una inadecuada gestión de los recursos. </t>
  </si>
  <si>
    <t>Alertas identificadas y gestionadas en el monitoreo y vigilancia de los recursos financieros en las Empresas Sociales del Estado priorizadas durante el periodo evaluado.</t>
  </si>
  <si>
    <t>Número alertas gestionadas en las ESE priorizadas/Total de alertas identificadas</t>
  </si>
  <si>
    <t xml:space="preserve">Las acciones correspondientes se reportaran semestralmente </t>
  </si>
  <si>
    <t>Apesar que se reporta el avance semestralmente, se sugiere reportar trimestralmente los avances parciales de la actividad.</t>
  </si>
  <si>
    <t>De acuerdo con el resultado obtenido en cuatro (4) indicadores calculados a partir de la información financiera reportada por las ESE al cierre de la vigencia anterior, los cuales contemplan variables relacionadas con cartera, pasivos especialmente al talento humano en salud, pérdidas operacionales y generación de recaudo frente a ingresos causados, se llevaron a cabo durante el primer semestre de 2024 trece (13) auditorías con el fin de verificar en campo el comportamiento y fallas que se pudieran identificar frente a los resultados obtenidos en los indicadores. Producto de estas acciones, se generan los respectivos informes de auditoría y traslados a entidades a las autoridades competentes.</t>
  </si>
  <si>
    <t xml:space="preserve">De acuerdo con el  "Tablero semestre I 2024", con el análisis de alertas de 4 indicadores en 13 Empresas Sociales del Estado (4*13) para las siguientes entidades: 
-HOSPITAL UNIVERSITARIO SANTANDER
-HOSPITAL MAGDALENA MEDIO
-ESE UNIVERSITARIA DEL ATLANTICO
-HOSPITAL GENERAL DE MEDELLIN
-ESE HOSPITAL SAN RAFAEL II NIVEL 
-ESE HOSPITAL SAN AGUSTIN DE FONSECA
-SUBRED CENTRO ORIENTE ESE
-ESE HOSPITAL REGIONAL JOSE DAVID PADILLA VILLAFAÑE
-ESE NUESTRA SEÑORA DEL PILAR
-ESE INSTITUTO DE SALUD DE BUCARAMANGA
-ESE HOSPITAL UNIVERSITARIO LA SAMARITANA Y SEDE ZIPAQUIRA
-ESE SAN ANTONIO DE CHIA
-ESE HOSPITAL MARIA INMACULADA </t>
  </si>
  <si>
    <t>De acuerdo con el resultado obtenido en cuatro (4) indicadores calculados a partir de la información financiera reportada por las ESE al cierre de la vigencia anterior (2023), los cuales contemplan variables relacionadas con cartera, pasivos especialmente al talento humano en salud, pérdidas operacionales y generación de recaudo frente a ingresos causados, se llevaron a cabo durante el segundo semestre de 2024 siete (7) auditorías con el fin de verificar en campo el comportamiento y fallas que se pudieran identificar frente a los resultados obtenidos en los indicadores. Producto de estas acciones, se generan los respectivos informes de auditoría y traslados a entidades a las autoridades competentes.
La meta frente a este indicador para la vigencia 2024, corresponde a la verificación de los cuatro (4) indicadores señalados en las ESE para priorizar 20 ESE en las cuales se observe alerta en los resultados de los indicadores y no se encuentren en medidas de vigilancia especial. 
En este senido, lo ejecutado al segundo semestre de 2024 corresponde a 13 ESE y en el segundo semestre 7 ESE.
Se incluye con el análisis de alertas de 4 indicadores en 20 Empresas Sociales del Estado (4*20), analizadas en la vigencia 2024, las cuales fueron: 
HOSPITAL UNIVERSITARIO SANTANDER
HOSPITAL MAGDALENA MEDIO
ESE UNIVERSITARIA DEL ATLANTICO
HOSPITAL GENERAL DE MEDELLIN
ESE HOSPITAL SAN RAFAEL II NIVEL 
ESE HOSPITAL SAN AGUSTIN DE FONSECA
SUBRED CENTRO ORIENTE ESE
ESE HOSPITAL REGIONAL JOSE DAVID PADILLA VILLAFAÑE
ESE NUESTRA SEÑORA DEL PILAR
ESE INSTITUTO DE SALUD DE BUCARAMANGA
ESE HOSPITAL UNIVERSITARIO LA SAMARITANA Y SEDE ZIPAQUIRA
ESE SAN ANTONIO DE CHIA
ESE HOSPITAL MARIA INMACULADA 
UNIDAD DE SALUD DE IBAGUE ESE
ESE HOSPITAL DEPARTAMENTAL TOMAS URIBE URIBE DE TULUA
ESE HOSPITAL NUESTRA SEÑORA DEL CARMEN
HOSPITAL REGIONAL SEGUNDO NIVEL DE ATENCIÓN VALLE DE TENZA ESE
ESE HOSPITAL SAN PEDRO DE EL PIÑON
ESE HOSPITAL SAN JOSE DE CONDOTO
ESE HOSPITAL DEPARAMENTAL DE SAN ANDRES PROVIDENCIA  SANTA CATALINA</t>
  </si>
  <si>
    <t>Fortalecer la capacidad financiera de la superintendencia nacional de salud a traves del recaudo de la contribucion de los vigilados.</t>
  </si>
  <si>
    <t>Recaudo de la contribucion a favor de la superintendencia nacional de salud</t>
  </si>
  <si>
    <t>(valor recaudado por concepto de contribuccion/valor liquidado por concepto de contribuccion)*100</t>
  </si>
  <si>
    <t xml:space="preserve">De acuerdo con la solicitud precedente, de manera atenta informamos que el indicador “Recaudo de la contribución a favor de la Superintendencia Nacional de Salud” a cargo de la Secretaría General – Dirección Financiera tiene una periodicidad semestral, situación por la cual no aplica reporte para el I trimestre de 2024. </t>
  </si>
  <si>
    <t>De acuerdo a lo mencionado por la SNS, no se reporta avance de caracter trimestral.</t>
  </si>
  <si>
    <t>La contribución correspondiente a la vigencia 2024, según la resolución 2024920050005676-6, estableció que el periodo de recaudo oportuno finaliza el 22 de julio de 2024. Hasta el 30 de junio, el porcentaje de recaudo es del 17% respecto al valor liquidado.
Para gestionar este indicador, hemos implementado varias estrategias, incluyendo: contacto permanente por vía telefónica, envío de mensajes de texto, creación y distribución de piezas gráficas, campañas de correo electrónico y uso de otros medios de comunicación de la Entidad.
Estas acciones nos han permitido alcanzar el resultado mencionado. Sin embargo, es importante resaltar que aún no hemos cumplido con la meta establecida debido a que el periodo de recaudo oportuno no ha finalizado. Una vez concluya este periodo, para el reporte el 22 de julio, reportaremos los resultados finales durante el segundo semestre del año.</t>
  </si>
  <si>
    <t>La contribución correspondiente al periodo 2024, según lo estipulado en la resolución 2024920050005676-6, estableció el 22 de julio de 2024 como la fecha límite para el recaudo oportuno. Al cierre del mes de septiembre, se logró un 97,16% de recaudo.
Este resultado fue posible gracias a la implementación de diversas estrategias, tales como contacto telefónico continuo, envío de mensajes de texto, creación y publicación de material gráfico, campañas de correo electrónico, y el uso de otros canales de comunicación de la Entidad. Además, se brindó atención directa a los vigilados, ofreciéndoles asistencia para resolver inconvenientes y garantizar que pudieran realizar sus pagos de manera oportuna. Estas acciones han sido clave para alcanzar el porcentaje de recaudo mencionado.</t>
  </si>
  <si>
    <t>IETS - INSTITUTO DE EVALUACION TECNOLOGICA EN SALUD</t>
  </si>
  <si>
    <t xml:space="preserve">6. gestión del conocoimiento y la innovación. </t>
  </si>
  <si>
    <t>Fortalecer la investigación nacional en evaluación de tecnologías en salud.</t>
  </si>
  <si>
    <t>Manuales metodológicos de evaluaciones de tecnologías en salud (de cumplimiento) </t>
  </si>
  <si>
    <t>Número de manuales metodológicos desarrolados o actualizados.</t>
  </si>
  <si>
    <t xml:space="preserve">No se han realizado avances, por las siguientes razones:
1. En 2023 sólo adquirimos la condición de entidad adscrita, en mayo de 2023.
2. Si bien con el art. 160 de la ley 2294-23 del Plan Nacional de Desarrollo, nos otorgan la condición de adscrita, este artículo no ha tenido total cumplimiento por que al 23 de abril de 2024, no se han transferido los recursos de funcionamiento por parte del MSPS, por lo tanto, hasta no recibir los recursos como establece el artículo 160 de la mencionada ley, No es posible que el IETS se obligue a cumplir con el plan sectorial.
se aclara que los manuales que a la fecha el IETS ha realizado son con recursos propios, producto de la venta de servicios. Lo que se pretende es actualizar dichos manuales con los recursos de funcionamiento, cuando los recibamos. </t>
  </si>
  <si>
    <t>Teniendo en cuenta la información suministrada por la Entidad 
no están obligados a reportar PES en 2023, porque solo adquirieron la condición de entidad adscrita sin recibir transferencia de recursos.</t>
  </si>
  <si>
    <t xml:space="preserve">Manual de evaluaciones economicas, en proceso de revision de pares nacionales.
Si bien con el art. 160 de la ley 2294-23 del Plan Nacional de Desarrollo, nos otorgan la condición de adscrita, este artículo no ha tenido total cumplimiento por que al 23 de abril de 2024, no se han transferido los recursos de funcionamiento por parte del MSPS, por lo tanto, hasta no recibir los recursos como establece el artículo 160 de la mencionada ley, No es posible que el IETS se obligue a cumplir con el plan sectorial.
se aclara que los manuales que a la fecha el IETS ha realizado son con recursos propios, producto de la venta de servicios. Lo que se pretende es actualizar dichos manuales con los recursos de funcionamiento, cuando los recibamos. </t>
  </si>
  <si>
    <t>Para el primer trimestre la Entidad reporta el cumplimiento de un manual de evaluaciones economicas, en proceso de revision de pares nacionales, sin embargo aclara que este ha sido desarrollado con recursos propios, teniendo en cuenta que a la fecha no han recibido transferencia de recursos por parte del MSPS.</t>
  </si>
  <si>
    <t>Manual de evaluaciones economicas, en proceso de revision de pares internacionales.                                                                                                                                     Es de señalar que  el art. 160 de la ley 2294-23 del Plan Nacional de Desarrollo, nos otorgan la condición de adscrita, este artículo no ha tenido total cumplimiento por que al 26 de Julio de 2024, no se han transferido los recursos de funcionamiento por parte del MSPS, por lo tanto, hasta no recibir los recursos como establece el artículo 160 de la mencionada ley.    No es posible que el IETS se obligue a cumplir con el plan sectorial. se aclara que los manuales que a la fecha el IETS ha realizado son con recursos propios, producto de la venta de servicios. Lo que se pretende es actualizar dichos manuales con los recursos de funcionamiento, cuando los recibamos.</t>
  </si>
  <si>
    <t>Para el segundo trimestre la Entidad reporta el cumplimiento de un manual de evaluaciones economicas en proceso de revisión, desarrollado con recursos propios, teniendo en cuenta que a la fecha no han recibido transferencia de recursos de funcionamiento por parte del MSPS.</t>
  </si>
  <si>
    <t>Se ha adelantado la gestion necesaria para justificar los recursos de funcionamiento para la vigencia 2024, de tal manera que el MSPS obtenga el concepto previo de min hacienda para tranferirle recursos al rubro del IETS y poder dar cumplimiento a las actividades acordadas en el plan</t>
  </si>
  <si>
    <t>Según información reportada por el IETS a la fecha no cuentan con los recursos de funcionamiento para poder cumplir las actividades establecidas.</t>
  </si>
  <si>
    <t>4 en el cuatrenio 1 por año, se hizo 2 en el 2023 (manual de análisis de impacto presupuestal y manual de valor terapéutico), 1 en el 2024 (Manual de evaluaciones económicas) . La meta se ha cumplido y se encuentra por encima de lo esperado. Se aclara que durante el año 2023, las actividades ejecutadas se realizaron con cargo a recursos propios  por cuanto como se explicó durante el 2023 no se contó con recursos de funcionamiento en los términos del 160 de la ley 2294 de 2023, Para el 2024 sólo se contó con recursos desde el mes de octubre de 2024- Se debe precisar que la fórmula es el número de manuales metodológicos desarrollados o actualizados, se realiza dependiendo de los avances de la ciencia para el periodo determinado de tiempo y el escaneo de las necesidades del sector.
La meta del cuatrienio son 4 manuales nuevos o actualizados: 
2023: 2 manuales (nuevo o actualizado)
2024: 1 manual (nuevo o actualizado)
2025: 1 manual (nuevo o actualizado)</t>
  </si>
  <si>
    <t>Según información reportada por el IETS,  en el año 2024 cumplen con un manual de evaluaciones actualizado. A la fecha llevarían 3 manuales actualizados.</t>
  </si>
  <si>
    <t>Fortalecimiento de las capacidades del IETS a través de la implementación del plan de modernización institucional de acuerdo con la Ley 2294 de 2023. Artículo 160</t>
  </si>
  <si>
    <t>Plan de modernización institucional</t>
  </si>
  <si>
    <t>Porcentaje de cumplimiento del plan de modernización institucional (acumulativo)</t>
  </si>
  <si>
    <t xml:space="preserve">De acuerdo con la naturaleza jurídica del IETS y la nueva condición de adscrita al Ministerio de Salud y Proteccion Social (Ley 2294 de 2023) se han adelantado reuniones con el DAFP (sector salud) para acompañamiento a la elaboración del Estudio Tecnico de diagnostico y propuesta de ajuste a la planta de personal del IETS. Lo anterior, en el marco de la naturaleza jurídica del IETS. </t>
  </si>
  <si>
    <t>La Entidad reporta un cumplimiento del 2% del plan de modernización institucional, se recomienda para los próximos trimestres adelantar gestiones que logren el cumplimiento establecido.</t>
  </si>
  <si>
    <t>Si bien el art. 160 de la ley 2294-23 del Plan Nacional de Desarrollo,  ordena la transferencia de los recursos de funcionamiento e inversión para el IETS, a la fecha 26 de julio del 2024, aun no se han transferido los recursos de funcionamiento por parte del MSPS al IETS.                                                                                                  Sin embargo se han realizados  dos (2)  mesas de trabajo con la agencia francesa que esta acompañando el proceso de modernización del sistema de salud.                                                                                                                                 Aunado a la anterior se han llevado acabo tres (3) mesas de trabajo con MSPS y MHCP para gestionar los recursos de funcionamiento e inversión del IETS, toda vez que sin los recursos de funcionamiento e inversión no es viable tener mayor avanzar con este acción estrategica.</t>
  </si>
  <si>
    <t>Según información reportada por IETS, por falta de recursos de funcionamiento, se encuentra en una imposibilidad para cumplir la meta establecida.</t>
  </si>
  <si>
    <t>De acuerdo con la información reportada por el IETS no se cumple la meta fisica ni financiera por falta de asignación de recursos de funcionamiento.</t>
  </si>
  <si>
    <t>El avance fue de 6. % por lo que hay un rezago para el año de 19%  De acuerdo con la naturaleza jurídica del IETS y la nueva condición de adscrita al Ministerio de Salud y Protección Social (Ley 2294 de 2023) se han adelantado reuniones con el DAFP (sector salud) para acompañamiento a la elaboración del Estudio Técnico de diagnóstico y propuesta de ajuste a la planta de personal del IETS. Lo anterior, en el marco de la naturaleza jurídica del IETS, sin embargo considerando que para la vigencia 2024, sólo se asignaron recursos para el funcionamiento del IETS, para los meses de octubre, noviembre y diciembre solo se logró un avance parcial de lo planeado. Ahora bien para el 2025 el panorama es igual por cuanto se verificó que el IETS no fue incluido en el decreto de liquidación del presupuesto y en ese sentido de nuevo no cuenta con recursos de funcionamiento.
Para el cuatrienio si se diera cumplimiento al artículo 160 de la ley 2294 de 2023, se podría cumplir solo el porcentaje del indicador en proporción a los recursos de funcionamiento efectivamente transferidos al IETS.</t>
  </si>
  <si>
    <t>Según la descripción de avances cumplen para el año 2024 en un 6% la meta estipulada. Se debe tener en cuenta el % de rezago para cumplir en la vigencia 2025.
Frente a esta meta es importante mencionar que es una meta del Plan Nacional de Desarrollo, por tanto es fundamental que la meta establecida para el cuatrienio sea del 100%.</t>
  </si>
  <si>
    <t>PRINCIPALES TEMAS POR OBJETIVO ESTRATEGICO 2023-2026</t>
  </si>
  <si>
    <r>
      <t xml:space="preserve">Durante la vigencia 2024 se llevaron a cabo mesas de interoperabilidad con el Ministerio de Salud y Protección Social, en las cuales se abordaron las necesidades de consumo de información por parte de la ADRES, específicamente en relación con los datos contenidos en REPS y RETHUS.
Como resultado, en el dominio político -legal, se elaboró y aprobó un documento que especifica las necesidades de la ADRES en materia de interoperabilidad. En el dominio organizacional, se definieron los protocolos de intercambio de información para la actualización de los procesos.
Por su parte, en el dominio semántico y técnico, se logró el consumo de servicios de RETHUS  a través de la plataforma X-Road, en coordinación con la Agencia Nacional Digital (AND) y siguiendo todos los protocolos establecidos por MinTIC.
</t>
    </r>
    <r>
      <rPr>
        <b/>
        <sz val="10"/>
        <color rgb="FF000000"/>
        <rFont val="Nunito"/>
      </rPr>
      <t xml:space="preserve">
En el último trimestre se logra la meta establecida para el año 2024 correspondiente al 25% teniendo en cuenta el avance del 16% en el 3° trimestre y del 9% en el 4° trimestre, lográndose el cumplimiento al 100% de la meta. 
Nota: </t>
    </r>
    <r>
      <rPr>
        <sz val="10"/>
        <color rgb="FF000000"/>
        <rFont val="Nunito"/>
      </rPr>
      <t>La meta es acumulada; inició en la vigencia 2023 con  5% hasta llegar al 70% en el segundo  semestre de 2026.</t>
    </r>
  </si>
  <si>
    <t>Según información reportada por la Entidad se da cumplimiento en un 88.14% que corresponde a la validación de 1.122 archivos, se sugiere reprogramar el % faltante de cumplimiento en los siguientes trimestres. 
A  31 de marzo de 2024 las EPS reportaron 1.273 archivos, de los cuales, fueron validados 1.122. Lo anterior teniendo en cuenta que el último corte de validaciones fue respecto a lo presentado por las EPS a 13 de marzo de 2024
Con forme a lo anterior, se validó un 88,14% de los reportes efectuados.</t>
  </si>
  <si>
    <t>Programada 2024</t>
  </si>
  <si>
    <r>
      <t xml:space="preserve">
Para la vigencia 2024 se validó el 89% de los registros totales cargados por las EPS.
Para el cálculo del indicador se tendrán en cuenta los registros radicados de pruebas covid-19 del marco de la emergencia sanitaria hasta el 31 de octubre de 2024, teniendo en cuenta el cronograma de cierre del MHCP que fue hasta el 15 de noviembre la vigencia 2024, y los registros radicados de pruebas covid-19 fuera del marco de la emergencia sanitaria hasta el 10 de diciembre de 2024 de acuerdo al cronograma de cierre de ADRES. Por lo tanto, los registros presentados por las EPS después de esas fechas de corte no fueron objeto de validación en esta vigencia 2024, razon por que no se alcanzó en su totalidad en la meta del indicador.
</t>
    </r>
    <r>
      <rPr>
        <b/>
        <sz val="10"/>
        <color rgb="FF000000"/>
        <rFont val="Nunito"/>
      </rPr>
      <t>Se cuenta con los memorandos de Ordenación del gasto del reconocimiento de Pruebas de búsqueda, tamizaje y diagnóstico para SARS CoV2 - COVID-19 expedidos por el Director General a la Dirección de Gestión de Recursos Financieros de la Salud de ADRES.
Nota:</t>
    </r>
    <r>
      <rPr>
        <sz val="10"/>
        <color rgb="FF000000"/>
        <rFont val="Nunito"/>
      </rPr>
      <t xml:space="preserve"> La meta anual es constante (100%) porque  se espera validar todos los reportes de pruebas COVID-19 presentados por las EPS cada año y se mantiene en esta magnitud todos los años.
</t>
    </r>
  </si>
  <si>
    <t>0,5%</t>
  </si>
  <si>
    <t>Meta cumplida: Durante el tercer trimestre de 2024, se logró la actualización del Modelo Integral de Auditorías Médicas, el cual fue aprobado mediante la Resolución Número 0148 del 4 de marzo de 2024. Evidencia https://drive.google.com/drive/u/0/folders/1NLDgkvf6pyEQ9WEA4S9WufwgsK2AGS0i</t>
  </si>
  <si>
    <t xml:space="preserve">En la matriz o se establce el numero de asistencias técnicas programadas. </t>
  </si>
  <si>
    <t xml:space="preserve">La matriz no menciona cuantas o cuales herramientas técnologicas </t>
  </si>
  <si>
    <t xml:space="preserve">Esta Programada para los años 2025 y 2026, se se supone que es 1 herramienta, en la anterior casilla se mencionan varias, revisar </t>
  </si>
  <si>
    <t>Revisar la planeación de este indicador, en el informe se dejo 79 y 884%</t>
  </si>
  <si>
    <t>La meta cuatrienal de desarrollo y actualización de manuales metodológicos se encuentra en cumplimiento y por encima de lo proyectado. A 2024, se han elaborado tres manuales: dos en 2023 (Análisis de Impacto Presupuestal y Valor Terapéutico) y uno en 2024 (Evaluaciones Económicas), restando solo uno para 2025.
En 2023, las actividades se financiaron con recursos propios ante la ausencia de apropiaciones presupuestales, conforme al artículo 160 de la Ley 2294 de 2023. Para 2024, los recursos solo estuvieron disponibles a partir de octubre.
El desarrollo de manuales responde a la evolución de la evidencia científica y las necesidades sectoriales, garantizando pertinencia y actualización en el marco de la planificación cuatrienal.</t>
  </si>
  <si>
    <t xml:space="preserve">La sumatoria de la Programación da 150, el reporte de los trimestres no es coherente. Revisar </t>
  </si>
  <si>
    <t>No hay meta cuantitativa del recaudo, como se calcula?</t>
  </si>
  <si>
    <t xml:space="preserve">Revisar </t>
  </si>
  <si>
    <t>No. asistencias técnicas  a los Entes descentralizadosy actores involucrados con los productos competencia del Invima realizadas</t>
  </si>
  <si>
    <t>Si bien no se establecieron metas físicas ni financieras para 2024, en 2023 sí hubo programación, pero solo se reportó el 10% del rezago durante el primer trimestre del 2024. Dado esto, el nuevo modelo de Inspección, Vigilancia y Control (IVC) de alimentos y bebidas debe ejecutarse en 2025 y 2026. Sería recomendable revisar con el INVIMA su programación para definir cómo se cumplirá esta meta.</t>
  </si>
  <si>
    <t>Sería importante revisar si los reportes trimestrales fueron acumulativos o independientes para determinar con certeza el porcentaje de avance de la meta</t>
  </si>
  <si>
    <t>Revisar la metodología de reporte, ya que esta acción se mide en porcentaje. Es importante verificar la fórmula utilizada: puede calcularse como el número de jóvenes afiliados sobre el total de jóvenes en la población, o como jóvenes afiliados sobre el total de afiliaciones. La elección dependerá del indicador que se quiera medir, asegurando así la coherencia del reporte en cada trimestre.</t>
  </si>
  <si>
    <t>0</t>
  </si>
  <si>
    <t xml:space="preserve">Revisar el reporte no coincide con la decripción del avance </t>
  </si>
  <si>
    <t>(No de acciones ejecutadas/No. De acciones programadas) *100</t>
  </si>
  <si>
    <t xml:space="preserve">Es 90% el % de avance de la vigencia </t>
  </si>
  <si>
    <t>Si es solo un documento se debe reportar solo una vez, revisar</t>
  </si>
  <si>
    <t xml:space="preserve">Kelly </t>
  </si>
  <si>
    <t>Si la meta es 1 documento, se debe revisar el reporte</t>
  </si>
  <si>
    <t xml:space="preserve">Actualización del manual técnico PAI 2016                                                                                                          </t>
  </si>
  <si>
    <t xml:space="preserve">% de cumplimiento de la agenda regulatoria de acuerdo a actos administrativos publicados y/o expedidos anualmente. </t>
  </si>
  <si>
    <t xml:space="preserve">Implementar la estrategia integradora en salud ambiental orientadas a incidir en los determinantes sociambientales con enfoque diferencial, territorial e inclusivo, como parte integral del bienestar de las personas, familias y comunidades.
</t>
  </si>
  <si>
    <t>71% de territorios que Implementaron la Estrategia de Entornos Saludables)</t>
  </si>
  <si>
    <t xml:space="preserve">Estrategia integradora en salud ambiental que incide en determinantes socioambientales implementada </t>
  </si>
  <si>
    <t>Agenda regulatoria para expedir actos administrativos en salud ambiental cumplida.</t>
  </si>
  <si>
    <t>% de cumplimiento de la estrategia integradora que incide en determinantes sociambientales .</t>
  </si>
  <si>
    <t xml:space="preserve">Revisar la formula no tiene linea base </t>
  </si>
  <si>
    <t>0,3</t>
  </si>
  <si>
    <t>Revisar la formula no se establece una linea base, podría ser %Cumplimiento =( Total de actividades planificadas/Actividades implementadas )×100</t>
  </si>
  <si>
    <t>48% en el avance de un Sistema de Información</t>
  </si>
  <si>
    <t xml:space="preserve">Por la forma en que due programado, se deberia reporta de 1 a 100% cada trimestre </t>
  </si>
  <si>
    <t xml:space="preserve">Revisar la formula debe reportarse en % </t>
  </si>
  <si>
    <t xml:space="preserve">Revisar la programación y el reporte debería ser porcentual </t>
  </si>
  <si>
    <t>Lo que se reporta no coincide con lo que se mide, se deben separar los hitos, por lo que esta en la formula en el 2024, solo se iba  a medir  Lineamiento técnico para la prevención, identificación y atención de ETA.(2024)</t>
  </si>
  <si>
    <t xml:space="preserve">se reporta en ceros pero la desripcion dice que si se realizaton mesas, quizá se pusieron al día del rezago del 2023 pero no se reporta cuantitativamente. </t>
  </si>
  <si>
    <t xml:space="preserve">Asistencia técnica a las instancias establecidas desde la CIPI y SNBF para adelantar acciones intersectoriales que permitan la implementación del PDLMAC 2021-2030 desde las competencias de la SSNAB. </t>
  </si>
  <si>
    <t>Si la acción ya se cumplio en el 2023, se debe colocar el la decripción meta cumplida</t>
  </si>
  <si>
    <t>Revisar la formula, se sugiere (%)Cumplimiento =( N° de asistencias relaizadas/ asistencias tecnicas programadas)x100</t>
  </si>
  <si>
    <t>No se colocó el reporte del Trimestre, debe ser 30%</t>
  </si>
  <si>
    <t xml:space="preserve">2024 se llevaron a cabo dos encuentros nacionales estratégicos de Rehabilitación Basada en la Comunidad (RBC) en el contexto de salud mental. El primer encuentro se centró en la identificación y análisis de experiencias territoriales exitosas, donde los participantes compartieron metodologías innovadoras y estrategias efectivas implementadas en sus respectivas regiones. 
El segundo encuentro profundizó en los desafíos identificados y se enfocó en la construcción colectiva de soluciones. Los participantes trabajaron en el desarrollo de propuestas concretas para fortalecer la sostenibilidad de la estrategia RBC, considerando las particularidades de cada territorio y sus recursos disponibles. 
</t>
  </si>
  <si>
    <t>Se debe diligenciar el avlor del trimestre que debe ser 10, no es coherente lo reportado cuntitativo coon lo descricpción del avance</t>
  </si>
  <si>
    <t>Acto administrativo actualizado</t>
  </si>
  <si>
    <t>No de actividades ejecutadas / No de actividades programadas (plan de implementación)*100</t>
  </si>
  <si>
    <t xml:space="preserve">Lo reportado no coincide con lo programado </t>
  </si>
  <si>
    <t xml:space="preserve">Lo reportando no coincide con lo programado </t>
  </si>
  <si>
    <t xml:space="preserve">Revisar la programación de la meta </t>
  </si>
  <si>
    <t xml:space="preserve">El procentaje de cumplimiento de la vigencia </t>
  </si>
  <si>
    <t xml:space="preserve">Dice que el reporte es de 17 en el cuarto trimestre pero se reportó 32, no coincide lo reportado con la descripción y porlo tanto con el reporte de la vigencia. </t>
  </si>
  <si>
    <t xml:space="preserve">Numero de Actos administrativos de reglamentacion
</t>
  </si>
  <si>
    <t>}</t>
  </si>
  <si>
    <t xml:space="preserve">Puede que esta acción se progresiva, pero no es claro cual es su ejecución en el cuarto trimestre versus el de la vigencia. </t>
  </si>
  <si>
    <t xml:space="preserve">Verificar si se reporto en la casilla del cuarto trimestre toda la vigencia </t>
  </si>
  <si>
    <t xml:space="preserve">No se debe dejar la descripción en blanco </t>
  </si>
  <si>
    <t xml:space="preserve">La meta no tiene linea base, para el calculo del porcentaje de avace </t>
  </si>
  <si>
    <t xml:space="preserve">El reporte no coincide con lo programado </t>
  </si>
  <si>
    <t xml:space="preserve">El reporte no coincide con la descripción </t>
  </si>
  <si>
    <t xml:space="preserve">Se ajusto </t>
  </si>
  <si>
    <t xml:space="preserve">Lo reportado no coincide con la descripción </t>
  </si>
  <si>
    <t xml:space="preserve">Lo reportando no coincide con la descripción </t>
  </si>
  <si>
    <t>Lo reportado no coincide con la descripción del</t>
  </si>
  <si>
    <t xml:space="preserve">Lo reportado en los trimestres no coincide con el acumulado </t>
  </si>
  <si>
    <t xml:space="preserve">No cincide lo reportado con la descripción </t>
  </si>
  <si>
    <t xml:space="preserve">Se debe reportar de manera acumulativa </t>
  </si>
  <si>
    <r>
      <t>DESF</t>
    </r>
    <r>
      <rPr>
        <sz val="16"/>
        <color theme="0" tint="-4.9989318521683403E-2"/>
        <rFont val="Arial"/>
        <family val="2"/>
      </rPr>
      <t>99</t>
    </r>
  </si>
  <si>
    <t>SEGUIMIENTO OCI/SECTOR</t>
  </si>
  <si>
    <t>En el desarrollo de las funciones de inspección y vigilancia se realizaron doce (12) auditorías desagregadas por Departamento asípara el presente periodo, los cuales dan cumplimiento a la meta proyectada para la vigencia 2024, asi: 
La Guajira: 3 
Meta: 2
Antioquia: 1 
Atlántico: 1 
Magdalena: 1 
Boyacá: 1 
Nariño: 1 
Cauca: 1 
Guaviare:1 
Así mismo, se realizaron orientaciones técnicas relacionadas con el Fortalecimiento de competencias respecto a las prioridades de salud pública que permitan afianzar el deber del prestador como Unidad Primaria Generadora de Datos - UPGD, así como de reiterar la responsabilidad que les asiste en el cumplimiento de las características del Sistema General de Seguridad Social en Salud, como accesibilidad, oportunidad, seguridad, pertinencia y continuidad a Prestadores de Servicios de Salud de la Guajira, Huila, Antioquia.
Se llevo a cabo la estrategia “territorios vitales: Cuidando recursos, protegiendo vidas” en el Departamento de Guainía, con el objetivo de realizar segimiento a la ejecuccion del plan de accion, con la ESE Hospital Departamental Intercultural Renacer.</t>
  </si>
  <si>
    <r>
      <t xml:space="preserve">El avance del tablero en la fase 2, depende del avance de la Circular Externa del FT015.V4.  
FASE 2: Incorporar las acreencias del proceso liquidatorio: se encuentra en proceso
 1. La O.L. remitió a metodologías – DID, propuesta de actualización del anexo técnico FT015-Directorio de acreencias versión 4, para publicación, implementación y cargue de los liquidadores ver memorando 120241300000058263 actualización instructivo FT015
</t>
    </r>
    <r>
      <rPr>
        <sz val="10"/>
        <rFont val="Calibri"/>
        <family val="2"/>
        <scheme val="minor"/>
      </rPr>
      <t>2.  En ese sentido, se realizaron 3 mesas de trabajo de septiembre a diciembre de 2024, con la Subdirección de Analítica y DID abordando la actualización y modificación del instrumento utilizado para conocer el avance en detalle del proceso de calificación y graduación de acreencias de la masa de liquidación, que permita conocer el comportamiento de las acreencias oportunas y su distribución en prelación. Ver evidencia en word adjunta.</t>
    </r>
  </si>
  <si>
    <t>De conformidad con la evidencia aportada, se identificó ejecución de la actividad progamada para el segundo semestre de la vigencia 2024, esto es el 25%, respecto de la sistematización de la información pública de los vigilados liquidados y en liquidación.
En conclusión, se identifica pleno cumplimiento a la meta programada para la vigencia de 2024.</t>
  </si>
  <si>
    <t>De conformidad a la evidencia aportada, se identificó ejecución de la actividad programada para el segundo semestre de la vigencia 2024, fueron generadas 28 alertas para el monitoreo y vigilancia de los recursos financieros en las ESE priorizadas durante la vigencia. 
En conclusión, se identifica pleno cumplimiento a la meta programada para la vigencia de 2024.
Es necesario precisar que se identifica que el dato que se dispone para el primer y segundo trimestre resulta ser el mismo (52), de lo cual, se recomienda analizar esta situación y si es el caso ajustarla, ya que esta cifra incrementaría la ejecución de la meta para la vigencia.</t>
  </si>
  <si>
    <t>De conformidad a la evidencia aportada, se observó que para el segundo semestre de 2024, fueron realizadas acciones a cuatro (4) grupos de valor o actores del sistema que se definieron para las siguientes categorías: Aseguradores, Entidades Territoriales, Gestores Farmaceúticos y Usuarios, ejecutándose el 22% respecto de lo planeado.
En conclusión, se da cumplimiento a la meta programada para el segundo semestre y con ello la establecida para la vigencia de 2024.</t>
  </si>
  <si>
    <t>De conformidad a la evidencia aportada, se identificó que para el segundo semestre de 2024 se han efectuado gestiones tendientes a generar proyectos asociados al Modelo de Gobierno y Gestión de Datos e Información, presentando un avance del 100%.
En conclusión, se identifica pleno cumplimiento a la meta programada para la vigencia de 2024.</t>
  </si>
  <si>
    <t>De conformidad a la evidencia aportada, en el marco del  desarrollo de las funciones de inspección y vigilancia, la Superintendencia Nacional de Salud realizó un total de trece (13) auditorías, esto en departamentos como Guajira, Nariño y Cauca.
Adicionalmente, se realizaron cuatro (4) orientaciones técnicas y una (1) estratégia a territorios vitales; reflejando un total de dieciocho (18) acciones de IV.
En conclusión, se da cumplimiento a la meta programada para el segundo semestre y con ello la establecida para la vigencia de 2024.</t>
  </si>
  <si>
    <t>Durante el periodo de reporte, para este proyecto se avanzó en las siguientes acciones: 
1. Contratación de experto en innovación.
2. Elaborar documento con análisis inicial del estado actual de la SNS frente a la ISO 56002 - Sello de Buenas Prácticas.
3. Elaborar documento con las recomendaciones para el diseño e implementación del Sitema de Innovación de la Supersalud.
4. Inicio del ciclo de capacitaciones con funcionarios de la DID en temas de innovación.
5. Celebración de mesas de trabajo con la Universidad el Bosque y creación de propuesta de memorando de entendimiento.
6. Creación de propuesta de resolución para creación de equipo de apoyo a la gestión para la Innovación.
Con las anteriores acciones adelantadas en el primer trimestre de reporte, se ha logrado avanzar en la implementación de cuatro (4) de los diez (10) lineamientos identificados para la vigencia 2024</t>
  </si>
  <si>
    <t>De conformidad a la evidencia aportada, se identificó que para el segundo semestre de 2024 se recaudó por concepto de contribución un 98,81% (corte diciembre de 2024), lo cual superó la meta planeada del 82%, siendo la ejecución final del 121%.
En conclusión, se da cumplimiento a la meta programada para el segundo semestre y con ello la establecida para la anualidad objeto de evaluación.
Sin embargo, se recomienda a la Secretaría General, se efectúen los análisis a que haya lugar a fin de determinar la viabilidad de incrementar el porcentaje de recaudo para la vigencia 2025, máxime cuando se identificó que durante el período 2024 está fue superada.</t>
  </si>
  <si>
    <t>De conformidad a la evidencia aportada, no se identifican plenamente los lineamientos (8) establecidos para la vigencia 2024; sin embargo, fueron gestionadas siete (7) acciones, lo cual da como resultado una ejecución del 88%, esto debido a que la actividad “1. Se elaboró propuesta de actualización de la Política Institucional de Gestión del Conocimiento. Actualmente se encuentra en revisión por parte de la directora encargada”, no fue cumplida.
De lo anterior, es necesario que por parte de la Dirección de Innovación y Desarrollo, con el acompañamiento metodológico de la Oficina Asesora de Planeación, se analice la situación anteriormente expuesta, y se definan los lineamientos que deben ser objeto de medición para lo que resta del período (cuatrenio) establecido para el cumplimiento de la temática objeto de evaluación, y con ello, efectuar monitoreos a fin de identificar estas situaciones de manera temprana y así, reducir riesgos en la consolidación y suministro de la información a partes interesadas.
En conclusión, no se identifica pleno cumplimiento de la meta programada para la vigencia de 2024.</t>
  </si>
  <si>
    <t>De conformidad a la evidencia aportada, se identificó que, en efecto por parte de la Superintendencia Nacional de Salud durante la vigencia de 2024, se aumentó la presencia territorial con la inauguración de dos (2) Sedes, esto en las ciudades de San Andrés y Pasto, con lo cual se incrementa la efectividad de las funciones de inspección, vigilancia y control, sin embargo, de la meta propuesta (cuatro sedes) para el período objeto de evaluación, su cumplimiento es del 50%.
En conclusión, no se identifica pleno cumplimiento a la meta programada para la vigencia de 2024.</t>
  </si>
  <si>
    <t>De conformidad a la evidencia aportada, se identificó ejecución de la actividad programada para el segundo semestre de la vigencia 2024, respecto de las alertas generadas en desarrollo de las acciones de IV a generadores, recaudadores y administradores de recursos del SGSSS, generando una ejecución del 100%, ahora al tenerse como referente la meta establecida del 80%, la ejecución final es del 125%.
En conclusión, se identifica pleno cumplimiento a la meta programada para la vigencia de 2024.
Sin embargo, se recomienda a la Delegada, se efectúen los análisis a que haya lugar a fin de determinar la viabilidad de incrementar la meta para la vigencia 2025, máxime cuando se identificó que durante el período 2024 está fue considerablemente superada.</t>
  </si>
  <si>
    <r>
      <t xml:space="preserve">De conformidad a la evidencia aportada, se identificó que para el segundo semestre de 2024 fue superada la meta definida toda vez que, el "Número de medicamentos PBS y No PBS dispensadas" fue de 175.387.567 respecto del "Número de fórmulas de medicamentos PBS y No PBS solicitadas", esto es 192.575.811, generando una ejecución del 91,07%, ahora al tenerse como referente la meta establecida del 60%, la ejecución final es del 152%.
En conclusión, se identifica pleno cumplimiento a la meta programada para la vigencia de 2024.
Sin embargo, se recomienda a la Delegada, se efectúen los análisis a que haya lugar a fin de determinar la viabilidad de incrementar la meta para la vigencia 2025, máxime cuando se identificó que durante el período 2024 está fue superada, aunado a que se determine si el indicador </t>
    </r>
    <r>
      <rPr>
        <i/>
        <sz val="9"/>
        <rFont val="Calibri"/>
        <family val="2"/>
        <scheme val="minor"/>
      </rPr>
      <t xml:space="preserve">"(Número de fórmulas de medicamentos PBS y no PBS dispensadas en su totalidad por el GF / Número total de fórmulas de medicamentos PBS y no PBS solicitadas al GF) * 100" </t>
    </r>
    <r>
      <rPr>
        <sz val="10"/>
        <rFont val="Calibri"/>
        <family val="2"/>
        <scheme val="minor"/>
      </rPr>
      <t>debe mantenerse como sumatoria entre PBS y no PBS, o por el contario debe establecerse formula individual para cada condición.</t>
    </r>
  </si>
  <si>
    <t xml:space="preserve">Para el periodo de tiempo de reporte, se gestionaron las siguientes acciones: 
1. Se elaboró propuesta de actualziación de la Política Institucional de Gestión del Conocimiento. Actualmente se encuentra en revisión por parte de la directora encargada Carolina Brijaldo.
2. En el marco de la integralidad de los cuatro (4) ejes que compone esta polítca, se estructuró y definió la hoja de ruta para continuar con el fortalecimiento de la política GESCO+I. 
3. En el marco de la integralidad de los cuatro (4) ejes que compponen esta polítca, se actualizó la medición del NIVEL DE MADUREZ del sistema de Inovación, esto, con el fin de identificar el avance alcanzado durante la vigencia 2024 y reconocer los ejes temáticos sobre los cuales se deben enfocar los esfuerzos en la vigencia 2025. 
4. Finalmente, se formalizó plan de innovación para la vigencia 2025. Este producto es de importante relevancia pues es la carta de navegación para la citada vigencia, y puntualiza de manera precisa, por cada uno de los ejes, la gestión que la entidad debería adelantar para fortalecer la implementación de la política GESCO+I.
</t>
  </si>
  <si>
    <t>Dependencia Responsable SNS</t>
  </si>
  <si>
    <t xml:space="preserve">Delegada de Entidades Territoriales </t>
  </si>
  <si>
    <t xml:space="preserve">
Secretaría Gneral</t>
  </si>
  <si>
    <t xml:space="preserve">
Delegada para  Prestadores de SGSSS </t>
  </si>
  <si>
    <t xml:space="preserve">
Delegada Operadores Logisticas</t>
  </si>
  <si>
    <t xml:space="preserve">
Dirección de Innovación y Desarrollo</t>
  </si>
  <si>
    <t xml:space="preserve">
Oficina de Liquidaciones - Dirección de Innovación y Desarrollo</t>
  </si>
  <si>
    <t xml:space="preserve">
Delegada de Entidades Territoriales </t>
  </si>
  <si>
    <t>Secretaría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</si>
</sst>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_-* #,##0_-;\-* #,##0_-;_-* &quot;-&quot;??_-;_-@_-"/>
    <numFmt numFmtId="167" formatCode="0.0"/>
    <numFmt numFmtId="168" formatCode="0.0000000"/>
    <numFmt numFmtId="169" formatCode="_(&quot;$&quot;\ * #,##0_);_(&quot;$&quot;\ * \(#,##0\);_(&quot;$&quot;\ * &quot;-&quot;??_);_(@_)"/>
    <numFmt numFmtId="170" formatCode="_-* #,##0_-;\-* #,##0_-;_-* &quot;-&quot;??_-;_-@"/>
  </numFmts>
  <fonts count="47" x14ac:knownFonts="1">
    <font>
      <sz val="11"/>
      <color theme="1"/>
      <name val="Calibri"/>
      <family val="2"/>
      <scheme val="minor"/>
    </font>
    <font>
      <sz val="11"/>
      <color theme="1"/>
      <name val="Calibri"/>
      <family val="2"/>
      <scheme val="minor"/>
    </font>
    <font>
      <sz val="11"/>
      <color rgb="FF9C5700"/>
      <name val="Calibri"/>
      <family val="2"/>
      <scheme val="minor"/>
    </font>
    <font>
      <b/>
      <sz val="10"/>
      <color theme="1"/>
      <name val="Arial"/>
      <family val="2"/>
    </font>
    <font>
      <b/>
      <sz val="20"/>
      <color theme="0"/>
      <name val="Arial"/>
      <family val="2"/>
    </font>
    <font>
      <sz val="10"/>
      <name val="Calibri"/>
      <family val="2"/>
      <scheme val="minor"/>
    </font>
    <font>
      <b/>
      <sz val="14"/>
      <color theme="1"/>
      <name val="Arial"/>
      <family val="2"/>
    </font>
    <font>
      <sz val="12"/>
      <color theme="1"/>
      <name val="Calibri"/>
      <family val="2"/>
      <scheme val="minor"/>
    </font>
    <font>
      <b/>
      <sz val="10"/>
      <name val="Calibri"/>
      <family val="2"/>
      <scheme val="minor"/>
    </font>
    <font>
      <b/>
      <sz val="10"/>
      <color theme="1"/>
      <name val="Calibri"/>
      <family val="2"/>
      <scheme val="minor"/>
    </font>
    <font>
      <b/>
      <sz val="9"/>
      <color indexed="81"/>
      <name val="Tahoma"/>
      <family val="2"/>
    </font>
    <font>
      <sz val="9"/>
      <color indexed="81"/>
      <name val="Tahoma"/>
      <family val="2"/>
    </font>
    <font>
      <sz val="10"/>
      <name val="Arial"/>
      <family val="2"/>
    </font>
    <font>
      <sz val="10"/>
      <color theme="1"/>
      <name val="Calibri"/>
      <family val="2"/>
      <scheme val="minor"/>
    </font>
    <font>
      <u/>
      <sz val="10"/>
      <color rgb="FF0000FF"/>
      <name val="Calibri"/>
      <family val="2"/>
      <scheme val="minor"/>
    </font>
    <font>
      <u/>
      <sz val="10"/>
      <color rgb="FF1155CC"/>
      <name val="Calibri"/>
      <family val="2"/>
      <scheme val="minor"/>
    </font>
    <font>
      <sz val="10"/>
      <color rgb="FF000000"/>
      <name val="Calibri"/>
      <family val="2"/>
      <scheme val="minor"/>
    </font>
    <font>
      <sz val="10"/>
      <color rgb="FFFF0000"/>
      <name val="Calibri"/>
      <family val="2"/>
      <scheme val="minor"/>
    </font>
    <font>
      <b/>
      <sz val="10"/>
      <color rgb="FF7030A0"/>
      <name val="Calibri"/>
      <family val="2"/>
      <scheme val="minor"/>
    </font>
    <font>
      <sz val="10"/>
      <color rgb="FF242424"/>
      <name val="Calibri"/>
      <family val="2"/>
      <scheme val="minor"/>
    </font>
    <font>
      <b/>
      <sz val="24"/>
      <color theme="1"/>
      <name val="Calibri"/>
      <family val="2"/>
      <scheme val="minor"/>
    </font>
    <font>
      <b/>
      <sz val="18"/>
      <name val="Calibri"/>
      <family val="2"/>
      <scheme val="minor"/>
    </font>
    <font>
      <b/>
      <sz val="18"/>
      <color theme="1"/>
      <name val="Calibri"/>
      <family val="2"/>
      <scheme val="minor"/>
    </font>
    <font>
      <b/>
      <sz val="24"/>
      <name val="Calibri"/>
      <family val="2"/>
      <scheme val="minor"/>
    </font>
    <font>
      <sz val="24"/>
      <name val="Calibri"/>
      <family val="2"/>
      <scheme val="minor"/>
    </font>
    <font>
      <sz val="16"/>
      <color theme="1"/>
      <name val="Arial"/>
      <family val="2"/>
    </font>
    <font>
      <sz val="10"/>
      <color rgb="FF000000"/>
      <name val="Nunito"/>
    </font>
    <font>
      <b/>
      <sz val="10"/>
      <color rgb="FF000000"/>
      <name val="Nunito"/>
    </font>
    <font>
      <sz val="10"/>
      <color rgb="FF000000"/>
      <name val="Calibri"/>
      <family val="2"/>
    </font>
    <font>
      <sz val="11"/>
      <color rgb="FF000000"/>
      <name val="Aptos Narrow"/>
      <family val="2"/>
    </font>
    <font>
      <sz val="10"/>
      <color rgb="FF000000"/>
      <name val="Calibri"/>
      <family val="2"/>
    </font>
    <font>
      <sz val="11"/>
      <name val="Calibri"/>
      <family val="2"/>
    </font>
    <font>
      <sz val="11"/>
      <name val="Arial Narrow"/>
      <family val="2"/>
    </font>
    <font>
      <sz val="11"/>
      <color rgb="FF242424"/>
      <name val="Aptos Narrow"/>
      <family val="2"/>
    </font>
    <font>
      <sz val="10"/>
      <name val="Aptos Narrow"/>
      <family val="2"/>
    </font>
    <font>
      <sz val="11"/>
      <color theme="1"/>
      <name val="Verdana"/>
      <family val="2"/>
    </font>
    <font>
      <sz val="10"/>
      <color rgb="FF000000"/>
      <name val="Calibri"/>
      <family val="2"/>
    </font>
    <font>
      <sz val="10"/>
      <name val="Calibri"/>
      <family val="2"/>
    </font>
    <font>
      <sz val="10"/>
      <name val="Calibri"/>
      <family val="2"/>
    </font>
    <font>
      <sz val="10"/>
      <name val="Nunito Sans"/>
    </font>
    <font>
      <sz val="12"/>
      <color theme="1"/>
      <name val="Times New Roman"/>
      <family val="1"/>
      <charset val="1"/>
    </font>
    <font>
      <b/>
      <sz val="12"/>
      <color theme="1"/>
      <name val="Times New Roman"/>
      <family val="1"/>
      <charset val="1"/>
    </font>
    <font>
      <sz val="12"/>
      <name val="Times New Roman"/>
      <family val="1"/>
      <charset val="1"/>
    </font>
    <font>
      <b/>
      <sz val="16"/>
      <name val="Arial"/>
      <family val="2"/>
    </font>
    <font>
      <sz val="16"/>
      <color theme="0" tint="-4.9989318521683403E-2"/>
      <name val="Arial"/>
      <family val="2"/>
    </font>
    <font>
      <i/>
      <sz val="9"/>
      <name val="Calibri"/>
      <family val="2"/>
      <scheme val="minor"/>
    </font>
    <font>
      <b/>
      <sz val="10"/>
      <color rgb="FFFFFFFF"/>
      <name val="Aptos Narrow"/>
      <family val="2"/>
    </font>
  </fonts>
  <fills count="8">
    <fill>
      <patternFill patternType="none"/>
    </fill>
    <fill>
      <patternFill patternType="gray125"/>
    </fill>
    <fill>
      <patternFill patternType="solid">
        <fgColor rgb="FFFFEB9C"/>
      </patternFill>
    </fill>
    <fill>
      <patternFill patternType="solid">
        <fgColor theme="9"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0E2841"/>
        <bgColor rgb="FF000000"/>
      </patternFill>
    </fill>
  </fills>
  <borders count="20">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medium">
        <color indexed="64"/>
      </bottom>
      <diagonal/>
    </border>
    <border>
      <left/>
      <right style="medium">
        <color indexed="64"/>
      </right>
      <top/>
      <bottom style="medium">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12" fillId="0" borderId="0"/>
    <xf numFmtId="9" fontId="12" fillId="0" borderId="0" applyFont="0" applyFill="0" applyBorder="0" applyAlignment="0" applyProtection="0"/>
  </cellStyleXfs>
  <cellXfs count="314">
    <xf numFmtId="0" fontId="0" fillId="0" borderId="0" xfId="0"/>
    <xf numFmtId="0" fontId="0" fillId="4" borderId="0" xfId="0" applyFill="1"/>
    <xf numFmtId="0" fontId="20" fillId="4" borderId="0" xfId="0" applyFont="1" applyFill="1"/>
    <xf numFmtId="0" fontId="23" fillId="4" borderId="0" xfId="0" applyFont="1" applyFill="1"/>
    <xf numFmtId="0" fontId="24" fillId="4" borderId="0" xfId="0" applyFont="1" applyFill="1"/>
    <xf numFmtId="0" fontId="5" fillId="4" borderId="0" xfId="0" applyFont="1" applyFill="1" applyAlignment="1">
      <alignment horizontal="center" vertical="center" wrapText="1"/>
    </xf>
    <xf numFmtId="0" fontId="5" fillId="4" borderId="0" xfId="0" applyFont="1" applyFill="1" applyAlignment="1">
      <alignment vertical="center" wrapText="1"/>
    </xf>
    <xf numFmtId="0" fontId="5" fillId="4" borderId="0" xfId="0" applyFont="1" applyFill="1" applyAlignment="1">
      <alignment horizontal="center" vertical="center"/>
    </xf>
    <xf numFmtId="0" fontId="3" fillId="4" borderId="1" xfId="0" applyFont="1" applyFill="1" applyBorder="1" applyAlignment="1">
      <alignment vertical="center"/>
    </xf>
    <xf numFmtId="0" fontId="3" fillId="4" borderId="2" xfId="0" applyFont="1" applyFill="1" applyBorder="1" applyAlignment="1">
      <alignment vertical="center"/>
    </xf>
    <xf numFmtId="0" fontId="4" fillId="4" borderId="3" xfId="0" applyFont="1" applyFill="1" applyBorder="1" applyAlignment="1">
      <alignment horizontal="centerContinuous" vertical="center"/>
    </xf>
    <xf numFmtId="0" fontId="4" fillId="4" borderId="4" xfId="0" applyFont="1" applyFill="1" applyBorder="1" applyAlignment="1">
      <alignment horizontal="centerContinuous" vertical="center"/>
    </xf>
    <xf numFmtId="0" fontId="4" fillId="4" borderId="5" xfId="0" applyFont="1" applyFill="1" applyBorder="1" applyAlignment="1">
      <alignment horizontal="centerContinuous" vertical="center"/>
    </xf>
    <xf numFmtId="0" fontId="25" fillId="4" borderId="3" xfId="0" applyFont="1" applyFill="1" applyBorder="1" applyAlignment="1">
      <alignment horizontal="centerContinuous" vertical="center"/>
    </xf>
    <xf numFmtId="0" fontId="25" fillId="4" borderId="4" xfId="0" applyFont="1" applyFill="1" applyBorder="1" applyAlignment="1">
      <alignment horizontal="centerContinuous" vertical="center"/>
    </xf>
    <xf numFmtId="0" fontId="25" fillId="4" borderId="6" xfId="0" applyFont="1" applyFill="1" applyBorder="1" applyAlignment="1">
      <alignment horizontal="centerContinuous" vertical="center"/>
    </xf>
    <xf numFmtId="0" fontId="5" fillId="4" borderId="0" xfId="0" applyFont="1" applyFill="1"/>
    <xf numFmtId="0" fontId="5" fillId="4" borderId="0" xfId="0" applyFont="1" applyFill="1" applyAlignment="1">
      <alignment horizontal="left" wrapText="1"/>
    </xf>
    <xf numFmtId="0" fontId="5" fillId="4" borderId="0" xfId="0" applyFont="1" applyFill="1" applyAlignment="1">
      <alignment wrapText="1"/>
    </xf>
    <xf numFmtId="0" fontId="5" fillId="4" borderId="0" xfId="0" applyFont="1" applyFill="1" applyAlignment="1">
      <alignment horizontal="center"/>
    </xf>
    <xf numFmtId="0" fontId="3" fillId="4" borderId="7" xfId="0" applyFont="1" applyFill="1" applyBorder="1" applyAlignment="1">
      <alignment vertical="center"/>
    </xf>
    <xf numFmtId="0" fontId="3" fillId="4" borderId="8" xfId="0" applyFont="1" applyFill="1" applyBorder="1" applyAlignment="1">
      <alignment vertical="center"/>
    </xf>
    <xf numFmtId="164" fontId="25" fillId="4" borderId="3" xfId="0" applyNumberFormat="1" applyFont="1" applyFill="1" applyBorder="1" applyAlignment="1">
      <alignment horizontal="centerContinuous" vertical="center"/>
    </xf>
    <xf numFmtId="164" fontId="25" fillId="4" borderId="5" xfId="0" applyNumberFormat="1" applyFont="1" applyFill="1" applyBorder="1" applyAlignment="1">
      <alignment horizontal="centerContinuous" vertical="center"/>
    </xf>
    <xf numFmtId="0" fontId="6" fillId="4" borderId="0" xfId="0" applyFont="1" applyFill="1" applyAlignment="1">
      <alignment horizontal="centerContinuous" vertical="center" wrapText="1"/>
    </xf>
    <xf numFmtId="0" fontId="7" fillId="4" borderId="3" xfId="0" applyFont="1" applyFill="1" applyBorder="1" applyAlignment="1">
      <alignment horizontal="centerContinuous" vertical="center" wrapText="1"/>
    </xf>
    <xf numFmtId="0" fontId="7" fillId="4" borderId="4" xfId="0" applyFont="1" applyFill="1" applyBorder="1" applyAlignment="1">
      <alignment horizontal="centerContinuous" vertical="center" wrapText="1"/>
    </xf>
    <xf numFmtId="0" fontId="7" fillId="4" borderId="5" xfId="0" applyFont="1" applyFill="1" applyBorder="1" applyAlignment="1">
      <alignment horizontal="centerContinuous" vertical="center" wrapText="1"/>
    </xf>
    <xf numFmtId="0" fontId="0" fillId="3" borderId="11" xfId="0" applyFill="1" applyBorder="1"/>
    <xf numFmtId="0" fontId="8" fillId="3" borderId="5" xfId="0" applyFont="1" applyFill="1" applyBorder="1" applyAlignment="1">
      <alignment horizontal="centerContinuous" vertical="center" wrapText="1"/>
    </xf>
    <xf numFmtId="0" fontId="8" fillId="3" borderId="6" xfId="0" applyFont="1" applyFill="1" applyBorder="1" applyAlignment="1">
      <alignment horizontal="centerContinuous" vertical="center" wrapText="1"/>
    </xf>
    <xf numFmtId="0" fontId="9" fillId="3" borderId="6" xfId="0" applyFont="1" applyFill="1" applyBorder="1" applyAlignment="1">
      <alignment horizontal="centerContinuous" vertical="center" wrapText="1"/>
    </xf>
    <xf numFmtId="0" fontId="8" fillId="3" borderId="6" xfId="0" applyFont="1" applyFill="1" applyBorder="1" applyAlignment="1">
      <alignment horizontal="center" vertical="center" wrapText="1"/>
    </xf>
    <xf numFmtId="0" fontId="8" fillId="3" borderId="9" xfId="0" applyFont="1" applyFill="1" applyBorder="1" applyAlignment="1">
      <alignment horizontal="center" vertical="center" wrapText="1"/>
    </xf>
    <xf numFmtId="14" fontId="8" fillId="3" borderId="9" xfId="0" applyNumberFormat="1" applyFont="1" applyFill="1" applyBorder="1" applyAlignment="1">
      <alignment horizontal="center" vertical="center" wrapText="1"/>
    </xf>
    <xf numFmtId="0" fontId="8" fillId="3" borderId="6" xfId="0" quotePrefix="1" applyFont="1" applyFill="1" applyBorder="1" applyAlignment="1">
      <alignment horizontal="center" vertical="center" wrapText="1"/>
    </xf>
    <xf numFmtId="0" fontId="9" fillId="3" borderId="6" xfId="0" applyFont="1" applyFill="1" applyBorder="1" applyAlignment="1">
      <alignment horizontal="center" vertical="center" wrapText="1"/>
    </xf>
    <xf numFmtId="0" fontId="8" fillId="3" borderId="5" xfId="0" applyFont="1" applyFill="1" applyBorder="1" applyAlignment="1">
      <alignment horizontal="center" vertical="center" wrapText="1"/>
    </xf>
    <xf numFmtId="1" fontId="13" fillId="0" borderId="6" xfId="0" applyNumberFormat="1" applyFont="1" applyBorder="1" applyAlignment="1">
      <alignment horizontal="center" vertical="center"/>
    </xf>
    <xf numFmtId="9" fontId="13" fillId="0" borderId="6" xfId="0" applyNumberFormat="1" applyFont="1" applyBorder="1" applyAlignment="1">
      <alignment horizontal="center" vertical="center"/>
    </xf>
    <xf numFmtId="0" fontId="13" fillId="0" borderId="6" xfId="0" applyFont="1" applyBorder="1" applyAlignment="1">
      <alignment horizontal="center" vertical="center"/>
    </xf>
    <xf numFmtId="165" fontId="0" fillId="4" borderId="0" xfId="0" applyNumberFormat="1" applyFill="1"/>
    <xf numFmtId="0" fontId="13" fillId="0" borderId="6" xfId="0" applyFont="1" applyBorder="1" applyAlignment="1">
      <alignment horizontal="justify" vertical="center" wrapText="1"/>
    </xf>
    <xf numFmtId="0" fontId="29" fillId="0" borderId="0" xfId="0" applyFont="1" applyAlignment="1" applyProtection="1">
      <alignment horizontal="justify" vertical="center" wrapText="1"/>
      <protection locked="0"/>
    </xf>
    <xf numFmtId="0" fontId="16" fillId="0" borderId="6" xfId="0" applyFont="1" applyBorder="1" applyAlignment="1" applyProtection="1">
      <alignment horizontal="center" vertical="center"/>
      <protection locked="0"/>
    </xf>
    <xf numFmtId="43" fontId="0" fillId="4" borderId="0" xfId="1" applyFont="1" applyFill="1"/>
    <xf numFmtId="43" fontId="0" fillId="4" borderId="0" xfId="0" applyNumberFormat="1" applyFill="1"/>
    <xf numFmtId="0" fontId="5" fillId="0" borderId="6" xfId="0" applyFont="1" applyBorder="1" applyAlignment="1">
      <alignment horizontal="left" vertical="center" wrapText="1"/>
    </xf>
    <xf numFmtId="9" fontId="0" fillId="4" borderId="0" xfId="2" applyFont="1" applyFill="1"/>
    <xf numFmtId="2" fontId="0" fillId="4" borderId="0" xfId="0" applyNumberFormat="1" applyFill="1"/>
    <xf numFmtId="10" fontId="0" fillId="4" borderId="0" xfId="0" applyNumberFormat="1" applyFill="1"/>
    <xf numFmtId="0" fontId="5" fillId="0" borderId="0" xfId="0" applyFont="1"/>
    <xf numFmtId="0" fontId="6" fillId="0" borderId="0" xfId="0" applyFont="1" applyAlignment="1">
      <alignment horizontal="centerContinuous" vertical="center" wrapText="1"/>
    </xf>
    <xf numFmtId="0" fontId="7" fillId="0" borderId="4" xfId="0" applyFont="1" applyBorder="1" applyAlignment="1">
      <alignment horizontal="centerContinuous" vertical="center" wrapText="1"/>
    </xf>
    <xf numFmtId="9" fontId="5" fillId="0" borderId="6" xfId="0" applyNumberFormat="1" applyFont="1" applyBorder="1" applyAlignment="1">
      <alignment horizontal="center" vertical="center"/>
    </xf>
    <xf numFmtId="0" fontId="5" fillId="0" borderId="6" xfId="0" applyFont="1" applyBorder="1" applyAlignment="1">
      <alignment horizontal="center" vertical="center"/>
    </xf>
    <xf numFmtId="10" fontId="5" fillId="0" borderId="6" xfId="0" applyNumberFormat="1" applyFont="1" applyBorder="1" applyAlignment="1">
      <alignment horizontal="center" vertical="center"/>
    </xf>
    <xf numFmtId="0" fontId="5" fillId="0" borderId="6" xfId="0" applyFont="1" applyBorder="1" applyAlignment="1">
      <alignment horizontal="center" vertical="center" wrapText="1"/>
    </xf>
    <xf numFmtId="9" fontId="5" fillId="0" borderId="6" xfId="2" applyFont="1" applyFill="1" applyBorder="1" applyAlignment="1" applyProtection="1">
      <alignment horizontal="center" vertical="center" wrapText="1"/>
    </xf>
    <xf numFmtId="9" fontId="5" fillId="0" borderId="6" xfId="2" applyFont="1" applyFill="1" applyBorder="1" applyAlignment="1">
      <alignment horizontal="center" vertical="center" wrapText="1"/>
    </xf>
    <xf numFmtId="43" fontId="5" fillId="0" borderId="6" xfId="1" applyFont="1" applyFill="1" applyBorder="1" applyAlignment="1">
      <alignment horizontal="center" vertical="center" wrapText="1"/>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9" fontId="5" fillId="0" borderId="9" xfId="0" applyNumberFormat="1" applyFont="1" applyBorder="1" applyAlignment="1">
      <alignment horizontal="center" vertical="center"/>
    </xf>
    <xf numFmtId="43" fontId="5" fillId="0" borderId="6" xfId="1" applyFont="1" applyFill="1" applyBorder="1" applyAlignment="1">
      <alignment horizontal="center" vertical="center"/>
    </xf>
    <xf numFmtId="9" fontId="5" fillId="0" borderId="6" xfId="2" applyFont="1" applyFill="1" applyBorder="1" applyAlignment="1">
      <alignment horizontal="center" vertical="center"/>
    </xf>
    <xf numFmtId="10" fontId="13" fillId="0" borderId="6" xfId="0" applyNumberFormat="1" applyFont="1" applyBorder="1" applyAlignment="1">
      <alignment horizontal="center" vertical="center"/>
    </xf>
    <xf numFmtId="2" fontId="13" fillId="0" borderId="6" xfId="1" applyNumberFormat="1" applyFont="1" applyFill="1" applyBorder="1" applyAlignment="1">
      <alignment horizontal="center" vertical="center"/>
    </xf>
    <xf numFmtId="9" fontId="13" fillId="0" borderId="6" xfId="2" applyFont="1" applyFill="1" applyBorder="1" applyAlignment="1">
      <alignment horizontal="center" vertical="center"/>
    </xf>
    <xf numFmtId="0" fontId="13" fillId="0" borderId="6" xfId="0" applyFont="1" applyBorder="1" applyAlignment="1">
      <alignment horizontal="center" vertical="center" wrapText="1"/>
    </xf>
    <xf numFmtId="9" fontId="13" fillId="0" borderId="6" xfId="2" applyFont="1" applyFill="1" applyBorder="1" applyAlignment="1">
      <alignment horizontal="center" vertical="center" wrapText="1"/>
    </xf>
    <xf numFmtId="9" fontId="16" fillId="0" borderId="6" xfId="2" applyFont="1" applyFill="1" applyBorder="1" applyAlignment="1">
      <alignment horizontal="center" vertical="center"/>
    </xf>
    <xf numFmtId="1" fontId="16" fillId="0" borderId="6" xfId="0" applyNumberFormat="1" applyFont="1" applyBorder="1" applyAlignment="1">
      <alignment horizontal="center" vertical="center"/>
    </xf>
    <xf numFmtId="166" fontId="16" fillId="0" borderId="6" xfId="1" applyNumberFormat="1" applyFont="1" applyFill="1" applyBorder="1" applyAlignment="1">
      <alignment horizontal="center" vertical="center"/>
    </xf>
    <xf numFmtId="0" fontId="16" fillId="0" borderId="6" xfId="0" applyFont="1" applyBorder="1" applyAlignment="1">
      <alignment horizontal="center" vertical="center"/>
    </xf>
    <xf numFmtId="10" fontId="13" fillId="0" borderId="6" xfId="2" applyNumberFormat="1" applyFont="1" applyFill="1" applyBorder="1" applyAlignment="1">
      <alignment horizontal="center" vertical="center" wrapText="1"/>
    </xf>
    <xf numFmtId="0" fontId="5" fillId="0" borderId="9" xfId="0" applyFont="1" applyBorder="1" applyAlignment="1">
      <alignment horizontal="left" vertical="center" wrapText="1"/>
    </xf>
    <xf numFmtId="0" fontId="5" fillId="0" borderId="9" xfId="0" applyFont="1" applyBorder="1" applyAlignment="1">
      <alignment vertical="center" wrapText="1"/>
    </xf>
    <xf numFmtId="0" fontId="5" fillId="0" borderId="6" xfId="0" applyFont="1" applyBorder="1" applyAlignment="1">
      <alignment vertical="center" wrapText="1"/>
    </xf>
    <xf numFmtId="1" fontId="5" fillId="0" borderId="6" xfId="2" applyNumberFormat="1" applyFont="1" applyFill="1" applyBorder="1" applyAlignment="1" applyProtection="1">
      <alignment horizontal="center" vertical="center"/>
    </xf>
    <xf numFmtId="9" fontId="5" fillId="0" borderId="6" xfId="0" applyNumberFormat="1" applyFont="1" applyBorder="1" applyAlignment="1">
      <alignment horizontal="center" vertical="center" wrapText="1"/>
    </xf>
    <xf numFmtId="9" fontId="5" fillId="0" borderId="5"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pplyProtection="1">
      <alignment horizontal="center" vertical="center"/>
      <protection locked="0"/>
    </xf>
    <xf numFmtId="9" fontId="5" fillId="0" borderId="6" xfId="0" applyNumberFormat="1" applyFont="1" applyBorder="1" applyAlignment="1" applyProtection="1">
      <alignment horizontal="center" vertical="center" wrapText="1"/>
      <protection locked="0"/>
    </xf>
    <xf numFmtId="9" fontId="26" fillId="0" borderId="13" xfId="0" applyNumberFormat="1" applyFont="1" applyBorder="1" applyAlignment="1" applyProtection="1">
      <alignment horizontal="center" vertical="center"/>
      <protection locked="0"/>
    </xf>
    <xf numFmtId="9" fontId="5" fillId="0" borderId="5" xfId="0" applyNumberFormat="1"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9" fontId="5" fillId="0" borderId="8" xfId="0" applyNumberFormat="1"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9" fontId="5" fillId="0" borderId="8" xfId="0" applyNumberFormat="1" applyFont="1" applyBorder="1" applyAlignment="1" applyProtection="1">
      <alignment horizontal="center" vertical="center" wrapText="1"/>
      <protection locked="0"/>
    </xf>
    <xf numFmtId="10" fontId="5" fillId="0" borderId="9" xfId="0" applyNumberFormat="1" applyFont="1" applyBorder="1" applyAlignment="1">
      <alignment horizontal="center" vertical="center" wrapText="1"/>
    </xf>
    <xf numFmtId="10" fontId="5" fillId="0" borderId="9" xfId="0" applyNumberFormat="1" applyFont="1" applyBorder="1" applyAlignment="1" applyProtection="1">
      <alignment horizontal="center" vertical="center" wrapText="1"/>
      <protection locked="0"/>
    </xf>
    <xf numFmtId="10" fontId="5" fillId="0" borderId="8" xfId="0" applyNumberFormat="1" applyFont="1" applyBorder="1" applyAlignment="1" applyProtection="1">
      <alignment horizontal="center" vertical="center" wrapText="1"/>
      <protection locked="0"/>
    </xf>
    <xf numFmtId="0" fontId="5" fillId="0" borderId="6" xfId="0" applyFont="1" applyBorder="1" applyAlignment="1">
      <alignment horizontal="center" wrapText="1"/>
    </xf>
    <xf numFmtId="10" fontId="5" fillId="0" borderId="6" xfId="0" applyNumberFormat="1" applyFont="1" applyBorder="1" applyAlignment="1">
      <alignment horizontal="center" vertical="center" wrapText="1"/>
    </xf>
    <xf numFmtId="10" fontId="5" fillId="0" borderId="5" xfId="0" applyNumberFormat="1" applyFont="1" applyBorder="1" applyAlignment="1">
      <alignment horizontal="center" vertical="center" wrapText="1"/>
    </xf>
    <xf numFmtId="166" fontId="5" fillId="0" borderId="6" xfId="1" applyNumberFormat="1" applyFont="1" applyFill="1" applyBorder="1" applyAlignment="1" applyProtection="1">
      <alignment horizontal="center" vertical="center" wrapText="1"/>
      <protection locked="0"/>
    </xf>
    <xf numFmtId="10" fontId="5" fillId="0" borderId="5" xfId="0" applyNumberFormat="1" applyFont="1" applyBorder="1" applyAlignment="1" applyProtection="1">
      <alignment horizontal="center" vertical="center" wrapText="1"/>
      <protection locked="0"/>
    </xf>
    <xf numFmtId="0" fontId="5" fillId="0" borderId="0" xfId="0" applyFont="1" applyAlignment="1">
      <alignment horizontal="center" vertical="center" wrapText="1"/>
    </xf>
    <xf numFmtId="166" fontId="5" fillId="0" borderId="9" xfId="1" applyNumberFormat="1" applyFont="1" applyFill="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43" fontId="5" fillId="0" borderId="9" xfId="1" applyFont="1" applyFill="1" applyBorder="1" applyAlignment="1" applyProtection="1">
      <alignment horizontal="center" vertical="center" wrapText="1"/>
      <protection locked="0"/>
    </xf>
    <xf numFmtId="0" fontId="5" fillId="0" borderId="6" xfId="0" applyFont="1" applyBorder="1" applyAlignment="1">
      <alignment horizontal="center"/>
    </xf>
    <xf numFmtId="0" fontId="5" fillId="0" borderId="6" xfId="0" applyFont="1" applyBorder="1" applyAlignment="1" applyProtection="1">
      <alignment horizontal="center"/>
      <protection locked="0"/>
    </xf>
    <xf numFmtId="3" fontId="5" fillId="0" borderId="6" xfId="0" applyNumberFormat="1" applyFont="1" applyBorder="1" applyAlignment="1">
      <alignment horizontal="center" vertical="center"/>
    </xf>
    <xf numFmtId="3" fontId="5" fillId="0" borderId="6" xfId="0" applyNumberFormat="1" applyFont="1" applyBorder="1" applyAlignment="1">
      <alignment horizontal="center" vertical="center" wrapText="1"/>
    </xf>
    <xf numFmtId="3" fontId="5" fillId="0" borderId="6" xfId="0" applyNumberFormat="1" applyFont="1" applyBorder="1" applyAlignment="1" applyProtection="1">
      <alignment horizontal="center" vertical="center" wrapText="1"/>
      <protection locked="0"/>
    </xf>
    <xf numFmtId="3" fontId="5" fillId="0" borderId="6" xfId="0" applyNumberFormat="1" applyFont="1" applyBorder="1" applyAlignment="1">
      <alignment horizontal="left" vertical="center" wrapText="1"/>
    </xf>
    <xf numFmtId="9" fontId="5" fillId="0" borderId="6" xfId="0" applyNumberFormat="1" applyFont="1" applyBorder="1" applyAlignment="1" applyProtection="1">
      <alignment horizontal="center" vertical="center"/>
      <protection locked="0"/>
    </xf>
    <xf numFmtId="9" fontId="5" fillId="0" borderId="6" xfId="2" quotePrefix="1" applyFont="1" applyFill="1" applyBorder="1" applyAlignment="1" applyProtection="1">
      <alignment horizontal="center" vertical="center" wrapText="1"/>
      <protection locked="0"/>
    </xf>
    <xf numFmtId="0" fontId="5" fillId="0" borderId="5" xfId="0" applyFont="1" applyBorder="1" applyAlignment="1">
      <alignment horizontal="center" vertical="center"/>
    </xf>
    <xf numFmtId="0" fontId="16" fillId="0" borderId="5" xfId="0" applyFont="1" applyBorder="1" applyAlignment="1">
      <alignment horizontal="center" vertical="center" wrapText="1"/>
    </xf>
    <xf numFmtId="0" fontId="5" fillId="0" borderId="5" xfId="0" applyFont="1" applyBorder="1" applyAlignment="1" applyProtection="1">
      <alignment horizontal="center" vertical="center"/>
      <protection locked="0"/>
    </xf>
    <xf numFmtId="0" fontId="16" fillId="0" borderId="5" xfId="0" applyFont="1" applyBorder="1" applyAlignment="1" applyProtection="1">
      <alignment horizontal="center" vertical="center" wrapText="1"/>
      <protection locked="0"/>
    </xf>
    <xf numFmtId="0" fontId="34" fillId="0" borderId="6" xfId="0" applyFont="1" applyBorder="1" applyAlignment="1" applyProtection="1">
      <alignment horizontal="center" vertical="center" wrapText="1"/>
      <protection locked="0"/>
    </xf>
    <xf numFmtId="10" fontId="34" fillId="0" borderId="6" xfId="0" applyNumberFormat="1" applyFont="1" applyBorder="1" applyAlignment="1" applyProtection="1">
      <alignment horizontal="center" vertical="center" wrapText="1"/>
      <protection locked="0"/>
    </xf>
    <xf numFmtId="9" fontId="34" fillId="0" borderId="6" xfId="0" applyNumberFormat="1" applyFont="1" applyBorder="1" applyAlignment="1" applyProtection="1">
      <alignment horizontal="center" vertical="center" wrapText="1"/>
      <protection locked="0"/>
    </xf>
    <xf numFmtId="1" fontId="5" fillId="0" borderId="6" xfId="1" applyNumberFormat="1" applyFont="1" applyFill="1" applyBorder="1" applyAlignment="1">
      <alignment horizontal="center" vertical="center" wrapText="1"/>
    </xf>
    <xf numFmtId="1" fontId="5" fillId="0" borderId="6" xfId="1" applyNumberFormat="1" applyFont="1" applyFill="1" applyBorder="1" applyAlignment="1" applyProtection="1">
      <alignment horizontal="center" vertical="center" wrapText="1"/>
      <protection locked="0"/>
    </xf>
    <xf numFmtId="0" fontId="5" fillId="0" borderId="6" xfId="0" applyFont="1" applyBorder="1" applyAlignment="1">
      <alignment horizontal="justify" vertical="center" wrapText="1"/>
    </xf>
    <xf numFmtId="9" fontId="5" fillId="0" borderId="6" xfId="0" applyNumberFormat="1" applyFont="1" applyBorder="1" applyAlignment="1">
      <alignment horizontal="left" vertical="center" wrapText="1"/>
    </xf>
    <xf numFmtId="0" fontId="5" fillId="0" borderId="6" xfId="0" applyFont="1" applyBorder="1" applyAlignment="1">
      <alignment horizontal="center" vertical="center" wrapText="1" readingOrder="1"/>
    </xf>
    <xf numFmtId="9" fontId="5" fillId="0" borderId="6" xfId="2" applyFont="1" applyFill="1" applyBorder="1" applyAlignment="1" applyProtection="1">
      <alignment horizontal="center" vertical="center" wrapText="1"/>
      <protection locked="0"/>
    </xf>
    <xf numFmtId="0" fontId="5" fillId="0" borderId="0" xfId="0" applyFont="1" applyAlignment="1">
      <alignment vertical="center" wrapText="1"/>
    </xf>
    <xf numFmtId="1" fontId="5" fillId="0" borderId="6" xfId="0" applyNumberFormat="1" applyFont="1" applyBorder="1" applyAlignment="1">
      <alignment horizontal="center" vertical="center" wrapText="1"/>
    </xf>
    <xf numFmtId="49" fontId="5" fillId="0" borderId="6" xfId="0" applyNumberFormat="1" applyFont="1" applyBorder="1" applyAlignment="1">
      <alignment horizontal="center" vertical="center" wrapText="1"/>
    </xf>
    <xf numFmtId="165" fontId="5" fillId="0" borderId="6" xfId="2" applyNumberFormat="1" applyFont="1" applyFill="1" applyBorder="1" applyAlignment="1" applyProtection="1">
      <alignment horizontal="center" vertical="center" wrapText="1"/>
    </xf>
    <xf numFmtId="9" fontId="5" fillId="0" borderId="6" xfId="0" applyNumberFormat="1" applyFont="1" applyBorder="1" applyAlignment="1">
      <alignment horizontal="center"/>
    </xf>
    <xf numFmtId="9" fontId="5" fillId="0" borderId="6" xfId="0" applyNumberFormat="1" applyFont="1" applyBorder="1" applyAlignment="1" applyProtection="1">
      <alignment horizontal="center"/>
      <protection locked="0"/>
    </xf>
    <xf numFmtId="0" fontId="37" fillId="0" borderId="6" xfId="0" applyFont="1" applyBorder="1" applyAlignment="1" applyProtection="1">
      <alignment horizontal="center" vertical="center" wrapText="1"/>
      <protection locked="0"/>
    </xf>
    <xf numFmtId="0" fontId="37" fillId="0" borderId="5" xfId="0" applyFont="1" applyBorder="1" applyAlignment="1" applyProtection="1">
      <alignment horizontal="center" vertical="center" wrapText="1"/>
      <protection locked="0"/>
    </xf>
    <xf numFmtId="9" fontId="37" fillId="0" borderId="5" xfId="0" applyNumberFormat="1" applyFont="1" applyBorder="1" applyAlignment="1" applyProtection="1">
      <alignment horizontal="center" vertical="center"/>
      <protection locked="0"/>
    </xf>
    <xf numFmtId="9" fontId="5" fillId="0" borderId="5" xfId="2" applyFont="1" applyFill="1" applyBorder="1" applyAlignment="1" applyProtection="1">
      <alignment horizontal="center" vertical="center" wrapText="1"/>
      <protection locked="0"/>
    </xf>
    <xf numFmtId="9" fontId="5" fillId="0" borderId="6" xfId="2" applyFont="1" applyFill="1" applyBorder="1" applyAlignment="1" applyProtection="1">
      <alignment horizontal="center" vertical="center"/>
    </xf>
    <xf numFmtId="0" fontId="5" fillId="0" borderId="6" xfId="2" applyNumberFormat="1" applyFont="1" applyFill="1" applyBorder="1" applyAlignment="1" applyProtection="1">
      <alignment horizontal="center" vertical="center"/>
    </xf>
    <xf numFmtId="9" fontId="37" fillId="0" borderId="5" xfId="0" applyNumberFormat="1" applyFont="1" applyBorder="1" applyAlignment="1" applyProtection="1">
      <alignment horizontal="center" vertical="center" wrapText="1"/>
      <protection locked="0"/>
    </xf>
    <xf numFmtId="0" fontId="37" fillId="0" borderId="11" xfId="0" applyFont="1" applyBorder="1" applyAlignment="1" applyProtection="1">
      <alignment horizontal="center" vertical="center" wrapText="1"/>
      <protection locked="0"/>
    </xf>
    <xf numFmtId="9" fontId="37" fillId="0" borderId="2" xfId="0" applyNumberFormat="1" applyFont="1" applyBorder="1" applyAlignment="1" applyProtection="1">
      <alignment horizontal="center" vertical="center" wrapText="1"/>
      <protection locked="0"/>
    </xf>
    <xf numFmtId="43" fontId="5" fillId="0" borderId="5" xfId="1" applyFont="1" applyFill="1" applyBorder="1" applyAlignment="1">
      <alignment horizontal="center" vertical="center" wrapText="1"/>
    </xf>
    <xf numFmtId="43" fontId="37" fillId="0" borderId="11" xfId="1" applyFont="1" applyFill="1" applyBorder="1" applyAlignment="1" applyProtection="1">
      <alignment horizontal="center" vertical="center" wrapText="1"/>
      <protection locked="0"/>
    </xf>
    <xf numFmtId="43" fontId="37" fillId="0" borderId="6" xfId="1" applyFont="1" applyFill="1" applyBorder="1" applyAlignment="1" applyProtection="1">
      <alignment horizontal="center" vertical="center" wrapText="1"/>
      <protection locked="0"/>
    </xf>
    <xf numFmtId="0" fontId="5" fillId="0" borderId="6" xfId="3" applyFont="1" applyFill="1" applyBorder="1" applyAlignment="1" applyProtection="1">
      <alignment vertical="center" wrapText="1"/>
    </xf>
    <xf numFmtId="0" fontId="5" fillId="0" borderId="6" xfId="2" applyNumberFormat="1" applyFont="1" applyFill="1" applyBorder="1" applyAlignment="1" applyProtection="1">
      <alignment horizontal="center" vertical="center" wrapText="1"/>
    </xf>
    <xf numFmtId="9" fontId="5" fillId="0" borderId="5" xfId="0" applyNumberFormat="1" applyFont="1" applyBorder="1" applyAlignment="1">
      <alignment horizontal="center" vertical="center"/>
    </xf>
    <xf numFmtId="0" fontId="5" fillId="0" borderId="5" xfId="0" applyFont="1" applyBorder="1" applyAlignment="1">
      <alignment wrapText="1"/>
    </xf>
    <xf numFmtId="9" fontId="5" fillId="0" borderId="5" xfId="0" applyNumberFormat="1" applyFont="1" applyBorder="1" applyAlignment="1" applyProtection="1">
      <alignment horizontal="center" vertical="center"/>
      <protection locked="0"/>
    </xf>
    <xf numFmtId="43" fontId="5" fillId="0" borderId="5" xfId="1" applyFont="1" applyFill="1" applyBorder="1" applyAlignment="1" applyProtection="1">
      <alignment horizontal="center" vertical="center" wrapText="1"/>
      <protection locked="0"/>
    </xf>
    <xf numFmtId="9" fontId="5" fillId="0" borderId="5" xfId="0" applyNumberFormat="1" applyFont="1" applyBorder="1" applyAlignment="1" applyProtection="1">
      <alignment wrapText="1"/>
      <protection locked="0"/>
    </xf>
    <xf numFmtId="0" fontId="5" fillId="0" borderId="5" xfId="0" applyFont="1" applyBorder="1" applyAlignment="1" applyProtection="1">
      <alignment wrapText="1"/>
      <protection locked="0"/>
    </xf>
    <xf numFmtId="166" fontId="5" fillId="0" borderId="6" xfId="1" applyNumberFormat="1" applyFont="1" applyFill="1" applyBorder="1" applyAlignment="1" applyProtection="1">
      <alignment horizontal="center" vertical="center" wrapText="1"/>
    </xf>
    <xf numFmtId="0" fontId="5" fillId="0" borderId="8" xfId="0" applyFont="1" applyBorder="1" applyAlignment="1">
      <alignment horizontal="center" vertical="center"/>
    </xf>
    <xf numFmtId="166" fontId="5" fillId="0" borderId="8" xfId="1" applyNumberFormat="1" applyFont="1" applyFill="1" applyBorder="1" applyAlignment="1" applyProtection="1">
      <alignment horizontal="center" vertical="center"/>
    </xf>
    <xf numFmtId="9" fontId="5" fillId="0" borderId="8" xfId="0" applyNumberFormat="1" applyFont="1" applyBorder="1" applyAlignment="1">
      <alignment horizontal="center" vertical="center"/>
    </xf>
    <xf numFmtId="0" fontId="5" fillId="0" borderId="8" xfId="0" applyFont="1" applyBorder="1" applyAlignment="1">
      <alignment wrapText="1"/>
    </xf>
    <xf numFmtId="0" fontId="5" fillId="0" borderId="8" xfId="0" applyFont="1" applyBorder="1" applyAlignment="1" applyProtection="1">
      <alignment horizontal="center" vertical="center"/>
      <protection locked="0"/>
    </xf>
    <xf numFmtId="166" fontId="5" fillId="0" borderId="8" xfId="1" applyNumberFormat="1" applyFont="1" applyFill="1" applyBorder="1" applyAlignment="1" applyProtection="1">
      <alignment horizontal="center" vertical="center"/>
      <protection locked="0"/>
    </xf>
    <xf numFmtId="9" fontId="5" fillId="0" borderId="8" xfId="0" applyNumberFormat="1" applyFont="1" applyBorder="1" applyAlignment="1" applyProtection="1">
      <alignment horizontal="center" vertical="center"/>
      <protection locked="0"/>
    </xf>
    <xf numFmtId="0" fontId="31" fillId="0" borderId="8" xfId="0" applyFont="1" applyBorder="1" applyAlignment="1" applyProtection="1">
      <alignment wrapText="1"/>
      <protection locked="0"/>
    </xf>
    <xf numFmtId="0" fontId="5" fillId="0" borderId="8" xfId="0" applyFont="1" applyBorder="1" applyAlignment="1" applyProtection="1">
      <alignment wrapText="1"/>
      <protection locked="0"/>
    </xf>
    <xf numFmtId="43" fontId="5" fillId="0" borderId="8" xfId="1" applyFont="1" applyFill="1" applyBorder="1" applyAlignment="1">
      <alignment horizontal="center" vertical="center" wrapText="1"/>
    </xf>
    <xf numFmtId="0" fontId="5" fillId="0" borderId="0" xfId="0" applyFont="1" applyAlignment="1">
      <alignment horizontal="center" vertical="center"/>
    </xf>
    <xf numFmtId="0" fontId="5" fillId="0" borderId="9" xfId="0" applyFont="1" applyBorder="1" applyAlignment="1">
      <alignment wrapText="1"/>
    </xf>
    <xf numFmtId="43" fontId="5" fillId="0" borderId="8" xfId="1" applyFont="1" applyFill="1" applyBorder="1" applyAlignment="1" applyProtection="1">
      <alignment horizontal="center" vertical="center" wrapText="1"/>
      <protection locked="0"/>
    </xf>
    <xf numFmtId="9" fontId="5" fillId="0" borderId="0" xfId="0" applyNumberFormat="1" applyFont="1" applyAlignment="1" applyProtection="1">
      <alignment horizontal="center" vertical="center"/>
      <protection locked="0"/>
    </xf>
    <xf numFmtId="0" fontId="5" fillId="0" borderId="9" xfId="0" applyFont="1" applyBorder="1" applyAlignment="1" applyProtection="1">
      <alignment wrapText="1"/>
      <protection locked="0"/>
    </xf>
    <xf numFmtId="166" fontId="5" fillId="0" borderId="8" xfId="1" applyNumberFormat="1" applyFont="1" applyFill="1" applyBorder="1" applyAlignment="1" applyProtection="1">
      <alignment horizontal="center" vertical="center" wrapText="1"/>
      <protection locked="0"/>
    </xf>
    <xf numFmtId="166" fontId="5" fillId="0" borderId="6" xfId="1" applyNumberFormat="1" applyFont="1" applyFill="1" applyBorder="1" applyAlignment="1" applyProtection="1">
      <alignment horizontal="center" vertical="center"/>
    </xf>
    <xf numFmtId="10" fontId="5" fillId="0" borderId="8" xfId="0" applyNumberFormat="1" applyFont="1" applyBorder="1" applyAlignment="1">
      <alignment horizontal="center" vertical="center"/>
    </xf>
    <xf numFmtId="10" fontId="5" fillId="0" borderId="8" xfId="0" applyNumberFormat="1" applyFont="1" applyBorder="1" applyAlignment="1" applyProtection="1">
      <alignment horizontal="center" vertical="center"/>
      <protection locked="0"/>
    </xf>
    <xf numFmtId="0" fontId="5" fillId="0" borderId="6" xfId="1" applyNumberFormat="1" applyFont="1" applyFill="1" applyBorder="1" applyAlignment="1" applyProtection="1">
      <alignment horizontal="center" vertical="center"/>
    </xf>
    <xf numFmtId="0" fontId="5" fillId="0" borderId="6" xfId="0" applyFont="1" applyBorder="1" applyAlignment="1">
      <alignment horizontal="justify" vertical="center"/>
    </xf>
    <xf numFmtId="0" fontId="38" fillId="0" borderId="6" xfId="0" applyFont="1" applyBorder="1" applyAlignment="1" applyProtection="1">
      <alignment horizontal="center" vertical="center" wrapText="1"/>
      <protection locked="0"/>
    </xf>
    <xf numFmtId="9" fontId="38" fillId="0" borderId="9" xfId="0" applyNumberFormat="1" applyFont="1" applyBorder="1" applyAlignment="1" applyProtection="1">
      <alignment horizontal="center" vertical="center" wrapText="1"/>
      <protection locked="0"/>
    </xf>
    <xf numFmtId="0" fontId="19" fillId="0" borderId="6" xfId="0" applyFont="1" applyBorder="1" applyAlignment="1">
      <alignment horizontal="center" vertical="center" wrapText="1"/>
    </xf>
    <xf numFmtId="0" fontId="19" fillId="0" borderId="6" xfId="0" applyFont="1" applyBorder="1" applyAlignment="1" applyProtection="1">
      <alignment horizontal="center" vertical="center" wrapText="1"/>
      <protection locked="0"/>
    </xf>
    <xf numFmtId="43" fontId="5" fillId="0" borderId="6" xfId="0" applyNumberFormat="1" applyFont="1" applyBorder="1" applyAlignment="1">
      <alignment horizontal="center" vertical="center" wrapText="1"/>
    </xf>
    <xf numFmtId="0" fontId="36" fillId="0" borderId="9" xfId="0" applyFont="1" applyBorder="1" applyAlignment="1" applyProtection="1">
      <alignment horizontal="center" vertical="center" wrapText="1"/>
      <protection locked="0"/>
    </xf>
    <xf numFmtId="0" fontId="38" fillId="0" borderId="9" xfId="0" applyFont="1" applyBorder="1" applyAlignment="1" applyProtection="1">
      <alignment horizontal="center" vertical="center" wrapText="1"/>
      <protection locked="0"/>
    </xf>
    <xf numFmtId="9" fontId="38" fillId="0" borderId="6" xfId="2" applyFont="1" applyFill="1" applyBorder="1" applyAlignment="1" applyProtection="1">
      <alignment horizontal="center" vertical="center" wrapText="1"/>
      <protection locked="0"/>
    </xf>
    <xf numFmtId="0" fontId="5" fillId="0" borderId="6" xfId="0" applyFont="1" applyBorder="1"/>
    <xf numFmtId="0" fontId="5" fillId="0" borderId="6" xfId="0" applyFont="1" applyBorder="1" applyProtection="1">
      <protection locked="0"/>
    </xf>
    <xf numFmtId="9" fontId="39" fillId="0" borderId="6" xfId="0" applyNumberFormat="1" applyFont="1" applyBorder="1" applyProtection="1">
      <protection locked="0"/>
    </xf>
    <xf numFmtId="9" fontId="5" fillId="0" borderId="6" xfId="0" applyNumberFormat="1" applyFont="1" applyBorder="1" applyProtection="1">
      <protection locked="0"/>
    </xf>
    <xf numFmtId="0" fontId="42" fillId="0" borderId="6" xfId="0" applyFont="1" applyBorder="1" applyAlignment="1" applyProtection="1">
      <alignment wrapText="1"/>
      <protection locked="0"/>
    </xf>
    <xf numFmtId="0" fontId="38" fillId="0" borderId="6" xfId="0" applyFont="1" applyBorder="1" applyAlignment="1" applyProtection="1">
      <alignment wrapText="1"/>
      <protection locked="0"/>
    </xf>
    <xf numFmtId="0" fontId="13" fillId="0" borderId="6" xfId="0" applyFont="1" applyBorder="1" applyAlignment="1">
      <alignment vertical="center" wrapText="1"/>
    </xf>
    <xf numFmtId="9" fontId="5" fillId="0" borderId="10" xfId="0" applyNumberFormat="1" applyFont="1" applyBorder="1" applyAlignment="1">
      <alignment horizontal="center" vertical="center" wrapText="1"/>
    </xf>
    <xf numFmtId="0" fontId="5" fillId="0" borderId="6" xfId="0" applyFont="1" applyBorder="1" applyAlignment="1" applyProtection="1">
      <alignment horizontal="justify" vertical="center" wrapText="1"/>
      <protection locked="0"/>
    </xf>
    <xf numFmtId="0" fontId="5" fillId="0" borderId="6" xfId="0" applyFont="1" applyBorder="1" applyAlignment="1" applyProtection="1">
      <alignment horizontal="justify" vertical="center"/>
      <protection locked="0"/>
    </xf>
    <xf numFmtId="0" fontId="13" fillId="0" borderId="6" xfId="0" applyFont="1" applyBorder="1" applyAlignment="1">
      <alignment horizontal="left" vertical="center" wrapText="1"/>
    </xf>
    <xf numFmtId="9" fontId="13" fillId="0" borderId="6" xfId="0" applyNumberFormat="1" applyFont="1" applyBorder="1" applyAlignment="1">
      <alignment horizontal="justify" vertical="center"/>
    </xf>
    <xf numFmtId="9" fontId="13" fillId="0" borderId="6" xfId="0" applyNumberFormat="1" applyFont="1" applyBorder="1" applyAlignment="1" applyProtection="1">
      <alignment horizontal="justify" vertical="center"/>
      <protection locked="0"/>
    </xf>
    <xf numFmtId="9" fontId="13" fillId="0" borderId="6" xfId="0" applyNumberFormat="1" applyFont="1" applyBorder="1" applyAlignment="1" applyProtection="1">
      <alignment horizontal="center" vertical="center"/>
      <protection locked="0"/>
    </xf>
    <xf numFmtId="9" fontId="13" fillId="0" borderId="6" xfId="0" applyNumberFormat="1" applyFont="1" applyBorder="1" applyAlignment="1">
      <alignment horizontal="center" vertical="center" wrapText="1"/>
    </xf>
    <xf numFmtId="1" fontId="13" fillId="0" borderId="6" xfId="0" applyNumberFormat="1" applyFont="1" applyBorder="1" applyAlignment="1">
      <alignment horizontal="center" vertical="center" wrapText="1"/>
    </xf>
    <xf numFmtId="9" fontId="13" fillId="0" borderId="6" xfId="0" applyNumberFormat="1" applyFont="1" applyBorder="1" applyAlignment="1" applyProtection="1">
      <alignment horizontal="center" vertical="center" wrapText="1"/>
      <protection locked="0"/>
    </xf>
    <xf numFmtId="0" fontId="13" fillId="0" borderId="6" xfId="0" applyFont="1" applyBorder="1" applyAlignment="1" applyProtection="1">
      <alignment horizontal="justify" vertical="center" wrapText="1"/>
      <protection locked="0"/>
    </xf>
    <xf numFmtId="0" fontId="16" fillId="0" borderId="6" xfId="0" applyFont="1" applyBorder="1" applyAlignment="1" applyProtection="1">
      <alignment horizontal="justify" vertical="center" wrapText="1"/>
      <protection locked="0"/>
    </xf>
    <xf numFmtId="0" fontId="13" fillId="0" borderId="6" xfId="0" applyFont="1" applyBorder="1" applyAlignment="1">
      <alignment horizontal="justify" vertical="center"/>
    </xf>
    <xf numFmtId="0" fontId="13" fillId="0" borderId="6" xfId="0" applyFont="1" applyBorder="1" applyAlignment="1" applyProtection="1">
      <alignment horizontal="center" vertical="center"/>
      <protection locked="0"/>
    </xf>
    <xf numFmtId="0" fontId="13" fillId="0" borderId="6" xfId="0" applyFont="1" applyBorder="1" applyAlignment="1" applyProtection="1">
      <alignment horizontal="justify" vertical="center"/>
      <protection locked="0"/>
    </xf>
    <xf numFmtId="10" fontId="13" fillId="0" borderId="6" xfId="0" applyNumberFormat="1" applyFont="1" applyBorder="1" applyAlignment="1" applyProtection="1">
      <alignment horizontal="center" vertical="center"/>
      <protection locked="0"/>
    </xf>
    <xf numFmtId="2" fontId="13" fillId="0" borderId="6" xfId="0" applyNumberFormat="1" applyFont="1" applyBorder="1" applyAlignment="1">
      <alignment horizontal="center" vertical="center" wrapText="1"/>
    </xf>
    <xf numFmtId="0" fontId="14" fillId="0" borderId="6" xfId="0" applyFont="1" applyBorder="1" applyAlignment="1">
      <alignment horizontal="justify" vertical="center" wrapText="1"/>
    </xf>
    <xf numFmtId="0" fontId="13" fillId="0" borderId="6" xfId="1" applyNumberFormat="1" applyFont="1" applyFill="1" applyBorder="1" applyAlignment="1">
      <alignment horizontal="center" vertical="center" wrapText="1"/>
    </xf>
    <xf numFmtId="9" fontId="13" fillId="0" borderId="6" xfId="0" applyNumberFormat="1" applyFont="1" applyBorder="1" applyAlignment="1">
      <alignment horizontal="justify" vertical="center" wrapText="1"/>
    </xf>
    <xf numFmtId="9" fontId="13" fillId="0" borderId="6" xfId="0" applyNumberFormat="1" applyFont="1" applyBorder="1" applyAlignment="1" applyProtection="1">
      <alignment horizontal="justify" vertical="center" wrapText="1"/>
      <protection locked="0"/>
    </xf>
    <xf numFmtId="0" fontId="16" fillId="0" borderId="6" xfId="0" applyFont="1" applyBorder="1" applyAlignment="1">
      <alignment horizontal="justify" vertical="center" wrapText="1"/>
    </xf>
    <xf numFmtId="10" fontId="5" fillId="0" borderId="6" xfId="0" applyNumberFormat="1" applyFont="1" applyBorder="1" applyAlignment="1" applyProtection="1">
      <alignment horizontal="center" vertical="center"/>
      <protection locked="0"/>
    </xf>
    <xf numFmtId="3" fontId="13" fillId="0" borderId="6" xfId="0" applyNumberFormat="1" applyFont="1" applyBorder="1" applyAlignment="1">
      <alignment horizontal="justify" vertical="center" wrapText="1"/>
    </xf>
    <xf numFmtId="10" fontId="13" fillId="0" borderId="6" xfId="0" applyNumberFormat="1" applyFont="1" applyBorder="1" applyAlignment="1">
      <alignment horizontal="center" vertical="center" wrapText="1"/>
    </xf>
    <xf numFmtId="9" fontId="13" fillId="0" borderId="6" xfId="2" applyFont="1" applyFill="1" applyBorder="1" applyAlignment="1" applyProtection="1">
      <alignment horizontal="center" vertical="center"/>
    </xf>
    <xf numFmtId="0" fontId="32" fillId="0" borderId="6" xfId="0" applyFont="1" applyBorder="1" applyAlignment="1" applyProtection="1">
      <alignment horizontal="justify" vertical="center" wrapText="1"/>
      <protection locked="0"/>
    </xf>
    <xf numFmtId="3" fontId="16" fillId="0" borderId="6" xfId="0" applyNumberFormat="1" applyFont="1" applyBorder="1" applyAlignment="1">
      <alignment horizontal="justify" vertical="center" wrapText="1"/>
    </xf>
    <xf numFmtId="3" fontId="13" fillId="0" borderId="6" xfId="0" applyNumberFormat="1" applyFont="1" applyBorder="1" applyAlignment="1">
      <alignment horizontal="center" vertical="center"/>
    </xf>
    <xf numFmtId="3" fontId="13" fillId="0" borderId="6" xfId="0" applyNumberFormat="1" applyFont="1" applyBorder="1" applyAlignment="1">
      <alignment horizontal="justify" vertical="center"/>
    </xf>
    <xf numFmtId="167" fontId="13" fillId="0" borderId="6" xfId="0" applyNumberFormat="1" applyFont="1" applyBorder="1" applyAlignment="1">
      <alignment horizontal="center" vertical="center"/>
    </xf>
    <xf numFmtId="167" fontId="16" fillId="0" borderId="6" xfId="0" applyNumberFormat="1" applyFont="1" applyBorder="1" applyAlignment="1">
      <alignment horizontal="center" vertical="center"/>
    </xf>
    <xf numFmtId="3" fontId="16" fillId="0" borderId="6" xfId="0" applyNumberFormat="1" applyFont="1" applyBorder="1" applyAlignment="1" applyProtection="1">
      <alignment horizontal="justify" vertical="center" wrapText="1"/>
      <protection locked="0"/>
    </xf>
    <xf numFmtId="3" fontId="13" fillId="0" borderId="6" xfId="0" applyNumberFormat="1" applyFont="1" applyBorder="1" applyAlignment="1" applyProtection="1">
      <alignment horizontal="justify" vertical="center"/>
      <protection locked="0"/>
    </xf>
    <xf numFmtId="3" fontId="13" fillId="0" borderId="6" xfId="0" applyNumberFormat="1" applyFont="1" applyBorder="1" applyAlignment="1" applyProtection="1">
      <alignment horizontal="justify" vertical="center" wrapText="1"/>
      <protection locked="0"/>
    </xf>
    <xf numFmtId="9" fontId="16" fillId="0" borderId="6" xfId="2" applyFont="1" applyFill="1" applyBorder="1" applyAlignment="1" applyProtection="1">
      <alignment horizontal="center" vertical="center"/>
      <protection locked="0"/>
    </xf>
    <xf numFmtId="167" fontId="16" fillId="0" borderId="6" xfId="0" applyNumberFormat="1" applyFont="1" applyBorder="1" applyAlignment="1" applyProtection="1">
      <alignment horizontal="center" vertical="center"/>
      <protection locked="0"/>
    </xf>
    <xf numFmtId="0" fontId="28" fillId="0" borderId="6" xfId="0" applyFont="1" applyBorder="1" applyAlignment="1" applyProtection="1">
      <alignment horizontal="justify" vertical="center" wrapText="1"/>
      <protection locked="0"/>
    </xf>
    <xf numFmtId="9" fontId="16" fillId="0" borderId="6" xfId="0" applyNumberFormat="1" applyFont="1" applyBorder="1" applyAlignment="1">
      <alignment horizontal="center" vertical="center"/>
    </xf>
    <xf numFmtId="9" fontId="16" fillId="0" borderId="6" xfId="0" applyNumberFormat="1" applyFont="1" applyBorder="1" applyAlignment="1">
      <alignment horizontal="justify" vertical="center" wrapText="1"/>
    </xf>
    <xf numFmtId="0" fontId="13" fillId="0" borderId="6" xfId="0" applyFont="1" applyBorder="1" applyAlignment="1" applyProtection="1">
      <alignment horizontal="center" vertical="center" wrapText="1"/>
      <protection locked="0"/>
    </xf>
    <xf numFmtId="9" fontId="16" fillId="0" borderId="6" xfId="0" applyNumberFormat="1" applyFont="1" applyBorder="1" applyAlignment="1" applyProtection="1">
      <alignment horizontal="center" vertical="center"/>
      <protection locked="0"/>
    </xf>
    <xf numFmtId="9" fontId="16" fillId="0" borderId="6" xfId="0" applyNumberFormat="1" applyFont="1" applyBorder="1" applyAlignment="1" applyProtection="1">
      <alignment horizontal="justify" vertical="center" wrapText="1"/>
      <protection locked="0"/>
    </xf>
    <xf numFmtId="9" fontId="28" fillId="0" borderId="9" xfId="0" applyNumberFormat="1" applyFont="1" applyBorder="1" applyAlignment="1" applyProtection="1">
      <alignment horizontal="justify" vertical="center" wrapText="1"/>
      <protection locked="0"/>
    </xf>
    <xf numFmtId="1" fontId="16" fillId="0" borderId="6" xfId="0" applyNumberFormat="1" applyFont="1" applyBorder="1" applyAlignment="1" applyProtection="1">
      <alignment horizontal="center" vertical="center"/>
      <protection locked="0"/>
    </xf>
    <xf numFmtId="0" fontId="28" fillId="0" borderId="9" xfId="0" applyFont="1" applyBorder="1" applyAlignment="1" applyProtection="1">
      <alignment horizontal="justify" vertical="center" wrapText="1"/>
      <protection locked="0"/>
    </xf>
    <xf numFmtId="165" fontId="13" fillId="0" borderId="6" xfId="0" applyNumberFormat="1" applyFont="1" applyBorder="1" applyAlignment="1">
      <alignment horizontal="justify" vertical="center" wrapText="1"/>
    </xf>
    <xf numFmtId="165" fontId="13" fillId="0" borderId="6" xfId="0" applyNumberFormat="1" applyFont="1" applyBorder="1" applyAlignment="1">
      <alignment horizontal="center" vertical="center" wrapText="1"/>
    </xf>
    <xf numFmtId="9" fontId="16" fillId="0" borderId="6" xfId="2" applyFont="1" applyFill="1" applyBorder="1" applyAlignment="1">
      <alignment horizontal="center" vertical="center" wrapText="1"/>
    </xf>
    <xf numFmtId="9" fontId="16" fillId="0" borderId="6" xfId="2" applyFont="1" applyFill="1" applyBorder="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16" fillId="0" borderId="6" xfId="0" applyFont="1" applyBorder="1" applyAlignment="1">
      <alignment horizontal="center" vertical="center" wrapText="1"/>
    </xf>
    <xf numFmtId="9" fontId="16" fillId="0" borderId="6" xfId="0" applyNumberFormat="1" applyFont="1" applyBorder="1" applyAlignment="1" applyProtection="1">
      <alignment horizontal="center" vertical="center" wrapText="1"/>
      <protection locked="0"/>
    </xf>
    <xf numFmtId="9" fontId="5" fillId="0" borderId="6" xfId="0" applyNumberFormat="1" applyFont="1" applyBorder="1" applyAlignment="1">
      <alignment horizontal="justify" vertical="center" wrapText="1"/>
    </xf>
    <xf numFmtId="9" fontId="16" fillId="0" borderId="6" xfId="0" applyNumberFormat="1" applyFont="1" applyBorder="1" applyAlignment="1">
      <alignment horizontal="justify" vertical="center"/>
    </xf>
    <xf numFmtId="9" fontId="17" fillId="0" borderId="6" xfId="0" applyNumberFormat="1" applyFont="1" applyBorder="1" applyAlignment="1">
      <alignment horizontal="justify" vertical="center" wrapText="1"/>
    </xf>
    <xf numFmtId="9" fontId="16" fillId="0" borderId="6" xfId="0" applyNumberFormat="1" applyFont="1" applyBorder="1" applyAlignment="1" applyProtection="1">
      <alignment horizontal="justify" vertical="center"/>
      <protection locked="0"/>
    </xf>
    <xf numFmtId="9" fontId="17" fillId="0" borderId="6" xfId="0" applyNumberFormat="1" applyFont="1" applyBorder="1" applyAlignment="1" applyProtection="1">
      <alignment horizontal="justify" vertical="center" wrapText="1"/>
      <protection locked="0"/>
    </xf>
    <xf numFmtId="9" fontId="13" fillId="0" borderId="6" xfId="2" applyFont="1" applyFill="1" applyBorder="1" applyAlignment="1" applyProtection="1">
      <alignment horizontal="center" vertical="center"/>
      <protection locked="0"/>
    </xf>
    <xf numFmtId="1" fontId="13" fillId="0" borderId="6" xfId="0" applyNumberFormat="1" applyFont="1" applyBorder="1" applyAlignment="1">
      <alignment horizontal="justify" vertical="center" wrapText="1"/>
    </xf>
    <xf numFmtId="1" fontId="13" fillId="0" borderId="6" xfId="0" applyNumberFormat="1" applyFont="1" applyBorder="1" applyAlignment="1" applyProtection="1">
      <alignment horizontal="center" vertical="center"/>
      <protection locked="0"/>
    </xf>
    <xf numFmtId="168" fontId="13" fillId="0" borderId="6" xfId="0" applyNumberFormat="1" applyFont="1" applyBorder="1" applyAlignment="1">
      <alignment horizontal="center" vertical="center" wrapText="1"/>
    </xf>
    <xf numFmtId="0" fontId="35" fillId="0" borderId="6" xfId="0" applyFont="1" applyBorder="1" applyAlignment="1" applyProtection="1">
      <alignment horizontal="justify" vertical="center" wrapText="1"/>
      <protection locked="0"/>
    </xf>
    <xf numFmtId="0" fontId="16" fillId="0" borderId="6" xfId="0" applyFont="1" applyBorder="1" applyAlignment="1">
      <alignment horizontal="justify" vertical="center"/>
    </xf>
    <xf numFmtId="0" fontId="16" fillId="0" borderId="6" xfId="0" applyFont="1" applyBorder="1" applyAlignment="1" applyProtection="1">
      <alignment horizontal="justify" vertical="center"/>
      <protection locked="0"/>
    </xf>
    <xf numFmtId="9" fontId="26" fillId="0" borderId="12" xfId="0" applyNumberFormat="1" applyFont="1" applyBorder="1" applyAlignment="1" applyProtection="1">
      <alignment horizontal="center" vertical="center"/>
      <protection locked="0"/>
    </xf>
    <xf numFmtId="0" fontId="26" fillId="0" borderId="14" xfId="0" applyFont="1" applyBorder="1" applyAlignment="1" applyProtection="1">
      <alignment horizontal="justify" vertical="center" wrapText="1"/>
      <protection locked="0"/>
    </xf>
    <xf numFmtId="0" fontId="30" fillId="0" borderId="6" xfId="0" applyFont="1" applyBorder="1" applyAlignment="1" applyProtection="1">
      <alignment horizontal="justify" vertical="center" wrapText="1"/>
      <protection locked="0"/>
    </xf>
    <xf numFmtId="165" fontId="16" fillId="0" borderId="6" xfId="0" applyNumberFormat="1" applyFont="1" applyBorder="1" applyAlignment="1">
      <alignment horizontal="center" vertical="center"/>
    </xf>
    <xf numFmtId="165" fontId="16" fillId="0" borderId="6" xfId="0" applyNumberFormat="1" applyFont="1" applyBorder="1" applyAlignment="1" applyProtection="1">
      <alignment horizontal="center" vertical="center"/>
      <protection locked="0"/>
    </xf>
    <xf numFmtId="0" fontId="26" fillId="0" borderId="15" xfId="0" applyFont="1" applyBorder="1" applyAlignment="1" applyProtection="1">
      <alignment horizontal="justify" vertical="center" wrapText="1"/>
      <protection locked="0"/>
    </xf>
    <xf numFmtId="10" fontId="16" fillId="0" borderId="6" xfId="0" applyNumberFormat="1" applyFont="1" applyBorder="1" applyAlignment="1">
      <alignment horizontal="center" vertical="center"/>
    </xf>
    <xf numFmtId="10" fontId="26" fillId="0" borderId="16" xfId="0" applyNumberFormat="1" applyFont="1" applyBorder="1" applyAlignment="1" applyProtection="1">
      <alignment horizontal="center" vertical="center"/>
      <protection locked="0"/>
    </xf>
    <xf numFmtId="10" fontId="26" fillId="0" borderId="17" xfId="0" applyNumberFormat="1" applyFont="1" applyBorder="1" applyAlignment="1" applyProtection="1">
      <alignment horizontal="center" vertical="center"/>
      <protection locked="0"/>
    </xf>
    <xf numFmtId="10" fontId="26" fillId="0" borderId="18" xfId="0" applyNumberFormat="1" applyFont="1" applyBorder="1" applyAlignment="1" applyProtection="1">
      <alignment horizontal="center" vertical="center"/>
      <protection locked="0"/>
    </xf>
    <xf numFmtId="0" fontId="26" fillId="0" borderId="19" xfId="0" applyFont="1" applyBorder="1" applyAlignment="1" applyProtection="1">
      <alignment horizontal="justify" vertical="center" wrapText="1"/>
      <protection locked="0"/>
    </xf>
    <xf numFmtId="169" fontId="13" fillId="0" borderId="6" xfId="0" applyNumberFormat="1" applyFont="1" applyBorder="1" applyAlignment="1">
      <alignment horizontal="justify" vertical="center" wrapText="1"/>
    </xf>
    <xf numFmtId="169" fontId="13" fillId="0" borderId="6" xfId="0" applyNumberFormat="1" applyFont="1" applyBorder="1" applyAlignment="1">
      <alignment horizontal="center" vertical="center" wrapText="1"/>
    </xf>
    <xf numFmtId="0" fontId="28" fillId="0" borderId="6" xfId="0" applyFont="1" applyBorder="1" applyAlignment="1" applyProtection="1">
      <alignment horizontal="center" vertical="center" wrapText="1"/>
      <protection locked="0"/>
    </xf>
    <xf numFmtId="9" fontId="28" fillId="0" borderId="5" xfId="0" applyNumberFormat="1" applyFont="1" applyBorder="1" applyAlignment="1" applyProtection="1">
      <alignment horizontal="center" vertical="center" wrapText="1"/>
      <protection locked="0"/>
    </xf>
    <xf numFmtId="0" fontId="28" fillId="0" borderId="5" xfId="0" applyFont="1" applyBorder="1" applyAlignment="1" applyProtection="1">
      <alignment horizontal="justify" vertical="center" wrapText="1"/>
      <protection locked="0"/>
    </xf>
    <xf numFmtId="0" fontId="28" fillId="0" borderId="9" xfId="0" applyFont="1" applyBorder="1" applyAlignment="1" applyProtection="1">
      <alignment horizontal="center" vertical="center" wrapText="1"/>
      <protection locked="0"/>
    </xf>
    <xf numFmtId="9" fontId="28" fillId="0" borderId="8" xfId="0" applyNumberFormat="1" applyFont="1" applyBorder="1" applyAlignment="1" applyProtection="1">
      <alignment horizontal="center" vertical="center" wrapText="1"/>
      <protection locked="0"/>
    </xf>
    <xf numFmtId="0" fontId="28" fillId="0" borderId="8" xfId="0" applyFont="1" applyBorder="1" applyAlignment="1" applyProtection="1">
      <alignment horizontal="justify" vertical="center" wrapText="1"/>
      <protection locked="0"/>
    </xf>
    <xf numFmtId="170" fontId="13" fillId="0" borderId="6" xfId="0" applyNumberFormat="1" applyFont="1" applyBorder="1" applyAlignment="1">
      <alignment horizontal="center" vertical="center"/>
    </xf>
    <xf numFmtId="10" fontId="16" fillId="0" borderId="6" xfId="0" applyNumberFormat="1" applyFont="1" applyBorder="1" applyAlignment="1" applyProtection="1">
      <alignment horizontal="center" vertical="center"/>
      <protection locked="0"/>
    </xf>
    <xf numFmtId="10" fontId="13" fillId="0" borderId="6" xfId="0" applyNumberFormat="1" applyFont="1" applyBorder="1" applyAlignment="1">
      <alignment horizontal="justify" vertical="center"/>
    </xf>
    <xf numFmtId="9" fontId="16" fillId="0" borderId="6" xfId="0" applyNumberFormat="1" applyFont="1" applyBorder="1" applyAlignment="1">
      <alignment horizontal="center" vertical="center" wrapText="1"/>
    </xf>
    <xf numFmtId="1" fontId="17" fillId="0" borderId="6" xfId="0" applyNumberFormat="1" applyFont="1" applyBorder="1" applyAlignment="1">
      <alignment horizontal="center" vertical="center"/>
    </xf>
    <xf numFmtId="0" fontId="33" fillId="0" borderId="6" xfId="0" applyFont="1" applyBorder="1" applyAlignment="1" applyProtection="1">
      <alignment horizontal="justify" vertical="center" wrapText="1"/>
      <protection locked="0"/>
    </xf>
    <xf numFmtId="9" fontId="13" fillId="0" borderId="5" xfId="0" applyNumberFormat="1" applyFont="1" applyBorder="1" applyAlignment="1">
      <alignment horizontal="center" vertical="center"/>
    </xf>
    <xf numFmtId="0" fontId="13" fillId="0" borderId="5" xfId="0" applyFont="1" applyBorder="1" applyAlignment="1">
      <alignment horizontal="center" vertical="center" wrapText="1"/>
    </xf>
    <xf numFmtId="0" fontId="16" fillId="0" borderId="5" xfId="0" applyFont="1" applyBorder="1" applyAlignment="1">
      <alignment horizontal="center" vertical="center"/>
    </xf>
    <xf numFmtId="0" fontId="29" fillId="0" borderId="6" xfId="0"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0" fontId="13" fillId="0" borderId="5" xfId="0" applyFont="1" applyBorder="1" applyAlignment="1">
      <alignment horizontal="center" vertical="center"/>
    </xf>
    <xf numFmtId="9" fontId="16" fillId="0" borderId="5" xfId="0" applyNumberFormat="1" applyFont="1" applyBorder="1" applyAlignment="1">
      <alignment horizontal="center" vertical="center" wrapText="1"/>
    </xf>
    <xf numFmtId="9" fontId="16" fillId="0" borderId="5" xfId="0" applyNumberFormat="1" applyFont="1" applyBorder="1" applyAlignment="1">
      <alignment horizontal="center" vertical="center"/>
    </xf>
    <xf numFmtId="9" fontId="13" fillId="0" borderId="5" xfId="0" applyNumberFormat="1" applyFont="1" applyBorder="1" applyAlignment="1">
      <alignment horizontal="center" vertical="center" wrapText="1"/>
    </xf>
    <xf numFmtId="9" fontId="30" fillId="0" borderId="6" xfId="0" applyNumberFormat="1" applyFont="1" applyBorder="1" applyAlignment="1" applyProtection="1">
      <alignment horizontal="center" vertical="center" wrapText="1"/>
      <protection locked="0"/>
    </xf>
    <xf numFmtId="9" fontId="30" fillId="0" borderId="17" xfId="0" applyNumberFormat="1" applyFont="1" applyBorder="1" applyAlignment="1" applyProtection="1">
      <alignment horizontal="center" vertical="center"/>
      <protection locked="0"/>
    </xf>
    <xf numFmtId="10" fontId="13" fillId="0" borderId="6" xfId="0" applyNumberFormat="1" applyFont="1" applyBorder="1" applyAlignment="1" applyProtection="1">
      <alignment horizontal="center" vertical="center" wrapText="1"/>
      <protection locked="0"/>
    </xf>
    <xf numFmtId="0" fontId="30" fillId="0" borderId="5" xfId="0" applyFont="1" applyBorder="1" applyAlignment="1" applyProtection="1">
      <alignment horizontal="justify" vertical="center" wrapText="1"/>
      <protection locked="0"/>
    </xf>
    <xf numFmtId="0" fontId="43" fillId="0" borderId="3" xfId="0" applyFont="1" applyBorder="1" applyAlignment="1">
      <alignment horizontal="centerContinuous" vertical="center"/>
    </xf>
    <xf numFmtId="0" fontId="43" fillId="0" borderId="6" xfId="0" applyFont="1" applyBorder="1" applyAlignment="1">
      <alignment horizontal="centerContinuous" vertical="center"/>
    </xf>
    <xf numFmtId="0" fontId="9" fillId="3" borderId="3" xfId="0" applyFont="1" applyFill="1" applyBorder="1" applyAlignment="1">
      <alignment horizontal="center" vertical="center" wrapText="1"/>
    </xf>
    <xf numFmtId="0" fontId="0" fillId="4" borderId="6" xfId="0" applyFill="1" applyBorder="1"/>
    <xf numFmtId="0" fontId="0" fillId="6" borderId="6" xfId="0" applyFill="1" applyBorder="1"/>
    <xf numFmtId="0" fontId="0" fillId="0" borderId="6" xfId="0" applyBorder="1"/>
    <xf numFmtId="0" fontId="30" fillId="0" borderId="6" xfId="0" applyFont="1" applyBorder="1" applyAlignment="1" applyProtection="1">
      <alignment horizontal="justify" vertical="center"/>
      <protection locked="0"/>
    </xf>
    <xf numFmtId="0" fontId="30" fillId="0" borderId="5" xfId="0" applyFont="1" applyBorder="1" applyAlignment="1" applyProtection="1">
      <alignment horizontal="center" vertical="center"/>
      <protection locked="0"/>
    </xf>
    <xf numFmtId="9" fontId="30" fillId="0" borderId="5" xfId="0" applyNumberFormat="1" applyFont="1" applyBorder="1" applyAlignment="1" applyProtection="1">
      <alignment horizontal="center" vertical="center"/>
      <protection locked="0"/>
    </xf>
    <xf numFmtId="0" fontId="0" fillId="0" borderId="0" xfId="0" applyAlignment="1">
      <alignment wrapText="1"/>
    </xf>
    <xf numFmtId="0" fontId="0" fillId="6" borderId="6" xfId="0" applyFill="1" applyBorder="1" applyAlignment="1">
      <alignment horizontal="center" vertical="center"/>
    </xf>
    <xf numFmtId="0" fontId="5" fillId="4" borderId="6" xfId="0" applyFont="1" applyFill="1" applyBorder="1" applyAlignment="1">
      <alignment horizontal="center" vertical="center" wrapText="1"/>
    </xf>
    <xf numFmtId="0" fontId="46" fillId="7" borderId="6" xfId="0" applyFont="1" applyFill="1" applyBorder="1" applyAlignment="1">
      <alignment horizontal="center" vertical="center" wrapText="1"/>
    </xf>
    <xf numFmtId="0" fontId="0" fillId="4" borderId="6" xfId="0" applyFill="1" applyBorder="1" applyAlignment="1">
      <alignment horizontal="center" vertical="center" wrapText="1"/>
    </xf>
    <xf numFmtId="0" fontId="21" fillId="0" borderId="0" xfId="0" applyFont="1" applyAlignment="1">
      <alignment horizontal="center" wrapText="1"/>
    </xf>
    <xf numFmtId="0" fontId="22" fillId="4" borderId="0" xfId="0" applyFont="1" applyFill="1" applyAlignment="1">
      <alignment horizontal="center"/>
    </xf>
    <xf numFmtId="0" fontId="21" fillId="4" borderId="0" xfId="0" applyFont="1" applyFill="1" applyAlignment="1">
      <alignment horizontal="center"/>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3" borderId="5" xfId="0" applyFont="1" applyFill="1" applyBorder="1" applyAlignment="1">
      <alignment horizontal="center" vertical="center" wrapText="1"/>
    </xf>
  </cellXfs>
  <cellStyles count="6">
    <cellStyle name="Millares" xfId="1" builtinId="3"/>
    <cellStyle name="Neutral" xfId="3" builtinId="28"/>
    <cellStyle name="Normal" xfId="0" builtinId="0"/>
    <cellStyle name="Normal 2 3" xfId="4" xr:uid="{E1D25515-C78F-4CDF-AD38-0561F2996A34}"/>
    <cellStyle name="Porcentaje" xfId="2" builtinId="5"/>
    <cellStyle name="Porcentaje 2" xfId="5" xr:uid="{E860C407-08E3-4A80-9AFA-8441319567B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externalLink" Target="externalLinks/externalLink1.xml"/><Relationship Id="rId9" Type="http://schemas.openxmlformats.org/officeDocument/2006/relationships/sharedStrings" Target="sharedStrings.xml"/><Relationship Id="rId14" Type="http://schemas.openxmlformats.org/officeDocument/2006/relationships/customXml" Target="../customXml/item3.xml"/></Relationships>
</file>

<file path=xl/diagrams/_rels/data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iagrams/_rels/data2.xml.rels><?xml version="1.0" encoding="UTF-8" standalone="yes"?>
<Relationships xmlns="http://schemas.openxmlformats.org/package/2006/relationships"><Relationship Id="rId8" Type="http://schemas.openxmlformats.org/officeDocument/2006/relationships/hyperlink" Target="https://paulinorivero.com/2014/08/31/canarias-defendemos-servicios-publicos/" TargetMode="External"/><Relationship Id="rId3" Type="http://schemas.openxmlformats.org/officeDocument/2006/relationships/image" Target="../media/image10.png"/><Relationship Id="rId7" Type="http://schemas.openxmlformats.org/officeDocument/2006/relationships/image" Target="../media/image14.jpg"/><Relationship Id="rId2" Type="http://schemas.openxmlformats.org/officeDocument/2006/relationships/image" Target="../media/image9.jpeg"/><Relationship Id="rId1" Type="http://schemas.openxmlformats.org/officeDocument/2006/relationships/image" Target="../media/image8.jpeg"/><Relationship Id="rId6" Type="http://schemas.openxmlformats.org/officeDocument/2006/relationships/image" Target="../media/image13.jpeg"/><Relationship Id="rId5" Type="http://schemas.openxmlformats.org/officeDocument/2006/relationships/image" Target="../media/image12.jpeg"/><Relationship Id="rId4" Type="http://schemas.openxmlformats.org/officeDocument/2006/relationships/image" Target="../media/image11.jpeg"/><Relationship Id="rId9" Type="http://schemas.openxmlformats.org/officeDocument/2006/relationships/image" Target="../media/image15.jpeg"/></Relationships>
</file>

<file path=xl/diagram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iagrams/_rels/drawing2.xml.rels><?xml version="1.0" encoding="UTF-8" standalone="yes"?>
<Relationships xmlns="http://schemas.openxmlformats.org/package/2006/relationships"><Relationship Id="rId8" Type="http://schemas.openxmlformats.org/officeDocument/2006/relationships/hyperlink" Target="https://paulinorivero.com/2014/08/31/canarias-defendemos-servicios-publicos/" TargetMode="External"/><Relationship Id="rId3" Type="http://schemas.openxmlformats.org/officeDocument/2006/relationships/image" Target="../media/image10.png"/><Relationship Id="rId7" Type="http://schemas.openxmlformats.org/officeDocument/2006/relationships/image" Target="../media/image14.jpg"/><Relationship Id="rId2" Type="http://schemas.openxmlformats.org/officeDocument/2006/relationships/image" Target="../media/image9.jpeg"/><Relationship Id="rId1" Type="http://schemas.openxmlformats.org/officeDocument/2006/relationships/image" Target="../media/image8.jpeg"/><Relationship Id="rId6" Type="http://schemas.openxmlformats.org/officeDocument/2006/relationships/image" Target="../media/image13.jpeg"/><Relationship Id="rId5" Type="http://schemas.openxmlformats.org/officeDocument/2006/relationships/image" Target="../media/image12.jpeg"/><Relationship Id="rId4" Type="http://schemas.openxmlformats.org/officeDocument/2006/relationships/image" Target="../media/image11.jpeg"/><Relationship Id="rId9" Type="http://schemas.openxmlformats.org/officeDocument/2006/relationships/image" Target="../media/image15.jpeg"/></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C1F4FE1F-D824-4154-A6C5-20FEBC4ABFE3}" type="doc">
      <dgm:prSet loTypeId="urn:microsoft.com/office/officeart/2005/8/layout/vList3" loCatId="list" qsTypeId="urn:microsoft.com/office/officeart/2005/8/quickstyle/simple1" qsCatId="simple" csTypeId="urn:microsoft.com/office/officeart/2005/8/colors/accent1_2" csCatId="accent1" phldr="1"/>
      <dgm:spPr/>
      <dgm:t>
        <a:bodyPr/>
        <a:lstStyle/>
        <a:p>
          <a:endParaRPr lang="es-CO"/>
        </a:p>
      </dgm:t>
    </dgm:pt>
    <dgm:pt modelId="{7835A8F1-8402-4000-B549-A85901B6B080}">
      <dgm:prSet phldrT="[Texto]" custT="1">
        <dgm:style>
          <a:lnRef idx="2">
            <a:schemeClr val="accent1"/>
          </a:lnRef>
          <a:fillRef idx="1">
            <a:schemeClr val="lt1"/>
          </a:fillRef>
          <a:effectRef idx="0">
            <a:schemeClr val="accent1"/>
          </a:effectRef>
          <a:fontRef idx="minor">
            <a:schemeClr val="dk1"/>
          </a:fontRef>
        </dgm:style>
      </dgm:prSet>
      <dgm:spPr>
        <a:ln w="28575">
          <a:solidFill>
            <a:srgbClr val="73B3A9"/>
          </a:solidFill>
        </a:ln>
      </dgm:spPr>
      <dgm:t>
        <a:bodyPr spcFirstLastPara="0" vert="horz" wrap="square" lIns="362517" tIns="49530" rIns="92456" bIns="49530" numCol="1" spcCol="1270" anchor="ctr" anchorCtr="0"/>
        <a:lstStyle/>
        <a:p>
          <a:pPr marL="0" lvl="0" indent="0" algn="ctr" defTabSz="577850">
            <a:lnSpc>
              <a:spcPct val="90000"/>
            </a:lnSpc>
            <a:spcBef>
              <a:spcPct val="0"/>
            </a:spcBef>
            <a:spcAft>
              <a:spcPct val="35000"/>
            </a:spcAft>
            <a:buNone/>
          </a:pPr>
          <a:endParaRPr lang="es-CO" sz="1300" b="1" i="1" kern="1200" noProof="0" dirty="0">
            <a:solidFill>
              <a:sysClr val="window" lastClr="FFFFFF">
                <a:lumMod val="50000"/>
              </a:sysClr>
            </a:solidFill>
            <a:latin typeface="Calibri" panose="020F0502020204030204"/>
            <a:ea typeface="+mn-ea"/>
            <a:cs typeface="+mn-cs"/>
          </a:endParaRPr>
        </a:p>
        <a:p>
          <a:pPr marL="0" lvl="0" indent="0" algn="ctr" defTabSz="577850">
            <a:lnSpc>
              <a:spcPct val="90000"/>
            </a:lnSpc>
            <a:spcBef>
              <a:spcPct val="0"/>
            </a:spcBef>
            <a:spcAft>
              <a:spcPct val="35000"/>
            </a:spcAft>
            <a:buClrTx/>
            <a:buSzTx/>
            <a:buFontTx/>
            <a:buNone/>
          </a:pPr>
          <a:r>
            <a:rPr lang="es-CO" sz="1300" b="1" i="1" kern="1200" noProof="0" dirty="0">
              <a:solidFill>
                <a:sysClr val="window" lastClr="FFFFFF">
                  <a:lumMod val="50000"/>
                </a:sysClr>
              </a:solidFill>
              <a:latin typeface="Calibri" panose="020F0502020204030204"/>
              <a:ea typeface="+mn-ea"/>
              <a:cs typeface="+mn-cs"/>
            </a:rPr>
            <a:t>1. </a:t>
          </a:r>
          <a:r>
            <a:rPr lang="es-MX" sz="1300" b="1" i="1" kern="1200" noProof="0" dirty="0">
              <a:solidFill>
                <a:sysClr val="window" lastClr="FFFFFF">
                  <a:lumMod val="50000"/>
                </a:sysClr>
              </a:solidFill>
              <a:latin typeface="Calibri" panose="020F0502020204030204"/>
              <a:ea typeface="+mn-ea"/>
              <a:cs typeface="+mn-cs"/>
            </a:rPr>
            <a:t>.Implementar un modelo preventivo, predictivo y resolutivo con enfoque universal,  solidario, equitativo, incluyente, participativo, territorializado e intercultural, eficiente y sostenible en el tiempo.</a:t>
          </a:r>
          <a:endParaRPr lang="es-CO" sz="1300" b="1" i="1" kern="1200" dirty="0">
            <a:solidFill>
              <a:sysClr val="window" lastClr="FFFFFF">
                <a:lumMod val="50000"/>
              </a:sysClr>
            </a:solidFill>
            <a:latin typeface="Calibri" panose="020F0502020204030204"/>
            <a:ea typeface="+mn-ea"/>
            <a:cs typeface="+mn-cs"/>
          </a:endParaRPr>
        </a:p>
      </dgm:t>
    </dgm:pt>
    <dgm:pt modelId="{92F3AF31-F0B0-41A6-AB51-FAF654501812}" type="parTrans" cxnId="{FE1CEBD6-6569-44B1-BF6E-4C4110F62EC7}">
      <dgm:prSet/>
      <dgm:spPr/>
      <dgm:t>
        <a:bodyPr/>
        <a:lstStyle/>
        <a:p>
          <a:endParaRPr lang="es-CO">
            <a:latin typeface="+mn-lt"/>
          </a:endParaRPr>
        </a:p>
      </dgm:t>
    </dgm:pt>
    <dgm:pt modelId="{C8011D28-296D-49B0-BBD6-614B3D43EB0E}" type="sibTrans" cxnId="{FE1CEBD6-6569-44B1-BF6E-4C4110F62EC7}">
      <dgm:prSet/>
      <dgm:spPr/>
      <dgm:t>
        <a:bodyPr/>
        <a:lstStyle/>
        <a:p>
          <a:endParaRPr lang="es-CO">
            <a:latin typeface="+mn-lt"/>
          </a:endParaRPr>
        </a:p>
      </dgm:t>
    </dgm:pt>
    <dgm:pt modelId="{DD8669A0-1B9E-408E-805C-FB2041979652}">
      <dgm:prSet phldrT="[Texto]" custT="1">
        <dgm:style>
          <a:lnRef idx="2">
            <a:schemeClr val="accent1"/>
          </a:lnRef>
          <a:fillRef idx="1">
            <a:schemeClr val="lt1"/>
          </a:fillRef>
          <a:effectRef idx="0">
            <a:schemeClr val="accent1"/>
          </a:effectRef>
          <a:fontRef idx="minor">
            <a:schemeClr val="dk1"/>
          </a:fontRef>
        </dgm:style>
      </dgm:prSet>
      <dgm:spPr>
        <a:noFill/>
        <a:ln w="28575">
          <a:solidFill>
            <a:srgbClr val="73B3A9"/>
          </a:solidFill>
        </a:ln>
      </dgm:spPr>
      <dgm:t>
        <a:bodyPr/>
        <a:lstStyle/>
        <a:p>
          <a:r>
            <a:rPr lang="es-CO" sz="1300" i="1" dirty="0">
              <a:solidFill>
                <a:schemeClr val="bg1">
                  <a:lumMod val="50000"/>
                </a:schemeClr>
              </a:solidFill>
              <a:latin typeface="+mn-lt"/>
            </a:rPr>
            <a:t>4. </a:t>
          </a:r>
          <a:r>
            <a:rPr lang="es-CO" sz="1300" b="1" i="1" dirty="0">
              <a:solidFill>
                <a:schemeClr val="bg1">
                  <a:lumMod val="50000"/>
                </a:schemeClr>
              </a:solidFill>
              <a:latin typeface="+mn-lt"/>
            </a:rPr>
            <a:t>Construir un Sistema Único Nacional de Información en Salud</a:t>
          </a:r>
          <a:r>
            <a:rPr lang="es-CO" sz="1200" b="1" i="1" dirty="0">
              <a:solidFill>
                <a:schemeClr val="bg1">
                  <a:lumMod val="50000"/>
                </a:schemeClr>
              </a:solidFill>
              <a:latin typeface="+mn-lt"/>
            </a:rPr>
            <a:t>.</a:t>
          </a:r>
          <a:endParaRPr lang="es-CO" sz="1200" dirty="0">
            <a:solidFill>
              <a:schemeClr val="bg1">
                <a:lumMod val="50000"/>
              </a:schemeClr>
            </a:solidFill>
            <a:latin typeface="+mn-lt"/>
          </a:endParaRPr>
        </a:p>
      </dgm:t>
    </dgm:pt>
    <dgm:pt modelId="{4D4342DC-C0BF-451F-8E5C-587E77446127}" type="parTrans" cxnId="{A82EAA17-0058-411F-9DF5-DC475B717C6C}">
      <dgm:prSet/>
      <dgm:spPr/>
      <dgm:t>
        <a:bodyPr/>
        <a:lstStyle/>
        <a:p>
          <a:endParaRPr lang="es-CO">
            <a:latin typeface="+mn-lt"/>
          </a:endParaRPr>
        </a:p>
      </dgm:t>
    </dgm:pt>
    <dgm:pt modelId="{CFBC3020-8F24-4C7C-A99D-2E7B7AE6FDAE}" type="sibTrans" cxnId="{A82EAA17-0058-411F-9DF5-DC475B717C6C}">
      <dgm:prSet/>
      <dgm:spPr/>
      <dgm:t>
        <a:bodyPr/>
        <a:lstStyle/>
        <a:p>
          <a:endParaRPr lang="es-CO">
            <a:latin typeface="+mn-lt"/>
          </a:endParaRPr>
        </a:p>
      </dgm:t>
    </dgm:pt>
    <dgm:pt modelId="{1FEB508B-CECF-44D9-B874-07558E889FBC}">
      <dgm:prSet phldrT="[Texto]" custT="1">
        <dgm:style>
          <a:lnRef idx="2">
            <a:schemeClr val="accent1"/>
          </a:lnRef>
          <a:fillRef idx="1">
            <a:schemeClr val="lt1"/>
          </a:fillRef>
          <a:effectRef idx="0">
            <a:schemeClr val="accent1"/>
          </a:effectRef>
          <a:fontRef idx="minor">
            <a:schemeClr val="dk1"/>
          </a:fontRef>
        </dgm:style>
      </dgm:prSet>
      <dgm:spPr>
        <a:noFill/>
        <a:ln w="28575">
          <a:solidFill>
            <a:srgbClr val="73B3A9"/>
          </a:solidFill>
        </a:ln>
      </dgm:spPr>
      <dgm:t>
        <a:bodyPr/>
        <a:lstStyle/>
        <a:p>
          <a:r>
            <a:rPr lang="es-CO" sz="1300" i="1" dirty="0">
              <a:solidFill>
                <a:schemeClr val="bg1">
                  <a:lumMod val="50000"/>
                </a:schemeClr>
              </a:solidFill>
              <a:latin typeface="+mn-lt"/>
            </a:rPr>
            <a:t>5. </a:t>
          </a:r>
          <a:r>
            <a:rPr lang="es-CO" sz="1300" b="1" i="1" dirty="0">
              <a:solidFill>
                <a:schemeClr val="bg1">
                  <a:lumMod val="50000"/>
                </a:schemeClr>
              </a:solidFill>
              <a:latin typeface="+mn-lt"/>
            </a:rPr>
            <a:t>Fortalecer las capacidades institucionales y financieras del sector salud</a:t>
          </a:r>
          <a:r>
            <a:rPr lang="es-CO" sz="1200" b="1" i="1" dirty="0">
              <a:solidFill>
                <a:schemeClr val="bg1">
                  <a:lumMod val="50000"/>
                </a:schemeClr>
              </a:solidFill>
              <a:latin typeface="+mn-lt"/>
            </a:rPr>
            <a:t>.</a:t>
          </a:r>
          <a:endParaRPr lang="es-CO" sz="1200" dirty="0">
            <a:solidFill>
              <a:schemeClr val="bg1">
                <a:lumMod val="50000"/>
              </a:schemeClr>
            </a:solidFill>
            <a:latin typeface="+mn-lt"/>
          </a:endParaRPr>
        </a:p>
      </dgm:t>
    </dgm:pt>
    <dgm:pt modelId="{794E9FA1-DB99-4BF8-891B-C8E84F808FD8}" type="parTrans" cxnId="{25F5D366-FA40-4AC3-807E-7056400228BB}">
      <dgm:prSet/>
      <dgm:spPr/>
      <dgm:t>
        <a:bodyPr/>
        <a:lstStyle/>
        <a:p>
          <a:endParaRPr lang="es-CO">
            <a:latin typeface="+mn-lt"/>
          </a:endParaRPr>
        </a:p>
      </dgm:t>
    </dgm:pt>
    <dgm:pt modelId="{65175C73-5767-4C21-AC50-C62FDED0C86F}" type="sibTrans" cxnId="{25F5D366-FA40-4AC3-807E-7056400228BB}">
      <dgm:prSet/>
      <dgm:spPr/>
      <dgm:t>
        <a:bodyPr/>
        <a:lstStyle/>
        <a:p>
          <a:endParaRPr lang="es-CO">
            <a:latin typeface="+mn-lt"/>
          </a:endParaRPr>
        </a:p>
      </dgm:t>
    </dgm:pt>
    <dgm:pt modelId="{F1ACE1C2-631B-45F9-B35B-F952F4B48FEC}">
      <dgm:prSet custT="1">
        <dgm:style>
          <a:lnRef idx="2">
            <a:schemeClr val="accent1"/>
          </a:lnRef>
          <a:fillRef idx="1">
            <a:schemeClr val="lt1"/>
          </a:fillRef>
          <a:effectRef idx="0">
            <a:schemeClr val="accent1"/>
          </a:effectRef>
          <a:fontRef idx="minor">
            <a:schemeClr val="dk1"/>
          </a:fontRef>
        </dgm:style>
      </dgm:prSet>
      <dgm:spPr>
        <a:noFill/>
        <a:ln w="28575">
          <a:solidFill>
            <a:srgbClr val="73B3A9"/>
          </a:solidFill>
        </a:ln>
      </dgm:spPr>
      <dgm:t>
        <a:bodyPr/>
        <a:lstStyle/>
        <a:p>
          <a:pPr algn="ctr"/>
          <a:r>
            <a:rPr lang="es-CO" sz="1300" i="1" dirty="0">
              <a:solidFill>
                <a:schemeClr val="bg1">
                  <a:lumMod val="50000"/>
                </a:schemeClr>
              </a:solidFill>
              <a:latin typeface="+mn-lt"/>
            </a:rPr>
            <a:t>2. </a:t>
          </a:r>
          <a:r>
            <a:rPr lang="es-CO" sz="1300" b="1" i="1" dirty="0">
              <a:solidFill>
                <a:prstClr val="white">
                  <a:lumMod val="50000"/>
                </a:prstClr>
              </a:solidFill>
              <a:latin typeface="+mn-lt"/>
            </a:rPr>
            <a:t>Avanzar en los procesos de </a:t>
          </a:r>
          <a:r>
            <a:rPr lang="es-CO" sz="1300" b="1" i="1" dirty="0" err="1">
              <a:solidFill>
                <a:prstClr val="white">
                  <a:lumMod val="50000"/>
                </a:prstClr>
              </a:solidFill>
              <a:latin typeface="+mn-lt"/>
            </a:rPr>
            <a:t>laboralización</a:t>
          </a:r>
          <a:r>
            <a:rPr lang="es-CO" sz="1300" b="1" i="1" dirty="0">
              <a:solidFill>
                <a:prstClr val="white">
                  <a:lumMod val="50000"/>
                </a:prstClr>
              </a:solidFill>
              <a:latin typeface="+mn-lt"/>
            </a:rPr>
            <a:t> con estabilidad, formalización, </a:t>
          </a:r>
          <a:r>
            <a:rPr lang="es-CO" sz="1300" b="1" i="1" dirty="0" err="1">
              <a:solidFill>
                <a:prstClr val="white">
                  <a:lumMod val="50000"/>
                </a:prstClr>
              </a:solidFill>
              <a:latin typeface="+mn-lt"/>
            </a:rPr>
            <a:t>dignificación</a:t>
          </a:r>
          <a:r>
            <a:rPr lang="es-CO" sz="1300" b="1" i="1" dirty="0">
              <a:solidFill>
                <a:prstClr val="white">
                  <a:lumMod val="50000"/>
                </a:prstClr>
              </a:solidFill>
              <a:latin typeface="+mn-lt"/>
            </a:rPr>
            <a:t>, formación permanente y protección de la salud en el trabajo.</a:t>
          </a:r>
          <a:endParaRPr lang="en-US" sz="1300" i="1" dirty="0">
            <a:solidFill>
              <a:schemeClr val="bg1">
                <a:lumMod val="50000"/>
              </a:schemeClr>
            </a:solidFill>
            <a:latin typeface="+mn-lt"/>
          </a:endParaRPr>
        </a:p>
      </dgm:t>
    </dgm:pt>
    <dgm:pt modelId="{CE8B93A5-6D12-438A-A594-C8FEFA2A1BBB}" type="parTrans" cxnId="{C6C68C2E-149C-4C0A-8300-E8597B7720B9}">
      <dgm:prSet/>
      <dgm:spPr/>
      <dgm:t>
        <a:bodyPr/>
        <a:lstStyle/>
        <a:p>
          <a:endParaRPr lang="es-CO">
            <a:latin typeface="+mn-lt"/>
          </a:endParaRPr>
        </a:p>
      </dgm:t>
    </dgm:pt>
    <dgm:pt modelId="{1BFB5D83-F8FA-491E-8EB2-5E996ECE06DA}" type="sibTrans" cxnId="{C6C68C2E-149C-4C0A-8300-E8597B7720B9}">
      <dgm:prSet/>
      <dgm:spPr/>
      <dgm:t>
        <a:bodyPr/>
        <a:lstStyle/>
        <a:p>
          <a:endParaRPr lang="es-CO">
            <a:latin typeface="+mn-lt"/>
          </a:endParaRPr>
        </a:p>
      </dgm:t>
    </dgm:pt>
    <dgm:pt modelId="{1900CB87-592C-4480-BA69-41483919473A}">
      <dgm:prSet custT="1">
        <dgm:style>
          <a:lnRef idx="2">
            <a:schemeClr val="accent1"/>
          </a:lnRef>
          <a:fillRef idx="1">
            <a:schemeClr val="lt1"/>
          </a:fillRef>
          <a:effectRef idx="0">
            <a:schemeClr val="accent1"/>
          </a:effectRef>
          <a:fontRef idx="minor">
            <a:schemeClr val="dk1"/>
          </a:fontRef>
        </dgm:style>
      </dgm:prSet>
      <dgm:spPr>
        <a:noFill/>
        <a:ln w="28575">
          <a:solidFill>
            <a:srgbClr val="73B3A9"/>
          </a:solidFill>
        </a:ln>
      </dgm:spPr>
      <dgm:t>
        <a:bodyPr/>
        <a:lstStyle/>
        <a:p>
          <a:r>
            <a:rPr lang="es-CO" sz="1300" i="1" dirty="0">
              <a:solidFill>
                <a:schemeClr val="bg1">
                  <a:lumMod val="50000"/>
                </a:schemeClr>
              </a:solidFill>
              <a:latin typeface="+mn-lt"/>
            </a:rPr>
            <a:t>7. </a:t>
          </a:r>
          <a:r>
            <a:rPr lang="es-CO" sz="1300" b="1" i="1" dirty="0">
              <a:solidFill>
                <a:prstClr val="white">
                  <a:lumMod val="50000"/>
                </a:prstClr>
              </a:solidFill>
              <a:latin typeface="+mn-lt"/>
            </a:rPr>
            <a:t>Fortalecer la sostenibilidad financiera del sistema salud en el pago, giro directo y la restitución de los recursos.</a:t>
          </a:r>
          <a:endParaRPr lang="es-CO" sz="1300" dirty="0">
            <a:solidFill>
              <a:schemeClr val="bg1">
                <a:lumMod val="50000"/>
              </a:schemeClr>
            </a:solidFill>
            <a:latin typeface="+mn-lt"/>
          </a:endParaRPr>
        </a:p>
      </dgm:t>
    </dgm:pt>
    <dgm:pt modelId="{B887F9DF-5CFB-43F3-A89F-F4CFAC324210}" type="parTrans" cxnId="{3DC56340-950C-4344-B0E3-042634649AAA}">
      <dgm:prSet/>
      <dgm:spPr/>
      <dgm:t>
        <a:bodyPr/>
        <a:lstStyle/>
        <a:p>
          <a:endParaRPr lang="es-CO">
            <a:latin typeface="+mn-lt"/>
          </a:endParaRPr>
        </a:p>
      </dgm:t>
    </dgm:pt>
    <dgm:pt modelId="{125B7244-61DF-49D9-8253-0578F58CBF39}" type="sibTrans" cxnId="{3DC56340-950C-4344-B0E3-042634649AAA}">
      <dgm:prSet/>
      <dgm:spPr/>
      <dgm:t>
        <a:bodyPr/>
        <a:lstStyle/>
        <a:p>
          <a:endParaRPr lang="es-CO">
            <a:latin typeface="+mn-lt"/>
          </a:endParaRPr>
        </a:p>
      </dgm:t>
    </dgm:pt>
    <dgm:pt modelId="{E4039CB4-4799-49C1-A56D-1D181532FBE0}">
      <dgm:prSet custT="1">
        <dgm:style>
          <a:lnRef idx="2">
            <a:schemeClr val="accent1"/>
          </a:lnRef>
          <a:fillRef idx="1">
            <a:schemeClr val="lt1"/>
          </a:fillRef>
          <a:effectRef idx="0">
            <a:schemeClr val="accent1"/>
          </a:effectRef>
          <a:fontRef idx="minor">
            <a:schemeClr val="dk1"/>
          </a:fontRef>
        </dgm:style>
      </dgm:prSet>
      <dgm:spPr>
        <a:noFill/>
        <a:ln w="28575">
          <a:solidFill>
            <a:srgbClr val="73B3A9"/>
          </a:solidFill>
        </a:ln>
      </dgm:spPr>
      <dgm:t>
        <a:bodyPr/>
        <a:lstStyle/>
        <a:p>
          <a:r>
            <a:rPr lang="es-CO" sz="1300" i="1" dirty="0">
              <a:solidFill>
                <a:schemeClr val="bg1">
                  <a:lumMod val="50000"/>
                </a:schemeClr>
              </a:solidFill>
              <a:latin typeface="+mn-lt"/>
            </a:rPr>
            <a:t>3. </a:t>
          </a:r>
          <a:r>
            <a:rPr lang="es-CO" sz="1300" b="1" i="1" dirty="0">
              <a:solidFill>
                <a:schemeClr val="bg1">
                  <a:lumMod val="50000"/>
                </a:schemeClr>
              </a:solidFill>
              <a:latin typeface="+mn-lt"/>
            </a:rPr>
            <a:t>Garantizar acceso oportuno a los medicamentos y tecnología a todos los habitantes del territorio nacional.</a:t>
          </a:r>
          <a:endParaRPr lang="es-CO" sz="1300" dirty="0">
            <a:solidFill>
              <a:schemeClr val="bg1">
                <a:lumMod val="50000"/>
              </a:schemeClr>
            </a:solidFill>
            <a:latin typeface="+mn-lt"/>
          </a:endParaRPr>
        </a:p>
      </dgm:t>
    </dgm:pt>
    <dgm:pt modelId="{34507D8F-4B15-4277-8D26-02E009C39A0B}" type="parTrans" cxnId="{8AB158A1-A2A0-4AD9-B85D-A4DD20EB833A}">
      <dgm:prSet/>
      <dgm:spPr/>
      <dgm:t>
        <a:bodyPr/>
        <a:lstStyle/>
        <a:p>
          <a:endParaRPr lang="es-CO">
            <a:latin typeface="+mn-lt"/>
          </a:endParaRPr>
        </a:p>
      </dgm:t>
    </dgm:pt>
    <dgm:pt modelId="{AB9F70CF-B6C5-4CA4-ADE2-5EFCAEA1A5BE}" type="sibTrans" cxnId="{8AB158A1-A2A0-4AD9-B85D-A4DD20EB833A}">
      <dgm:prSet/>
      <dgm:spPr/>
      <dgm:t>
        <a:bodyPr/>
        <a:lstStyle/>
        <a:p>
          <a:endParaRPr lang="es-CO">
            <a:latin typeface="+mn-lt"/>
          </a:endParaRPr>
        </a:p>
      </dgm:t>
    </dgm:pt>
    <dgm:pt modelId="{CD55F62F-FBF1-43B8-8441-F5D39FD47583}">
      <dgm:prSet custT="1">
        <dgm:style>
          <a:lnRef idx="2">
            <a:schemeClr val="accent1"/>
          </a:lnRef>
          <a:fillRef idx="1">
            <a:schemeClr val="lt1"/>
          </a:fillRef>
          <a:effectRef idx="0">
            <a:schemeClr val="accent1"/>
          </a:effectRef>
          <a:fontRef idx="minor">
            <a:schemeClr val="dk1"/>
          </a:fontRef>
        </dgm:style>
      </dgm:prSet>
      <dgm:spPr>
        <a:noFill/>
        <a:ln w="28575">
          <a:solidFill>
            <a:srgbClr val="73B3A9"/>
          </a:solidFill>
        </a:ln>
      </dgm:spPr>
      <dgm:t>
        <a:bodyPr/>
        <a:lstStyle/>
        <a:p>
          <a:r>
            <a:rPr lang="es-CO" sz="1300" i="1" dirty="0">
              <a:solidFill>
                <a:schemeClr val="bg1">
                  <a:lumMod val="50000"/>
                </a:schemeClr>
              </a:solidFill>
              <a:latin typeface="+mn-lt"/>
            </a:rPr>
            <a:t>6.</a:t>
          </a:r>
          <a:r>
            <a:rPr lang="es-CO" sz="1300" b="1" i="1" dirty="0">
              <a:solidFill>
                <a:prstClr val="white">
                  <a:lumMod val="50000"/>
                </a:prstClr>
              </a:solidFill>
              <a:latin typeface="+mn-lt"/>
            </a:rPr>
            <a:t>Recuperar y fortalecer la red pública hospitalaria.</a:t>
          </a:r>
          <a:endParaRPr lang="es-CO" sz="1300" i="1" dirty="0">
            <a:solidFill>
              <a:schemeClr val="bg1">
                <a:lumMod val="50000"/>
              </a:schemeClr>
            </a:solidFill>
            <a:latin typeface="+mn-lt"/>
          </a:endParaRPr>
        </a:p>
      </dgm:t>
    </dgm:pt>
    <dgm:pt modelId="{B147C9BE-FAAD-49D4-84C4-BAA17FBB7B21}" type="parTrans" cxnId="{FBA7A7A1-281E-494F-9354-912883A932A9}">
      <dgm:prSet/>
      <dgm:spPr/>
      <dgm:t>
        <a:bodyPr/>
        <a:lstStyle/>
        <a:p>
          <a:endParaRPr lang="es-CO">
            <a:latin typeface="+mn-lt"/>
          </a:endParaRPr>
        </a:p>
      </dgm:t>
    </dgm:pt>
    <dgm:pt modelId="{BDD5370A-56AE-490D-BAFF-60C82AE95924}" type="sibTrans" cxnId="{FBA7A7A1-281E-494F-9354-912883A932A9}">
      <dgm:prSet/>
      <dgm:spPr/>
      <dgm:t>
        <a:bodyPr/>
        <a:lstStyle/>
        <a:p>
          <a:endParaRPr lang="es-CO">
            <a:latin typeface="+mn-lt"/>
          </a:endParaRPr>
        </a:p>
      </dgm:t>
    </dgm:pt>
    <dgm:pt modelId="{C0CD088A-B13F-4BC7-9211-4B884E3C94FA}" type="pres">
      <dgm:prSet presAssocID="{C1F4FE1F-D824-4154-A6C5-20FEBC4ABFE3}" presName="linearFlow" presStyleCnt="0">
        <dgm:presLayoutVars>
          <dgm:dir/>
          <dgm:resizeHandles val="exact"/>
        </dgm:presLayoutVars>
      </dgm:prSet>
      <dgm:spPr/>
    </dgm:pt>
    <dgm:pt modelId="{A6A821A5-EF1C-41C2-9BFC-61DFCF1BE40A}" type="pres">
      <dgm:prSet presAssocID="{7835A8F1-8402-4000-B549-A85901B6B080}" presName="composite" presStyleCnt="0"/>
      <dgm:spPr/>
    </dgm:pt>
    <dgm:pt modelId="{B6794A85-C79B-442A-9AA4-8184A129C5E1}" type="pres">
      <dgm:prSet presAssocID="{7835A8F1-8402-4000-B549-A85901B6B080}" presName="imgShp" presStyleLbl="fgImgPlace1" presStyleIdx="0" presStyleCnt="7"/>
      <dgm:spPr>
        <a:blipFill>
          <a:blip xmlns:r="http://schemas.openxmlformats.org/officeDocument/2006/relationships" r:embed="rId1">
            <a:extLst>
              <a:ext uri="{28A0092B-C50C-407E-A947-70E740481C1C}">
                <a14:useLocalDpi xmlns:a14="http://schemas.microsoft.com/office/drawing/2010/main" val="0"/>
              </a:ext>
            </a:extLst>
          </a:blip>
          <a:srcRect/>
          <a:stretch>
            <a:fillRect t="-1000" b="-1000"/>
          </a:stretch>
        </a:blipFill>
      </dgm:spPr>
    </dgm:pt>
    <dgm:pt modelId="{778BE4B9-4ABE-4F48-BE28-7D1E1734172A}" type="pres">
      <dgm:prSet presAssocID="{7835A8F1-8402-4000-B549-A85901B6B080}" presName="txShp" presStyleLbl="node1" presStyleIdx="0" presStyleCnt="7" custLinFactNeighborX="6539">
        <dgm:presLayoutVars>
          <dgm:bulletEnabled val="1"/>
        </dgm:presLayoutVars>
      </dgm:prSet>
      <dgm:spPr>
        <a:xfrm rot="10800000">
          <a:off x="2371730" y="1236"/>
          <a:ext cx="6827658" cy="822086"/>
        </a:xfrm>
        <a:prstGeom prst="homePlate">
          <a:avLst/>
        </a:prstGeom>
      </dgm:spPr>
    </dgm:pt>
    <dgm:pt modelId="{4BBBA6C5-3F1F-492D-B957-7A5A707D50A1}" type="pres">
      <dgm:prSet presAssocID="{C8011D28-296D-49B0-BBD6-614B3D43EB0E}" presName="spacing" presStyleCnt="0"/>
      <dgm:spPr/>
    </dgm:pt>
    <dgm:pt modelId="{EFBC1EC1-2A5E-43D1-A62C-B0E5F2C890F0}" type="pres">
      <dgm:prSet presAssocID="{F1ACE1C2-631B-45F9-B35B-F952F4B48FEC}" presName="composite" presStyleCnt="0"/>
      <dgm:spPr/>
    </dgm:pt>
    <dgm:pt modelId="{B6D07201-6817-4B0F-8E74-8CD4E77D3349}" type="pres">
      <dgm:prSet presAssocID="{F1ACE1C2-631B-45F9-B35B-F952F4B48FEC}" presName="imgShp" presStyleLbl="fgImgPlace1" presStyleIdx="1" presStyleCnt="7"/>
      <dgm:spPr>
        <a:blipFill>
          <a:blip xmlns:r="http://schemas.openxmlformats.org/officeDocument/2006/relationships" r:embed="rId2">
            <a:extLst>
              <a:ext uri="{28A0092B-C50C-407E-A947-70E740481C1C}">
                <a14:useLocalDpi xmlns:a14="http://schemas.microsoft.com/office/drawing/2010/main" val="0"/>
              </a:ext>
            </a:extLst>
          </a:blip>
          <a:srcRect/>
          <a:stretch>
            <a:fillRect/>
          </a:stretch>
        </a:blipFill>
      </dgm:spPr>
    </dgm:pt>
    <dgm:pt modelId="{787FADC9-EBC6-4C4C-98A2-442479E17F22}" type="pres">
      <dgm:prSet presAssocID="{F1ACE1C2-631B-45F9-B35B-F952F4B48FEC}" presName="txShp" presStyleLbl="node1" presStyleIdx="1" presStyleCnt="7" custLinFactNeighborX="6539" custLinFactNeighborY="-2414">
        <dgm:presLayoutVars>
          <dgm:bulletEnabled val="1"/>
        </dgm:presLayoutVars>
      </dgm:prSet>
      <dgm:spPr/>
    </dgm:pt>
    <dgm:pt modelId="{67219625-B3DE-46E6-8018-05AF987D419D}" type="pres">
      <dgm:prSet presAssocID="{1BFB5D83-F8FA-491E-8EB2-5E996ECE06DA}" presName="spacing" presStyleCnt="0"/>
      <dgm:spPr/>
    </dgm:pt>
    <dgm:pt modelId="{20016452-18B4-4F84-808B-B34B1CF52BE7}" type="pres">
      <dgm:prSet presAssocID="{E4039CB4-4799-49C1-A56D-1D181532FBE0}" presName="composite" presStyleCnt="0"/>
      <dgm:spPr/>
    </dgm:pt>
    <dgm:pt modelId="{31A97300-3A67-42A6-9416-A595348B9800}" type="pres">
      <dgm:prSet presAssocID="{E4039CB4-4799-49C1-A56D-1D181532FBE0}" presName="imgShp" presStyleLbl="fgImgPlace1" presStyleIdx="2" presStyleCnt="7"/>
      <dgm:spPr>
        <a:blipFill>
          <a:blip xmlns:r="http://schemas.openxmlformats.org/officeDocument/2006/relationships" r:embed="rId3">
            <a:extLst>
              <a:ext uri="{28A0092B-C50C-407E-A947-70E740481C1C}">
                <a14:useLocalDpi xmlns:a14="http://schemas.microsoft.com/office/drawing/2010/main" val="0"/>
              </a:ext>
            </a:extLst>
          </a:blip>
          <a:srcRect/>
          <a:stretch>
            <a:fillRect/>
          </a:stretch>
        </a:blipFill>
      </dgm:spPr>
    </dgm:pt>
    <dgm:pt modelId="{FAD050B5-23AC-4954-BF8C-E6A563DA1C77}" type="pres">
      <dgm:prSet presAssocID="{E4039CB4-4799-49C1-A56D-1D181532FBE0}" presName="txShp" presStyleLbl="node1" presStyleIdx="2" presStyleCnt="7" custLinFactNeighborX="6394" custLinFactNeighborY="1207">
        <dgm:presLayoutVars>
          <dgm:bulletEnabled val="1"/>
        </dgm:presLayoutVars>
      </dgm:prSet>
      <dgm:spPr/>
    </dgm:pt>
    <dgm:pt modelId="{0A0D0BD2-2F29-41D1-8749-2E641818C8F6}" type="pres">
      <dgm:prSet presAssocID="{AB9F70CF-B6C5-4CA4-ADE2-5EFCAEA1A5BE}" presName="spacing" presStyleCnt="0"/>
      <dgm:spPr/>
    </dgm:pt>
    <dgm:pt modelId="{197D9B5E-D50F-4012-B800-E00D23E331A8}" type="pres">
      <dgm:prSet presAssocID="{DD8669A0-1B9E-408E-805C-FB2041979652}" presName="composite" presStyleCnt="0"/>
      <dgm:spPr/>
    </dgm:pt>
    <dgm:pt modelId="{84D55E96-1947-4839-9A4B-2D208C5845B0}" type="pres">
      <dgm:prSet presAssocID="{DD8669A0-1B9E-408E-805C-FB2041979652}" presName="imgShp" presStyleLbl="fgImgPlace1" presStyleIdx="3" presStyleCnt="7"/>
      <dgm:spPr>
        <a:blipFill>
          <a:blip xmlns:r="http://schemas.openxmlformats.org/officeDocument/2006/relationships" r:embed="rId4">
            <a:extLst>
              <a:ext uri="{28A0092B-C50C-407E-A947-70E740481C1C}">
                <a14:useLocalDpi xmlns:a14="http://schemas.microsoft.com/office/drawing/2010/main" val="0"/>
              </a:ext>
            </a:extLst>
          </a:blip>
          <a:srcRect/>
          <a:stretch>
            <a:fillRect/>
          </a:stretch>
        </a:blipFill>
      </dgm:spPr>
    </dgm:pt>
    <dgm:pt modelId="{8132485B-3AD9-469E-B131-9E23D1A1F678}" type="pres">
      <dgm:prSet presAssocID="{DD8669A0-1B9E-408E-805C-FB2041979652}" presName="txShp" presStyleLbl="node1" presStyleIdx="3" presStyleCnt="7" custLinFactNeighborX="6394" custLinFactNeighborY="-1207">
        <dgm:presLayoutVars>
          <dgm:bulletEnabled val="1"/>
        </dgm:presLayoutVars>
      </dgm:prSet>
      <dgm:spPr/>
    </dgm:pt>
    <dgm:pt modelId="{C13353A4-F245-4C2E-B0BC-4ACDEE948F64}" type="pres">
      <dgm:prSet presAssocID="{CFBC3020-8F24-4C7C-A99D-2E7B7AE6FDAE}" presName="spacing" presStyleCnt="0"/>
      <dgm:spPr/>
    </dgm:pt>
    <dgm:pt modelId="{319C20B2-D96F-40AE-83BA-D8904ECD6805}" type="pres">
      <dgm:prSet presAssocID="{1FEB508B-CECF-44D9-B874-07558E889FBC}" presName="composite" presStyleCnt="0"/>
      <dgm:spPr/>
    </dgm:pt>
    <dgm:pt modelId="{869FBFE2-C6B5-4CAB-BD43-2A4A7AAC091E}" type="pres">
      <dgm:prSet presAssocID="{1FEB508B-CECF-44D9-B874-07558E889FBC}" presName="imgShp" presStyleLbl="fgImgPlace1" presStyleIdx="4" presStyleCnt="7"/>
      <dgm:spPr>
        <a:blipFill>
          <a:blip xmlns:r="http://schemas.openxmlformats.org/officeDocument/2006/relationships" r:embed="rId5">
            <a:extLst>
              <a:ext uri="{28A0092B-C50C-407E-A947-70E740481C1C}">
                <a14:useLocalDpi xmlns:a14="http://schemas.microsoft.com/office/drawing/2010/main" val="0"/>
              </a:ext>
            </a:extLst>
          </a:blip>
          <a:srcRect/>
          <a:stretch>
            <a:fillRect/>
          </a:stretch>
        </a:blipFill>
      </dgm:spPr>
    </dgm:pt>
    <dgm:pt modelId="{974CCFD7-07B8-4DE3-A3CA-ECFE2DA2961B}" type="pres">
      <dgm:prSet presAssocID="{1FEB508B-CECF-44D9-B874-07558E889FBC}" presName="txShp" presStyleLbl="node1" presStyleIdx="4" presStyleCnt="7" custLinFactNeighborX="6685" custLinFactNeighborY="1207">
        <dgm:presLayoutVars>
          <dgm:bulletEnabled val="1"/>
        </dgm:presLayoutVars>
      </dgm:prSet>
      <dgm:spPr/>
    </dgm:pt>
    <dgm:pt modelId="{5D1B6F01-D771-423A-B926-D777BC88764E}" type="pres">
      <dgm:prSet presAssocID="{65175C73-5767-4C21-AC50-C62FDED0C86F}" presName="spacing" presStyleCnt="0"/>
      <dgm:spPr/>
    </dgm:pt>
    <dgm:pt modelId="{35950E54-5772-4968-BD91-10D758464E84}" type="pres">
      <dgm:prSet presAssocID="{CD55F62F-FBF1-43B8-8441-F5D39FD47583}" presName="composite" presStyleCnt="0"/>
      <dgm:spPr/>
    </dgm:pt>
    <dgm:pt modelId="{68E3E4A9-0FEE-40A1-A20C-722A97CEBCD4}" type="pres">
      <dgm:prSet presAssocID="{CD55F62F-FBF1-43B8-8441-F5D39FD47583}" presName="imgShp" presStyleLbl="fgImgPlace1" presStyleIdx="5" presStyleCnt="7"/>
      <dgm:spPr>
        <a:blipFill>
          <a:blip xmlns:r="http://schemas.openxmlformats.org/officeDocument/2006/relationships" r:embed="rId6">
            <a:extLst>
              <a:ext uri="{28A0092B-C50C-407E-A947-70E740481C1C}">
                <a14:useLocalDpi xmlns:a14="http://schemas.microsoft.com/office/drawing/2010/main" val="0"/>
              </a:ext>
            </a:extLst>
          </a:blip>
          <a:srcRect/>
          <a:stretch>
            <a:fillRect/>
          </a:stretch>
        </a:blipFill>
      </dgm:spPr>
    </dgm:pt>
    <dgm:pt modelId="{5D129E13-F162-4A13-8D5A-3773757326DC}" type="pres">
      <dgm:prSet presAssocID="{CD55F62F-FBF1-43B8-8441-F5D39FD47583}" presName="txShp" presStyleLbl="node1" presStyleIdx="5" presStyleCnt="7" custLinFactNeighborX="6249">
        <dgm:presLayoutVars>
          <dgm:bulletEnabled val="1"/>
        </dgm:presLayoutVars>
      </dgm:prSet>
      <dgm:spPr/>
    </dgm:pt>
    <dgm:pt modelId="{6DECD64E-B920-4375-97A8-D8F6F3620E46}" type="pres">
      <dgm:prSet presAssocID="{BDD5370A-56AE-490D-BAFF-60C82AE95924}" presName="spacing" presStyleCnt="0"/>
      <dgm:spPr/>
    </dgm:pt>
    <dgm:pt modelId="{DE291BFB-4D4C-4D32-BB2F-414698B79E3F}" type="pres">
      <dgm:prSet presAssocID="{1900CB87-592C-4480-BA69-41483919473A}" presName="composite" presStyleCnt="0"/>
      <dgm:spPr/>
    </dgm:pt>
    <dgm:pt modelId="{8649740D-D0C9-42B4-9582-A9A220971872}" type="pres">
      <dgm:prSet presAssocID="{1900CB87-592C-4480-BA69-41483919473A}" presName="imgShp" presStyleLbl="fgImgPlace1" presStyleIdx="6" presStyleCnt="7"/>
      <dgm:spPr>
        <a:blipFill>
          <a:blip xmlns:r="http://schemas.openxmlformats.org/officeDocument/2006/relationships" r:embed="rId7">
            <a:extLst>
              <a:ext uri="{28A0092B-C50C-407E-A947-70E740481C1C}">
                <a14:useLocalDpi xmlns:a14="http://schemas.microsoft.com/office/drawing/2010/main" val="0"/>
              </a:ext>
            </a:extLst>
          </a:blip>
          <a:srcRect/>
          <a:stretch>
            <a:fillRect l="-1000" r="-1000"/>
          </a:stretch>
        </a:blipFill>
      </dgm:spPr>
    </dgm:pt>
    <dgm:pt modelId="{C78C9AF0-91FC-4F53-9EAC-500A118A42E6}" type="pres">
      <dgm:prSet presAssocID="{1900CB87-592C-4480-BA69-41483919473A}" presName="txShp" presStyleLbl="node1" presStyleIdx="6" presStyleCnt="7" custLinFactNeighborX="6249" custLinFactNeighborY="1207">
        <dgm:presLayoutVars>
          <dgm:bulletEnabled val="1"/>
        </dgm:presLayoutVars>
      </dgm:prSet>
      <dgm:spPr/>
    </dgm:pt>
  </dgm:ptLst>
  <dgm:cxnLst>
    <dgm:cxn modelId="{D1808203-6D1B-4A01-8931-94D87CCC66A8}" type="presOf" srcId="{C1F4FE1F-D824-4154-A6C5-20FEBC4ABFE3}" destId="{C0CD088A-B13F-4BC7-9211-4B884E3C94FA}" srcOrd="0" destOrd="0" presId="urn:microsoft.com/office/officeart/2005/8/layout/vList3"/>
    <dgm:cxn modelId="{4C898616-6FD9-47F1-A451-DDDEE6D9E2EA}" type="presOf" srcId="{DD8669A0-1B9E-408E-805C-FB2041979652}" destId="{8132485B-3AD9-469E-B131-9E23D1A1F678}" srcOrd="0" destOrd="0" presId="urn:microsoft.com/office/officeart/2005/8/layout/vList3"/>
    <dgm:cxn modelId="{A82EAA17-0058-411F-9DF5-DC475B717C6C}" srcId="{C1F4FE1F-D824-4154-A6C5-20FEBC4ABFE3}" destId="{DD8669A0-1B9E-408E-805C-FB2041979652}" srcOrd="3" destOrd="0" parTransId="{4D4342DC-C0BF-451F-8E5C-587E77446127}" sibTransId="{CFBC3020-8F24-4C7C-A99D-2E7B7AE6FDAE}"/>
    <dgm:cxn modelId="{C6C68C2E-149C-4C0A-8300-E8597B7720B9}" srcId="{C1F4FE1F-D824-4154-A6C5-20FEBC4ABFE3}" destId="{F1ACE1C2-631B-45F9-B35B-F952F4B48FEC}" srcOrd="1" destOrd="0" parTransId="{CE8B93A5-6D12-438A-A594-C8FEFA2A1BBB}" sibTransId="{1BFB5D83-F8FA-491E-8EB2-5E996ECE06DA}"/>
    <dgm:cxn modelId="{3DC56340-950C-4344-B0E3-042634649AAA}" srcId="{C1F4FE1F-D824-4154-A6C5-20FEBC4ABFE3}" destId="{1900CB87-592C-4480-BA69-41483919473A}" srcOrd="6" destOrd="0" parTransId="{B887F9DF-5CFB-43F3-A89F-F4CFAC324210}" sibTransId="{125B7244-61DF-49D9-8253-0578F58CBF39}"/>
    <dgm:cxn modelId="{93F8DE5B-F2D9-4B0E-A1A6-75617B15E934}" type="presOf" srcId="{E4039CB4-4799-49C1-A56D-1D181532FBE0}" destId="{FAD050B5-23AC-4954-BF8C-E6A563DA1C77}" srcOrd="0" destOrd="0" presId="urn:microsoft.com/office/officeart/2005/8/layout/vList3"/>
    <dgm:cxn modelId="{25F5D366-FA40-4AC3-807E-7056400228BB}" srcId="{C1F4FE1F-D824-4154-A6C5-20FEBC4ABFE3}" destId="{1FEB508B-CECF-44D9-B874-07558E889FBC}" srcOrd="4" destOrd="0" parTransId="{794E9FA1-DB99-4BF8-891B-C8E84F808FD8}" sibTransId="{65175C73-5767-4C21-AC50-C62FDED0C86F}"/>
    <dgm:cxn modelId="{D5C66F9F-8534-484B-9E1A-DDC6CD2F0B49}" type="presOf" srcId="{1900CB87-592C-4480-BA69-41483919473A}" destId="{C78C9AF0-91FC-4F53-9EAC-500A118A42E6}" srcOrd="0" destOrd="0" presId="urn:microsoft.com/office/officeart/2005/8/layout/vList3"/>
    <dgm:cxn modelId="{8AB158A1-A2A0-4AD9-B85D-A4DD20EB833A}" srcId="{C1F4FE1F-D824-4154-A6C5-20FEBC4ABFE3}" destId="{E4039CB4-4799-49C1-A56D-1D181532FBE0}" srcOrd="2" destOrd="0" parTransId="{34507D8F-4B15-4277-8D26-02E009C39A0B}" sibTransId="{AB9F70CF-B6C5-4CA4-ADE2-5EFCAEA1A5BE}"/>
    <dgm:cxn modelId="{FBA7A7A1-281E-494F-9354-912883A932A9}" srcId="{C1F4FE1F-D824-4154-A6C5-20FEBC4ABFE3}" destId="{CD55F62F-FBF1-43B8-8441-F5D39FD47583}" srcOrd="5" destOrd="0" parTransId="{B147C9BE-FAAD-49D4-84C4-BAA17FBB7B21}" sibTransId="{BDD5370A-56AE-490D-BAFF-60C82AE95924}"/>
    <dgm:cxn modelId="{464F95B1-15F1-4987-8154-99446824E054}" type="presOf" srcId="{F1ACE1C2-631B-45F9-B35B-F952F4B48FEC}" destId="{787FADC9-EBC6-4C4C-98A2-442479E17F22}" srcOrd="0" destOrd="0" presId="urn:microsoft.com/office/officeart/2005/8/layout/vList3"/>
    <dgm:cxn modelId="{2D5E78D5-03ED-42D4-A313-5EA4E4B0B75D}" type="presOf" srcId="{1FEB508B-CECF-44D9-B874-07558E889FBC}" destId="{974CCFD7-07B8-4DE3-A3CA-ECFE2DA2961B}" srcOrd="0" destOrd="0" presId="urn:microsoft.com/office/officeart/2005/8/layout/vList3"/>
    <dgm:cxn modelId="{FE1CEBD6-6569-44B1-BF6E-4C4110F62EC7}" srcId="{C1F4FE1F-D824-4154-A6C5-20FEBC4ABFE3}" destId="{7835A8F1-8402-4000-B549-A85901B6B080}" srcOrd="0" destOrd="0" parTransId="{92F3AF31-F0B0-41A6-AB51-FAF654501812}" sibTransId="{C8011D28-296D-49B0-BBD6-614B3D43EB0E}"/>
    <dgm:cxn modelId="{8611E9ED-EFC4-4FDA-8608-36D6623E9D5C}" type="presOf" srcId="{CD55F62F-FBF1-43B8-8441-F5D39FD47583}" destId="{5D129E13-F162-4A13-8D5A-3773757326DC}" srcOrd="0" destOrd="0" presId="urn:microsoft.com/office/officeart/2005/8/layout/vList3"/>
    <dgm:cxn modelId="{E5D5C3EF-1BA3-481F-BDDF-7C9C6BDFAC55}" type="presOf" srcId="{7835A8F1-8402-4000-B549-A85901B6B080}" destId="{778BE4B9-4ABE-4F48-BE28-7D1E1734172A}" srcOrd="0" destOrd="0" presId="urn:microsoft.com/office/officeart/2005/8/layout/vList3"/>
    <dgm:cxn modelId="{F154FECF-517D-4A18-B494-011F1C2F6A0F}" type="presParOf" srcId="{C0CD088A-B13F-4BC7-9211-4B884E3C94FA}" destId="{A6A821A5-EF1C-41C2-9BFC-61DFCF1BE40A}" srcOrd="0" destOrd="0" presId="urn:microsoft.com/office/officeart/2005/8/layout/vList3"/>
    <dgm:cxn modelId="{14199AF9-62A6-4584-87B5-C14749FC86F3}" type="presParOf" srcId="{A6A821A5-EF1C-41C2-9BFC-61DFCF1BE40A}" destId="{B6794A85-C79B-442A-9AA4-8184A129C5E1}" srcOrd="0" destOrd="0" presId="urn:microsoft.com/office/officeart/2005/8/layout/vList3"/>
    <dgm:cxn modelId="{18F77C5C-5BDC-4822-84B0-2300325C972C}" type="presParOf" srcId="{A6A821A5-EF1C-41C2-9BFC-61DFCF1BE40A}" destId="{778BE4B9-4ABE-4F48-BE28-7D1E1734172A}" srcOrd="1" destOrd="0" presId="urn:microsoft.com/office/officeart/2005/8/layout/vList3"/>
    <dgm:cxn modelId="{98EB2299-62C6-4334-99BA-846183FDB775}" type="presParOf" srcId="{C0CD088A-B13F-4BC7-9211-4B884E3C94FA}" destId="{4BBBA6C5-3F1F-492D-B957-7A5A707D50A1}" srcOrd="1" destOrd="0" presId="urn:microsoft.com/office/officeart/2005/8/layout/vList3"/>
    <dgm:cxn modelId="{3EDBA103-DE58-4F58-9925-498E5ABB31D8}" type="presParOf" srcId="{C0CD088A-B13F-4BC7-9211-4B884E3C94FA}" destId="{EFBC1EC1-2A5E-43D1-A62C-B0E5F2C890F0}" srcOrd="2" destOrd="0" presId="urn:microsoft.com/office/officeart/2005/8/layout/vList3"/>
    <dgm:cxn modelId="{98EEFCC8-AE26-43A1-A0E7-1375E1C42A45}" type="presParOf" srcId="{EFBC1EC1-2A5E-43D1-A62C-B0E5F2C890F0}" destId="{B6D07201-6817-4B0F-8E74-8CD4E77D3349}" srcOrd="0" destOrd="0" presId="urn:microsoft.com/office/officeart/2005/8/layout/vList3"/>
    <dgm:cxn modelId="{CE88E347-DB55-45B2-89AC-47DA1DC0A0A8}" type="presParOf" srcId="{EFBC1EC1-2A5E-43D1-A62C-B0E5F2C890F0}" destId="{787FADC9-EBC6-4C4C-98A2-442479E17F22}" srcOrd="1" destOrd="0" presId="urn:microsoft.com/office/officeart/2005/8/layout/vList3"/>
    <dgm:cxn modelId="{49409A53-28B2-4D68-9439-6A1F04DA5C77}" type="presParOf" srcId="{C0CD088A-B13F-4BC7-9211-4B884E3C94FA}" destId="{67219625-B3DE-46E6-8018-05AF987D419D}" srcOrd="3" destOrd="0" presId="urn:microsoft.com/office/officeart/2005/8/layout/vList3"/>
    <dgm:cxn modelId="{6E273968-9570-4CAD-AF89-A137DF0AED5E}" type="presParOf" srcId="{C0CD088A-B13F-4BC7-9211-4B884E3C94FA}" destId="{20016452-18B4-4F84-808B-B34B1CF52BE7}" srcOrd="4" destOrd="0" presId="urn:microsoft.com/office/officeart/2005/8/layout/vList3"/>
    <dgm:cxn modelId="{A99B1ABF-4DD7-4574-A3C7-574D1E5E12B7}" type="presParOf" srcId="{20016452-18B4-4F84-808B-B34B1CF52BE7}" destId="{31A97300-3A67-42A6-9416-A595348B9800}" srcOrd="0" destOrd="0" presId="urn:microsoft.com/office/officeart/2005/8/layout/vList3"/>
    <dgm:cxn modelId="{73ED0218-1E27-4B2F-93C4-D4D86237493D}" type="presParOf" srcId="{20016452-18B4-4F84-808B-B34B1CF52BE7}" destId="{FAD050B5-23AC-4954-BF8C-E6A563DA1C77}" srcOrd="1" destOrd="0" presId="urn:microsoft.com/office/officeart/2005/8/layout/vList3"/>
    <dgm:cxn modelId="{ACBC178D-4F9B-406B-BC7A-AE60C9D2EECA}" type="presParOf" srcId="{C0CD088A-B13F-4BC7-9211-4B884E3C94FA}" destId="{0A0D0BD2-2F29-41D1-8749-2E641818C8F6}" srcOrd="5" destOrd="0" presId="urn:microsoft.com/office/officeart/2005/8/layout/vList3"/>
    <dgm:cxn modelId="{839A0F4B-46D0-4E69-81E8-20A3DDBF50B0}" type="presParOf" srcId="{C0CD088A-B13F-4BC7-9211-4B884E3C94FA}" destId="{197D9B5E-D50F-4012-B800-E00D23E331A8}" srcOrd="6" destOrd="0" presId="urn:microsoft.com/office/officeart/2005/8/layout/vList3"/>
    <dgm:cxn modelId="{F6475F57-CFCC-43EB-80F9-047C06DBD3EF}" type="presParOf" srcId="{197D9B5E-D50F-4012-B800-E00D23E331A8}" destId="{84D55E96-1947-4839-9A4B-2D208C5845B0}" srcOrd="0" destOrd="0" presId="urn:microsoft.com/office/officeart/2005/8/layout/vList3"/>
    <dgm:cxn modelId="{8BCAF8C8-2944-4C58-B056-9FB814171702}" type="presParOf" srcId="{197D9B5E-D50F-4012-B800-E00D23E331A8}" destId="{8132485B-3AD9-469E-B131-9E23D1A1F678}" srcOrd="1" destOrd="0" presId="urn:microsoft.com/office/officeart/2005/8/layout/vList3"/>
    <dgm:cxn modelId="{3E7E67C9-54D6-4BBD-BBBA-35C1C66C430C}" type="presParOf" srcId="{C0CD088A-B13F-4BC7-9211-4B884E3C94FA}" destId="{C13353A4-F245-4C2E-B0BC-4ACDEE948F64}" srcOrd="7" destOrd="0" presId="urn:microsoft.com/office/officeart/2005/8/layout/vList3"/>
    <dgm:cxn modelId="{7C35A8A6-38AF-4AE0-9321-D4AA8854344F}" type="presParOf" srcId="{C0CD088A-B13F-4BC7-9211-4B884E3C94FA}" destId="{319C20B2-D96F-40AE-83BA-D8904ECD6805}" srcOrd="8" destOrd="0" presId="urn:microsoft.com/office/officeart/2005/8/layout/vList3"/>
    <dgm:cxn modelId="{9E7433B4-1FC7-4F67-AF0D-FB96AC9B74EA}" type="presParOf" srcId="{319C20B2-D96F-40AE-83BA-D8904ECD6805}" destId="{869FBFE2-C6B5-4CAB-BD43-2A4A7AAC091E}" srcOrd="0" destOrd="0" presId="urn:microsoft.com/office/officeart/2005/8/layout/vList3"/>
    <dgm:cxn modelId="{78F2ADB4-3DDD-441C-BF91-5FE6624E92A6}" type="presParOf" srcId="{319C20B2-D96F-40AE-83BA-D8904ECD6805}" destId="{974CCFD7-07B8-4DE3-A3CA-ECFE2DA2961B}" srcOrd="1" destOrd="0" presId="urn:microsoft.com/office/officeart/2005/8/layout/vList3"/>
    <dgm:cxn modelId="{2D7909C5-E1B8-4863-B0F3-52FD5FCF157C}" type="presParOf" srcId="{C0CD088A-B13F-4BC7-9211-4B884E3C94FA}" destId="{5D1B6F01-D771-423A-B926-D777BC88764E}" srcOrd="9" destOrd="0" presId="urn:microsoft.com/office/officeart/2005/8/layout/vList3"/>
    <dgm:cxn modelId="{A7F56D56-22CD-43E4-BE16-589A994BDF4E}" type="presParOf" srcId="{C0CD088A-B13F-4BC7-9211-4B884E3C94FA}" destId="{35950E54-5772-4968-BD91-10D758464E84}" srcOrd="10" destOrd="0" presId="urn:microsoft.com/office/officeart/2005/8/layout/vList3"/>
    <dgm:cxn modelId="{AAB3C420-8896-4030-8F03-3A717E0C4445}" type="presParOf" srcId="{35950E54-5772-4968-BD91-10D758464E84}" destId="{68E3E4A9-0FEE-40A1-A20C-722A97CEBCD4}" srcOrd="0" destOrd="0" presId="urn:microsoft.com/office/officeart/2005/8/layout/vList3"/>
    <dgm:cxn modelId="{19266A34-9A45-428E-824E-4AA88A5C8BAD}" type="presParOf" srcId="{35950E54-5772-4968-BD91-10D758464E84}" destId="{5D129E13-F162-4A13-8D5A-3773757326DC}" srcOrd="1" destOrd="0" presId="urn:microsoft.com/office/officeart/2005/8/layout/vList3"/>
    <dgm:cxn modelId="{F8825FA5-9EE3-48DC-B05A-0F559BA3A75D}" type="presParOf" srcId="{C0CD088A-B13F-4BC7-9211-4B884E3C94FA}" destId="{6DECD64E-B920-4375-97A8-D8F6F3620E46}" srcOrd="11" destOrd="0" presId="urn:microsoft.com/office/officeart/2005/8/layout/vList3"/>
    <dgm:cxn modelId="{1A842EF3-9188-42B4-823B-9F73549A3EC6}" type="presParOf" srcId="{C0CD088A-B13F-4BC7-9211-4B884E3C94FA}" destId="{DE291BFB-4D4C-4D32-BB2F-414698B79E3F}" srcOrd="12" destOrd="0" presId="urn:microsoft.com/office/officeart/2005/8/layout/vList3"/>
    <dgm:cxn modelId="{FF3840CC-419D-4C6C-9CC3-C21A4A5A243A}" type="presParOf" srcId="{DE291BFB-4D4C-4D32-BB2F-414698B79E3F}" destId="{8649740D-D0C9-42B4-9582-A9A220971872}" srcOrd="0" destOrd="0" presId="urn:microsoft.com/office/officeart/2005/8/layout/vList3"/>
    <dgm:cxn modelId="{F080C0BC-A890-4E2F-82F7-B69D4A9835DA}" type="presParOf" srcId="{DE291BFB-4D4C-4D32-BB2F-414698B79E3F}" destId="{C78C9AF0-91FC-4F53-9EAC-500A118A42E6}" srcOrd="1" destOrd="0" presId="urn:microsoft.com/office/officeart/2005/8/layout/vList3"/>
  </dgm:cxnLst>
  <dgm:bg/>
  <dgm:whole>
    <a:ln w="38100"/>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F75CC8E6-D7E2-40D5-B892-92BFCFE5EF8F}" type="doc">
      <dgm:prSet loTypeId="urn:microsoft.com/office/officeart/2005/8/layout/vList3" loCatId="list" qsTypeId="urn:microsoft.com/office/officeart/2005/8/quickstyle/simple1" qsCatId="simple" csTypeId="urn:microsoft.com/office/officeart/2005/8/colors/accent1_2" csCatId="accent1" phldr="1"/>
      <dgm:spPr/>
    </dgm:pt>
    <dgm:pt modelId="{A6615EF0-5C9B-4DF6-91EB-679BF1B47D33}">
      <dgm:prSet phldrT="[Texto]"/>
      <dgm:spPr>
        <a:solidFill>
          <a:srgbClr val="009999"/>
        </a:solidFill>
      </dgm:spPr>
      <dgm:t>
        <a:bodyPr/>
        <a:lstStyle/>
        <a:p>
          <a:r>
            <a:rPr lang="es-CO" dirty="0"/>
            <a:t>Honestidad</a:t>
          </a:r>
        </a:p>
      </dgm:t>
    </dgm:pt>
    <dgm:pt modelId="{009ECEC3-E8A4-4264-8AE8-0EADF5F640DA}" type="parTrans" cxnId="{F90CF065-BAC1-4411-B808-3F3D9DFF1BF9}">
      <dgm:prSet/>
      <dgm:spPr/>
      <dgm:t>
        <a:bodyPr/>
        <a:lstStyle/>
        <a:p>
          <a:endParaRPr lang="es-CO"/>
        </a:p>
      </dgm:t>
    </dgm:pt>
    <dgm:pt modelId="{04EAB6E5-4613-4DC1-AA10-D4B33C6301EC}" type="sibTrans" cxnId="{F90CF065-BAC1-4411-B808-3F3D9DFF1BF9}">
      <dgm:prSet/>
      <dgm:spPr/>
      <dgm:t>
        <a:bodyPr/>
        <a:lstStyle/>
        <a:p>
          <a:endParaRPr lang="es-CO"/>
        </a:p>
      </dgm:t>
    </dgm:pt>
    <dgm:pt modelId="{302822F5-746E-4107-9050-D9715479DC8F}">
      <dgm:prSet phldrT="[Texto]"/>
      <dgm:spPr>
        <a:solidFill>
          <a:srgbClr val="009999"/>
        </a:solidFill>
      </dgm:spPr>
      <dgm:t>
        <a:bodyPr/>
        <a:lstStyle/>
        <a:p>
          <a:r>
            <a:rPr lang="es-CO" dirty="0"/>
            <a:t>Respecto</a:t>
          </a:r>
        </a:p>
      </dgm:t>
    </dgm:pt>
    <dgm:pt modelId="{C7E56025-90C1-4056-B00A-F3441985B71E}" type="parTrans" cxnId="{3E0E7C8C-D44C-423D-9B24-B611DB38BB98}">
      <dgm:prSet/>
      <dgm:spPr/>
      <dgm:t>
        <a:bodyPr/>
        <a:lstStyle/>
        <a:p>
          <a:endParaRPr lang="es-CO"/>
        </a:p>
      </dgm:t>
    </dgm:pt>
    <dgm:pt modelId="{D0CF8773-0DB1-4402-92AA-51759FC8B63E}" type="sibTrans" cxnId="{3E0E7C8C-D44C-423D-9B24-B611DB38BB98}">
      <dgm:prSet/>
      <dgm:spPr/>
      <dgm:t>
        <a:bodyPr/>
        <a:lstStyle/>
        <a:p>
          <a:endParaRPr lang="es-CO"/>
        </a:p>
      </dgm:t>
    </dgm:pt>
    <dgm:pt modelId="{2AA6D71A-7925-4301-BB0D-4CA4A31BBC18}">
      <dgm:prSet phldrT="[Texto]"/>
      <dgm:spPr>
        <a:solidFill>
          <a:srgbClr val="009999"/>
        </a:solidFill>
      </dgm:spPr>
      <dgm:t>
        <a:bodyPr/>
        <a:lstStyle/>
        <a:p>
          <a:r>
            <a:rPr lang="es-CO" dirty="0"/>
            <a:t>Justicia</a:t>
          </a:r>
        </a:p>
      </dgm:t>
    </dgm:pt>
    <dgm:pt modelId="{421E3496-7D16-4D14-ACB0-886FDC0B8AA9}" type="parTrans" cxnId="{0DDFEDC2-3D3B-44C1-8F36-08AE6EBE2740}">
      <dgm:prSet/>
      <dgm:spPr/>
      <dgm:t>
        <a:bodyPr/>
        <a:lstStyle/>
        <a:p>
          <a:endParaRPr lang="es-CO"/>
        </a:p>
      </dgm:t>
    </dgm:pt>
    <dgm:pt modelId="{AE7CA460-EFB2-45D6-95F5-71B456194337}" type="sibTrans" cxnId="{0DDFEDC2-3D3B-44C1-8F36-08AE6EBE2740}">
      <dgm:prSet/>
      <dgm:spPr/>
      <dgm:t>
        <a:bodyPr/>
        <a:lstStyle/>
        <a:p>
          <a:endParaRPr lang="es-CO"/>
        </a:p>
      </dgm:t>
    </dgm:pt>
    <dgm:pt modelId="{C4E1E8B7-6113-4192-824F-98DCE9545D10}">
      <dgm:prSet/>
      <dgm:spPr>
        <a:solidFill>
          <a:srgbClr val="009999"/>
        </a:solidFill>
      </dgm:spPr>
      <dgm:t>
        <a:bodyPr/>
        <a:lstStyle/>
        <a:p>
          <a:r>
            <a:rPr lang="es-CO" dirty="0"/>
            <a:t>Compromiso</a:t>
          </a:r>
        </a:p>
      </dgm:t>
    </dgm:pt>
    <dgm:pt modelId="{8EA53AFC-3DA5-4C5A-8CA3-4386E19346EC}" type="parTrans" cxnId="{AF7EC7B6-F9DC-4B4E-A518-EB6ECA2E5515}">
      <dgm:prSet/>
      <dgm:spPr/>
      <dgm:t>
        <a:bodyPr/>
        <a:lstStyle/>
        <a:p>
          <a:endParaRPr lang="es-CO"/>
        </a:p>
      </dgm:t>
    </dgm:pt>
    <dgm:pt modelId="{CABC0557-6A7E-4CB8-842F-E9585DE7A0A3}" type="sibTrans" cxnId="{AF7EC7B6-F9DC-4B4E-A518-EB6ECA2E5515}">
      <dgm:prSet/>
      <dgm:spPr/>
      <dgm:t>
        <a:bodyPr/>
        <a:lstStyle/>
        <a:p>
          <a:endParaRPr lang="es-CO"/>
        </a:p>
      </dgm:t>
    </dgm:pt>
    <dgm:pt modelId="{33ACF550-CB4D-4E4A-A27D-4A7536A19AD2}">
      <dgm:prSet/>
      <dgm:spPr>
        <a:solidFill>
          <a:srgbClr val="009999"/>
        </a:solidFill>
      </dgm:spPr>
      <dgm:t>
        <a:bodyPr/>
        <a:lstStyle/>
        <a:p>
          <a:r>
            <a:rPr lang="es-CO" dirty="0"/>
            <a:t>Diligencia</a:t>
          </a:r>
        </a:p>
      </dgm:t>
    </dgm:pt>
    <dgm:pt modelId="{107BA16D-5002-4D97-AF5C-C45458D47562}" type="parTrans" cxnId="{DC6E7C80-65C4-4DB8-B8D5-36BA84EF7F76}">
      <dgm:prSet/>
      <dgm:spPr/>
      <dgm:t>
        <a:bodyPr/>
        <a:lstStyle/>
        <a:p>
          <a:endParaRPr lang="es-CO"/>
        </a:p>
      </dgm:t>
    </dgm:pt>
    <dgm:pt modelId="{187E4ADA-B79F-4351-A28B-D780A0D9B60C}" type="sibTrans" cxnId="{DC6E7C80-65C4-4DB8-B8D5-36BA84EF7F76}">
      <dgm:prSet/>
      <dgm:spPr/>
      <dgm:t>
        <a:bodyPr/>
        <a:lstStyle/>
        <a:p>
          <a:endParaRPr lang="es-CO"/>
        </a:p>
      </dgm:t>
    </dgm:pt>
    <dgm:pt modelId="{50EDFA2A-7DAC-4A4D-9EA4-57FDC38622CC}">
      <dgm:prSet phldrT="[Texto]"/>
      <dgm:spPr>
        <a:solidFill>
          <a:srgbClr val="009999"/>
        </a:solidFill>
      </dgm:spPr>
      <dgm:t>
        <a:bodyPr/>
        <a:lstStyle/>
        <a:p>
          <a:r>
            <a:rPr lang="es-CO" dirty="0"/>
            <a:t>Transparencia</a:t>
          </a:r>
        </a:p>
      </dgm:t>
    </dgm:pt>
    <dgm:pt modelId="{C656A27C-AAEF-4FC3-B917-9DD26B4E1CF0}" type="parTrans" cxnId="{6381615D-C6C9-4E19-AA8C-E97FC72F3E0E}">
      <dgm:prSet/>
      <dgm:spPr/>
      <dgm:t>
        <a:bodyPr/>
        <a:lstStyle/>
        <a:p>
          <a:endParaRPr lang="es-CO"/>
        </a:p>
      </dgm:t>
    </dgm:pt>
    <dgm:pt modelId="{815D1AF2-5F41-455F-AFA5-F7DDA90B6829}" type="sibTrans" cxnId="{6381615D-C6C9-4E19-AA8C-E97FC72F3E0E}">
      <dgm:prSet/>
      <dgm:spPr/>
      <dgm:t>
        <a:bodyPr/>
        <a:lstStyle/>
        <a:p>
          <a:endParaRPr lang="es-CO"/>
        </a:p>
      </dgm:t>
    </dgm:pt>
    <dgm:pt modelId="{72E3AC02-8D7B-4B6C-94C2-E5DB7BB9A2B3}">
      <dgm:prSet phldrT="[Texto]"/>
      <dgm:spPr>
        <a:solidFill>
          <a:srgbClr val="009999"/>
        </a:solidFill>
      </dgm:spPr>
      <dgm:t>
        <a:bodyPr/>
        <a:lstStyle/>
        <a:p>
          <a:r>
            <a:rPr lang="es-CO" dirty="0"/>
            <a:t>Diálogo</a:t>
          </a:r>
        </a:p>
      </dgm:t>
    </dgm:pt>
    <dgm:pt modelId="{E1F57EA9-B520-4F0F-B170-61F7BE8E2319}" type="parTrans" cxnId="{105AC262-A463-44C6-AB9F-262632C92A8A}">
      <dgm:prSet/>
      <dgm:spPr/>
      <dgm:t>
        <a:bodyPr/>
        <a:lstStyle/>
        <a:p>
          <a:endParaRPr lang="es-CO"/>
        </a:p>
      </dgm:t>
    </dgm:pt>
    <dgm:pt modelId="{9AF769FB-CAB7-4CE6-ACB4-057C62B49BF7}" type="sibTrans" cxnId="{105AC262-A463-44C6-AB9F-262632C92A8A}">
      <dgm:prSet/>
      <dgm:spPr/>
      <dgm:t>
        <a:bodyPr/>
        <a:lstStyle/>
        <a:p>
          <a:endParaRPr lang="es-CO"/>
        </a:p>
      </dgm:t>
    </dgm:pt>
    <dgm:pt modelId="{755BCA43-B4DB-4132-B442-CAFB6B726FCE}">
      <dgm:prSet phldrT="[Texto]"/>
      <dgm:spPr>
        <a:solidFill>
          <a:srgbClr val="009999"/>
        </a:solidFill>
      </dgm:spPr>
      <dgm:t>
        <a:bodyPr/>
        <a:lstStyle/>
        <a:p>
          <a:r>
            <a:rPr lang="es-CO" dirty="0"/>
            <a:t>Solidaridad</a:t>
          </a:r>
        </a:p>
      </dgm:t>
    </dgm:pt>
    <dgm:pt modelId="{35391823-C58B-4B9A-9A7F-FA83C831D47C}" type="parTrans" cxnId="{A843ECBF-83C1-4877-AEAC-F87EAABF8CE6}">
      <dgm:prSet/>
      <dgm:spPr/>
      <dgm:t>
        <a:bodyPr/>
        <a:lstStyle/>
        <a:p>
          <a:endParaRPr lang="es-CO"/>
        </a:p>
      </dgm:t>
    </dgm:pt>
    <dgm:pt modelId="{F33D7F2B-7E11-4A91-B495-019E2D5DBB42}" type="sibTrans" cxnId="{A843ECBF-83C1-4877-AEAC-F87EAABF8CE6}">
      <dgm:prSet/>
      <dgm:spPr/>
      <dgm:t>
        <a:bodyPr/>
        <a:lstStyle/>
        <a:p>
          <a:endParaRPr lang="es-CO"/>
        </a:p>
      </dgm:t>
    </dgm:pt>
    <dgm:pt modelId="{35E5864B-D280-431A-ABE6-8DF8B5DA9894}" type="pres">
      <dgm:prSet presAssocID="{F75CC8E6-D7E2-40D5-B892-92BFCFE5EF8F}" presName="linearFlow" presStyleCnt="0">
        <dgm:presLayoutVars>
          <dgm:dir/>
          <dgm:resizeHandles val="exact"/>
        </dgm:presLayoutVars>
      </dgm:prSet>
      <dgm:spPr/>
    </dgm:pt>
    <dgm:pt modelId="{229C5BD2-48CE-41E4-823D-8580D884DBF3}" type="pres">
      <dgm:prSet presAssocID="{A6615EF0-5C9B-4DF6-91EB-679BF1B47D33}" presName="composite" presStyleCnt="0"/>
      <dgm:spPr/>
    </dgm:pt>
    <dgm:pt modelId="{14AFDAAD-C7D3-4E59-AE98-2E7A7B7C95F3}" type="pres">
      <dgm:prSet presAssocID="{A6615EF0-5C9B-4DF6-91EB-679BF1B47D33}" presName="imgShp" presStyleLbl="fgImgPlace1" presStyleIdx="0" presStyleCnt="8"/>
      <dgm:spPr>
        <a:blipFill>
          <a:blip xmlns:r="http://schemas.openxmlformats.org/officeDocument/2006/relationships" r:embed="rId1" cstate="print">
            <a:extLst>
              <a:ext uri="{28A0092B-C50C-407E-A947-70E740481C1C}">
                <a14:useLocalDpi xmlns:a14="http://schemas.microsoft.com/office/drawing/2010/main" val="0"/>
              </a:ext>
            </a:extLst>
          </a:blip>
          <a:srcRect/>
          <a:stretch>
            <a:fillRect l="-3000" r="-3000"/>
          </a:stretch>
        </a:blipFill>
      </dgm:spPr>
    </dgm:pt>
    <dgm:pt modelId="{1E14C781-0B72-4018-AE88-A4E956F1DB44}" type="pres">
      <dgm:prSet presAssocID="{A6615EF0-5C9B-4DF6-91EB-679BF1B47D33}" presName="txShp" presStyleLbl="node1" presStyleIdx="0" presStyleCnt="8">
        <dgm:presLayoutVars>
          <dgm:bulletEnabled val="1"/>
        </dgm:presLayoutVars>
      </dgm:prSet>
      <dgm:spPr/>
    </dgm:pt>
    <dgm:pt modelId="{C6AD350C-A8F6-4726-A116-0E9B4D9A5B2A}" type="pres">
      <dgm:prSet presAssocID="{04EAB6E5-4613-4DC1-AA10-D4B33C6301EC}" presName="spacing" presStyleCnt="0"/>
      <dgm:spPr/>
    </dgm:pt>
    <dgm:pt modelId="{FC33CB1F-B7E5-429C-B8DB-147A149616B1}" type="pres">
      <dgm:prSet presAssocID="{302822F5-746E-4107-9050-D9715479DC8F}" presName="composite" presStyleCnt="0"/>
      <dgm:spPr/>
    </dgm:pt>
    <dgm:pt modelId="{3B4D31DE-8E2D-4668-A4B5-5C686D1826FA}" type="pres">
      <dgm:prSet presAssocID="{302822F5-746E-4107-9050-D9715479DC8F}" presName="imgShp" presStyleLbl="fgImgPlace1" presStyleIdx="1" presStyleCnt="8"/>
      <dgm:spPr>
        <a: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a:blipFill>
      </dgm:spPr>
    </dgm:pt>
    <dgm:pt modelId="{4FF884A3-C931-4CCB-B9C4-D2CD5F987340}" type="pres">
      <dgm:prSet presAssocID="{302822F5-746E-4107-9050-D9715479DC8F}" presName="txShp" presStyleLbl="node1" presStyleIdx="1" presStyleCnt="8">
        <dgm:presLayoutVars>
          <dgm:bulletEnabled val="1"/>
        </dgm:presLayoutVars>
      </dgm:prSet>
      <dgm:spPr/>
    </dgm:pt>
    <dgm:pt modelId="{8288DF4C-033F-417A-978D-EA847E662B44}" type="pres">
      <dgm:prSet presAssocID="{D0CF8773-0DB1-4402-92AA-51759FC8B63E}" presName="spacing" presStyleCnt="0"/>
      <dgm:spPr/>
    </dgm:pt>
    <dgm:pt modelId="{F1D3AB3E-7294-4038-AFBA-B42E71639F02}" type="pres">
      <dgm:prSet presAssocID="{C4E1E8B7-6113-4192-824F-98DCE9545D10}" presName="composite" presStyleCnt="0"/>
      <dgm:spPr/>
    </dgm:pt>
    <dgm:pt modelId="{A6E949DA-E63A-4439-9286-0315AFFC7276}" type="pres">
      <dgm:prSet presAssocID="{C4E1E8B7-6113-4192-824F-98DCE9545D10}" presName="imgShp" presStyleLbl="fgImgPlace1" presStyleIdx="2" presStyleCnt="8"/>
      <dgm:spPr>
        <a: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a:blipFill>
      </dgm:spPr>
    </dgm:pt>
    <dgm:pt modelId="{7AA07E54-9393-41E7-84F7-58C0761EFBE0}" type="pres">
      <dgm:prSet presAssocID="{C4E1E8B7-6113-4192-824F-98DCE9545D10}" presName="txShp" presStyleLbl="node1" presStyleIdx="2" presStyleCnt="8">
        <dgm:presLayoutVars>
          <dgm:bulletEnabled val="1"/>
        </dgm:presLayoutVars>
      </dgm:prSet>
      <dgm:spPr/>
    </dgm:pt>
    <dgm:pt modelId="{BBE93BCA-25BC-45F2-905B-CC5EB032BA6C}" type="pres">
      <dgm:prSet presAssocID="{CABC0557-6A7E-4CB8-842F-E9585DE7A0A3}" presName="spacing" presStyleCnt="0"/>
      <dgm:spPr/>
    </dgm:pt>
    <dgm:pt modelId="{F387A52C-6307-48E3-9270-9703349202CE}" type="pres">
      <dgm:prSet presAssocID="{33ACF550-CB4D-4E4A-A27D-4A7536A19AD2}" presName="composite" presStyleCnt="0"/>
      <dgm:spPr/>
    </dgm:pt>
    <dgm:pt modelId="{9F834DF2-84F2-45A2-BF7D-C4AB7955BED9}" type="pres">
      <dgm:prSet presAssocID="{33ACF550-CB4D-4E4A-A27D-4A7536A19AD2}" presName="imgShp" presStyleLbl="fgImgPlace1" presStyleIdx="3" presStyleCnt="8"/>
      <dgm:spPr>
        <a: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a:blipFill>
      </dgm:spPr>
    </dgm:pt>
    <dgm:pt modelId="{8754D2B4-3B17-4BDA-8271-DF0727E9013D}" type="pres">
      <dgm:prSet presAssocID="{33ACF550-CB4D-4E4A-A27D-4A7536A19AD2}" presName="txShp" presStyleLbl="node1" presStyleIdx="3" presStyleCnt="8">
        <dgm:presLayoutVars>
          <dgm:bulletEnabled val="1"/>
        </dgm:presLayoutVars>
      </dgm:prSet>
      <dgm:spPr/>
    </dgm:pt>
    <dgm:pt modelId="{405863DB-2B01-4F77-B96C-6E6C65D6F52B}" type="pres">
      <dgm:prSet presAssocID="{187E4ADA-B79F-4351-A28B-D780A0D9B60C}" presName="spacing" presStyleCnt="0"/>
      <dgm:spPr/>
    </dgm:pt>
    <dgm:pt modelId="{9281E772-3B89-4F40-866D-D86409FE61DB}" type="pres">
      <dgm:prSet presAssocID="{2AA6D71A-7925-4301-BB0D-4CA4A31BBC18}" presName="composite" presStyleCnt="0"/>
      <dgm:spPr/>
    </dgm:pt>
    <dgm:pt modelId="{2A3B04DC-E651-4686-A337-D7E0165BA0B3}" type="pres">
      <dgm:prSet presAssocID="{2AA6D71A-7925-4301-BB0D-4CA4A31BBC18}" presName="imgShp" presStyleLbl="fgImgPlace1" presStyleIdx="4" presStyleCnt="8"/>
      <dgm:spPr>
        <a: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a:blipFill>
      </dgm:spPr>
    </dgm:pt>
    <dgm:pt modelId="{22672BAB-36F6-4E23-81BD-337D6D169D7A}" type="pres">
      <dgm:prSet presAssocID="{2AA6D71A-7925-4301-BB0D-4CA4A31BBC18}" presName="txShp" presStyleLbl="node1" presStyleIdx="4" presStyleCnt="8">
        <dgm:presLayoutVars>
          <dgm:bulletEnabled val="1"/>
        </dgm:presLayoutVars>
      </dgm:prSet>
      <dgm:spPr/>
    </dgm:pt>
    <dgm:pt modelId="{137F326C-2BDB-4216-8E91-DBBC1CE1BC79}" type="pres">
      <dgm:prSet presAssocID="{AE7CA460-EFB2-45D6-95F5-71B456194337}" presName="spacing" presStyleCnt="0"/>
      <dgm:spPr/>
    </dgm:pt>
    <dgm:pt modelId="{ADF3C576-7E8C-4D10-805F-702066F99544}" type="pres">
      <dgm:prSet presAssocID="{72E3AC02-8D7B-4B6C-94C2-E5DB7BB9A2B3}" presName="composite" presStyleCnt="0"/>
      <dgm:spPr/>
    </dgm:pt>
    <dgm:pt modelId="{B3AA6583-FC81-491D-A47F-31EB755899BE}" type="pres">
      <dgm:prSet presAssocID="{72E3AC02-8D7B-4B6C-94C2-E5DB7BB9A2B3}" presName="imgShp" presStyleLbl="fgImgPlace1" presStyleIdx="5" presStyleCnt="8"/>
      <dgm:spPr>
        <a:blipFill>
          <a:blip xmlns:r="http://schemas.openxmlformats.org/officeDocument/2006/relationships" r:embed="rId6" cstate="print">
            <a:extLst>
              <a:ext uri="{28A0092B-C50C-407E-A947-70E740481C1C}">
                <a14:useLocalDpi xmlns:a14="http://schemas.microsoft.com/office/drawing/2010/main" val="0"/>
              </a:ext>
            </a:extLst>
          </a:blip>
          <a:srcRect/>
          <a:stretch>
            <a:fillRect t="-17000" b="-17000"/>
          </a:stretch>
        </a:blipFill>
      </dgm:spPr>
      <dgm:extLst>
        <a:ext uri="{E40237B7-FDA0-4F09-8148-C483321AD2D9}">
          <dgm14:cNvPr xmlns:dgm14="http://schemas.microsoft.com/office/drawing/2010/diagram" id="0" name="" descr="Dos personas con burbujas de voz"/>
        </a:ext>
      </dgm:extLst>
    </dgm:pt>
    <dgm:pt modelId="{DE57351F-BF98-485D-B640-359A0F23DBAE}" type="pres">
      <dgm:prSet presAssocID="{72E3AC02-8D7B-4B6C-94C2-E5DB7BB9A2B3}" presName="txShp" presStyleLbl="node1" presStyleIdx="5" presStyleCnt="8">
        <dgm:presLayoutVars>
          <dgm:bulletEnabled val="1"/>
        </dgm:presLayoutVars>
      </dgm:prSet>
      <dgm:spPr/>
    </dgm:pt>
    <dgm:pt modelId="{33985CA2-F9DF-4856-9790-47266FD65DF4}" type="pres">
      <dgm:prSet presAssocID="{9AF769FB-CAB7-4CE6-ACB4-057C62B49BF7}" presName="spacing" presStyleCnt="0"/>
      <dgm:spPr/>
    </dgm:pt>
    <dgm:pt modelId="{C0908F6B-1545-4D7F-B7DD-4D8D92EDF7A8}" type="pres">
      <dgm:prSet presAssocID="{755BCA43-B4DB-4132-B442-CAFB6B726FCE}" presName="composite" presStyleCnt="0"/>
      <dgm:spPr/>
    </dgm:pt>
    <dgm:pt modelId="{7849B3A2-11FE-41A8-ABC9-96BD1980C63A}" type="pres">
      <dgm:prSet presAssocID="{755BCA43-B4DB-4132-B442-CAFB6B726FCE}" presName="imgShp" presStyleLbl="fgImgPlace1" presStyleIdx="6" presStyleCnt="8"/>
      <dgm:spPr>
        <a:blipFill>
          <a:blip xmlns:r="http://schemas.openxmlformats.org/officeDocument/2006/relationships" r:embed="rId7">
            <a:extLst>
              <a:ext uri="{837473B0-CC2E-450A-ABE3-18F120FF3D39}">
                <a1611:picAttrSrcUrl xmlns:a1611="http://schemas.microsoft.com/office/drawing/2016/11/main" r:id="rId8"/>
              </a:ext>
            </a:extLst>
          </a:blip>
          <a:srcRect/>
          <a:stretch>
            <a:fillRect l="-3000" r="-3000"/>
          </a:stretch>
        </a:blipFill>
      </dgm:spPr>
    </dgm:pt>
    <dgm:pt modelId="{3FB95107-4DEA-4070-BE3C-D3A0ADDE0725}" type="pres">
      <dgm:prSet presAssocID="{755BCA43-B4DB-4132-B442-CAFB6B726FCE}" presName="txShp" presStyleLbl="node1" presStyleIdx="6" presStyleCnt="8">
        <dgm:presLayoutVars>
          <dgm:bulletEnabled val="1"/>
        </dgm:presLayoutVars>
      </dgm:prSet>
      <dgm:spPr/>
    </dgm:pt>
    <dgm:pt modelId="{A58D7615-CE2D-4094-AB23-47D362DA9549}" type="pres">
      <dgm:prSet presAssocID="{F33D7F2B-7E11-4A91-B495-019E2D5DBB42}" presName="spacing" presStyleCnt="0"/>
      <dgm:spPr/>
    </dgm:pt>
    <dgm:pt modelId="{3429E17F-7628-4485-8B5C-9F5668BF0C8F}" type="pres">
      <dgm:prSet presAssocID="{50EDFA2A-7DAC-4A4D-9EA4-57FDC38622CC}" presName="composite" presStyleCnt="0"/>
      <dgm:spPr/>
    </dgm:pt>
    <dgm:pt modelId="{95A32EFD-06AF-4CE5-88E3-5B7FCF38860B}" type="pres">
      <dgm:prSet presAssocID="{50EDFA2A-7DAC-4A4D-9EA4-57FDC38622CC}" presName="imgShp" presStyleLbl="fgImgPlace1" presStyleIdx="7" presStyleCnt="8"/>
      <dgm:spPr>
        <a:blipFill>
          <a:blip xmlns:r="http://schemas.openxmlformats.org/officeDocument/2006/relationships" r:embed="rId9" cstate="print">
            <a:extLst>
              <a:ext uri="{28A0092B-C50C-407E-A947-70E740481C1C}">
                <a14:useLocalDpi xmlns:a14="http://schemas.microsoft.com/office/drawing/2010/main" val="0"/>
              </a:ext>
            </a:extLst>
          </a:blip>
          <a:srcRect/>
          <a:stretch>
            <a:fillRect l="-15000" r="-15000"/>
          </a:stretch>
        </a:blipFill>
      </dgm:spPr>
    </dgm:pt>
    <dgm:pt modelId="{DC16A495-299A-473C-AD73-61708C3F82F9}" type="pres">
      <dgm:prSet presAssocID="{50EDFA2A-7DAC-4A4D-9EA4-57FDC38622CC}" presName="txShp" presStyleLbl="node1" presStyleIdx="7" presStyleCnt="8">
        <dgm:presLayoutVars>
          <dgm:bulletEnabled val="1"/>
        </dgm:presLayoutVars>
      </dgm:prSet>
      <dgm:spPr/>
    </dgm:pt>
  </dgm:ptLst>
  <dgm:cxnLst>
    <dgm:cxn modelId="{8BD12900-4BBB-4866-8796-8F651A10C5E7}" type="presOf" srcId="{72E3AC02-8D7B-4B6C-94C2-E5DB7BB9A2B3}" destId="{DE57351F-BF98-485D-B640-359A0F23DBAE}" srcOrd="0" destOrd="0" presId="urn:microsoft.com/office/officeart/2005/8/layout/vList3"/>
    <dgm:cxn modelId="{9B9ECB09-4666-4549-9152-8B14BC516316}" type="presOf" srcId="{C4E1E8B7-6113-4192-824F-98DCE9545D10}" destId="{7AA07E54-9393-41E7-84F7-58C0761EFBE0}" srcOrd="0" destOrd="0" presId="urn:microsoft.com/office/officeart/2005/8/layout/vList3"/>
    <dgm:cxn modelId="{D720C20C-BA90-49CB-9208-C3AD8C6A0324}" type="presOf" srcId="{755BCA43-B4DB-4132-B442-CAFB6B726FCE}" destId="{3FB95107-4DEA-4070-BE3C-D3A0ADDE0725}" srcOrd="0" destOrd="0" presId="urn:microsoft.com/office/officeart/2005/8/layout/vList3"/>
    <dgm:cxn modelId="{0398FA11-C132-4A3C-9D2B-6C88448FD4BF}" type="presOf" srcId="{A6615EF0-5C9B-4DF6-91EB-679BF1B47D33}" destId="{1E14C781-0B72-4018-AE88-A4E956F1DB44}" srcOrd="0" destOrd="0" presId="urn:microsoft.com/office/officeart/2005/8/layout/vList3"/>
    <dgm:cxn modelId="{93B94C37-1546-48C4-A96F-3CDA98C2F955}" type="presOf" srcId="{302822F5-746E-4107-9050-D9715479DC8F}" destId="{4FF884A3-C931-4CCB-B9C4-D2CD5F987340}" srcOrd="0" destOrd="0" presId="urn:microsoft.com/office/officeart/2005/8/layout/vList3"/>
    <dgm:cxn modelId="{6381615D-C6C9-4E19-AA8C-E97FC72F3E0E}" srcId="{F75CC8E6-D7E2-40D5-B892-92BFCFE5EF8F}" destId="{50EDFA2A-7DAC-4A4D-9EA4-57FDC38622CC}" srcOrd="7" destOrd="0" parTransId="{C656A27C-AAEF-4FC3-B917-9DD26B4E1CF0}" sibTransId="{815D1AF2-5F41-455F-AFA5-F7DDA90B6829}"/>
    <dgm:cxn modelId="{D5758A61-1241-4C66-8ECB-69D61B6BB5EC}" type="presOf" srcId="{33ACF550-CB4D-4E4A-A27D-4A7536A19AD2}" destId="{8754D2B4-3B17-4BDA-8271-DF0727E9013D}" srcOrd="0" destOrd="0" presId="urn:microsoft.com/office/officeart/2005/8/layout/vList3"/>
    <dgm:cxn modelId="{105AC262-A463-44C6-AB9F-262632C92A8A}" srcId="{F75CC8E6-D7E2-40D5-B892-92BFCFE5EF8F}" destId="{72E3AC02-8D7B-4B6C-94C2-E5DB7BB9A2B3}" srcOrd="5" destOrd="0" parTransId="{E1F57EA9-B520-4F0F-B170-61F7BE8E2319}" sibTransId="{9AF769FB-CAB7-4CE6-ACB4-057C62B49BF7}"/>
    <dgm:cxn modelId="{F90CF065-BAC1-4411-B808-3F3D9DFF1BF9}" srcId="{F75CC8E6-D7E2-40D5-B892-92BFCFE5EF8F}" destId="{A6615EF0-5C9B-4DF6-91EB-679BF1B47D33}" srcOrd="0" destOrd="0" parTransId="{009ECEC3-E8A4-4264-8AE8-0EADF5F640DA}" sibTransId="{04EAB6E5-4613-4DC1-AA10-D4B33C6301EC}"/>
    <dgm:cxn modelId="{DC6E7C80-65C4-4DB8-B8D5-36BA84EF7F76}" srcId="{F75CC8E6-D7E2-40D5-B892-92BFCFE5EF8F}" destId="{33ACF550-CB4D-4E4A-A27D-4A7536A19AD2}" srcOrd="3" destOrd="0" parTransId="{107BA16D-5002-4D97-AF5C-C45458D47562}" sibTransId="{187E4ADA-B79F-4351-A28B-D780A0D9B60C}"/>
    <dgm:cxn modelId="{26C9E282-59D0-4444-8571-BEE940E8D742}" type="presOf" srcId="{50EDFA2A-7DAC-4A4D-9EA4-57FDC38622CC}" destId="{DC16A495-299A-473C-AD73-61708C3F82F9}" srcOrd="0" destOrd="0" presId="urn:microsoft.com/office/officeart/2005/8/layout/vList3"/>
    <dgm:cxn modelId="{3E0E7C8C-D44C-423D-9B24-B611DB38BB98}" srcId="{F75CC8E6-D7E2-40D5-B892-92BFCFE5EF8F}" destId="{302822F5-746E-4107-9050-D9715479DC8F}" srcOrd="1" destOrd="0" parTransId="{C7E56025-90C1-4056-B00A-F3441985B71E}" sibTransId="{D0CF8773-0DB1-4402-92AA-51759FC8B63E}"/>
    <dgm:cxn modelId="{9725D9A5-FA84-477C-ABF3-62E2433DF755}" type="presOf" srcId="{F75CC8E6-D7E2-40D5-B892-92BFCFE5EF8F}" destId="{35E5864B-D280-431A-ABE6-8DF8B5DA9894}" srcOrd="0" destOrd="0" presId="urn:microsoft.com/office/officeart/2005/8/layout/vList3"/>
    <dgm:cxn modelId="{AF7EC7B6-F9DC-4B4E-A518-EB6ECA2E5515}" srcId="{F75CC8E6-D7E2-40D5-B892-92BFCFE5EF8F}" destId="{C4E1E8B7-6113-4192-824F-98DCE9545D10}" srcOrd="2" destOrd="0" parTransId="{8EA53AFC-3DA5-4C5A-8CA3-4386E19346EC}" sibTransId="{CABC0557-6A7E-4CB8-842F-E9585DE7A0A3}"/>
    <dgm:cxn modelId="{A843ECBF-83C1-4877-AEAC-F87EAABF8CE6}" srcId="{F75CC8E6-D7E2-40D5-B892-92BFCFE5EF8F}" destId="{755BCA43-B4DB-4132-B442-CAFB6B726FCE}" srcOrd="6" destOrd="0" parTransId="{35391823-C58B-4B9A-9A7F-FA83C831D47C}" sibTransId="{F33D7F2B-7E11-4A91-B495-019E2D5DBB42}"/>
    <dgm:cxn modelId="{0DDFEDC2-3D3B-44C1-8F36-08AE6EBE2740}" srcId="{F75CC8E6-D7E2-40D5-B892-92BFCFE5EF8F}" destId="{2AA6D71A-7925-4301-BB0D-4CA4A31BBC18}" srcOrd="4" destOrd="0" parTransId="{421E3496-7D16-4D14-ACB0-886FDC0B8AA9}" sibTransId="{AE7CA460-EFB2-45D6-95F5-71B456194337}"/>
    <dgm:cxn modelId="{30E5A7D3-B208-4A72-B533-1C297BE85AB2}" type="presOf" srcId="{2AA6D71A-7925-4301-BB0D-4CA4A31BBC18}" destId="{22672BAB-36F6-4E23-81BD-337D6D169D7A}" srcOrd="0" destOrd="0" presId="urn:microsoft.com/office/officeart/2005/8/layout/vList3"/>
    <dgm:cxn modelId="{909FB371-9B8A-4915-8155-69BEF3112338}" type="presParOf" srcId="{35E5864B-D280-431A-ABE6-8DF8B5DA9894}" destId="{229C5BD2-48CE-41E4-823D-8580D884DBF3}" srcOrd="0" destOrd="0" presId="urn:microsoft.com/office/officeart/2005/8/layout/vList3"/>
    <dgm:cxn modelId="{9F62686E-E770-4D73-BB97-13A86970858F}" type="presParOf" srcId="{229C5BD2-48CE-41E4-823D-8580D884DBF3}" destId="{14AFDAAD-C7D3-4E59-AE98-2E7A7B7C95F3}" srcOrd="0" destOrd="0" presId="urn:microsoft.com/office/officeart/2005/8/layout/vList3"/>
    <dgm:cxn modelId="{A6DC8A1C-36CA-4501-8D7F-893D890D1228}" type="presParOf" srcId="{229C5BD2-48CE-41E4-823D-8580D884DBF3}" destId="{1E14C781-0B72-4018-AE88-A4E956F1DB44}" srcOrd="1" destOrd="0" presId="urn:microsoft.com/office/officeart/2005/8/layout/vList3"/>
    <dgm:cxn modelId="{51E3372D-7E61-4DEB-9347-194F5FB02370}" type="presParOf" srcId="{35E5864B-D280-431A-ABE6-8DF8B5DA9894}" destId="{C6AD350C-A8F6-4726-A116-0E9B4D9A5B2A}" srcOrd="1" destOrd="0" presId="urn:microsoft.com/office/officeart/2005/8/layout/vList3"/>
    <dgm:cxn modelId="{BEA2A010-9398-4621-879B-81B2E51D4E3B}" type="presParOf" srcId="{35E5864B-D280-431A-ABE6-8DF8B5DA9894}" destId="{FC33CB1F-B7E5-429C-B8DB-147A149616B1}" srcOrd="2" destOrd="0" presId="urn:microsoft.com/office/officeart/2005/8/layout/vList3"/>
    <dgm:cxn modelId="{DDA42450-A572-4676-AA0D-D04A7631BD7F}" type="presParOf" srcId="{FC33CB1F-B7E5-429C-B8DB-147A149616B1}" destId="{3B4D31DE-8E2D-4668-A4B5-5C686D1826FA}" srcOrd="0" destOrd="0" presId="urn:microsoft.com/office/officeart/2005/8/layout/vList3"/>
    <dgm:cxn modelId="{78068FFB-11F0-4981-9593-9C0AD9A76BEA}" type="presParOf" srcId="{FC33CB1F-B7E5-429C-B8DB-147A149616B1}" destId="{4FF884A3-C931-4CCB-B9C4-D2CD5F987340}" srcOrd="1" destOrd="0" presId="urn:microsoft.com/office/officeart/2005/8/layout/vList3"/>
    <dgm:cxn modelId="{FE340238-2F02-4433-9BE1-BAC2C9DFD581}" type="presParOf" srcId="{35E5864B-D280-431A-ABE6-8DF8B5DA9894}" destId="{8288DF4C-033F-417A-978D-EA847E662B44}" srcOrd="3" destOrd="0" presId="urn:microsoft.com/office/officeart/2005/8/layout/vList3"/>
    <dgm:cxn modelId="{DB6720DE-899D-4C11-99BD-41B1D9AA240E}" type="presParOf" srcId="{35E5864B-D280-431A-ABE6-8DF8B5DA9894}" destId="{F1D3AB3E-7294-4038-AFBA-B42E71639F02}" srcOrd="4" destOrd="0" presId="urn:microsoft.com/office/officeart/2005/8/layout/vList3"/>
    <dgm:cxn modelId="{309B1D68-C3ED-4DED-BC1A-1E6FEF9006DA}" type="presParOf" srcId="{F1D3AB3E-7294-4038-AFBA-B42E71639F02}" destId="{A6E949DA-E63A-4439-9286-0315AFFC7276}" srcOrd="0" destOrd="0" presId="urn:microsoft.com/office/officeart/2005/8/layout/vList3"/>
    <dgm:cxn modelId="{07B31AF5-08F3-4C34-BFA4-C06A6123B879}" type="presParOf" srcId="{F1D3AB3E-7294-4038-AFBA-B42E71639F02}" destId="{7AA07E54-9393-41E7-84F7-58C0761EFBE0}" srcOrd="1" destOrd="0" presId="urn:microsoft.com/office/officeart/2005/8/layout/vList3"/>
    <dgm:cxn modelId="{E87149D6-5592-46A2-839B-7DE0A9F99E5C}" type="presParOf" srcId="{35E5864B-D280-431A-ABE6-8DF8B5DA9894}" destId="{BBE93BCA-25BC-45F2-905B-CC5EB032BA6C}" srcOrd="5" destOrd="0" presId="urn:microsoft.com/office/officeart/2005/8/layout/vList3"/>
    <dgm:cxn modelId="{03307FFA-024D-4FD5-9069-CF6A8A006F98}" type="presParOf" srcId="{35E5864B-D280-431A-ABE6-8DF8B5DA9894}" destId="{F387A52C-6307-48E3-9270-9703349202CE}" srcOrd="6" destOrd="0" presId="urn:microsoft.com/office/officeart/2005/8/layout/vList3"/>
    <dgm:cxn modelId="{4EBFDCA8-D141-4CDD-941E-3169C6DF1B83}" type="presParOf" srcId="{F387A52C-6307-48E3-9270-9703349202CE}" destId="{9F834DF2-84F2-45A2-BF7D-C4AB7955BED9}" srcOrd="0" destOrd="0" presId="urn:microsoft.com/office/officeart/2005/8/layout/vList3"/>
    <dgm:cxn modelId="{D043A4C5-5628-418E-A3A5-F6D8A316E4A7}" type="presParOf" srcId="{F387A52C-6307-48E3-9270-9703349202CE}" destId="{8754D2B4-3B17-4BDA-8271-DF0727E9013D}" srcOrd="1" destOrd="0" presId="urn:microsoft.com/office/officeart/2005/8/layout/vList3"/>
    <dgm:cxn modelId="{6E21FA4B-B83C-48BE-8DB0-C3C7FDE8D711}" type="presParOf" srcId="{35E5864B-D280-431A-ABE6-8DF8B5DA9894}" destId="{405863DB-2B01-4F77-B96C-6E6C65D6F52B}" srcOrd="7" destOrd="0" presId="urn:microsoft.com/office/officeart/2005/8/layout/vList3"/>
    <dgm:cxn modelId="{8C3CD797-0A97-4317-BC37-2E58D4EE8F1C}" type="presParOf" srcId="{35E5864B-D280-431A-ABE6-8DF8B5DA9894}" destId="{9281E772-3B89-4F40-866D-D86409FE61DB}" srcOrd="8" destOrd="0" presId="urn:microsoft.com/office/officeart/2005/8/layout/vList3"/>
    <dgm:cxn modelId="{6376712B-B336-4BDA-9011-16C8A7C94B6E}" type="presParOf" srcId="{9281E772-3B89-4F40-866D-D86409FE61DB}" destId="{2A3B04DC-E651-4686-A337-D7E0165BA0B3}" srcOrd="0" destOrd="0" presId="urn:microsoft.com/office/officeart/2005/8/layout/vList3"/>
    <dgm:cxn modelId="{F10F4B09-1D36-43B2-B981-2E76BB45323E}" type="presParOf" srcId="{9281E772-3B89-4F40-866D-D86409FE61DB}" destId="{22672BAB-36F6-4E23-81BD-337D6D169D7A}" srcOrd="1" destOrd="0" presId="urn:microsoft.com/office/officeart/2005/8/layout/vList3"/>
    <dgm:cxn modelId="{D2C88239-4293-44FF-861C-26B17F540E96}" type="presParOf" srcId="{35E5864B-D280-431A-ABE6-8DF8B5DA9894}" destId="{137F326C-2BDB-4216-8E91-DBBC1CE1BC79}" srcOrd="9" destOrd="0" presId="urn:microsoft.com/office/officeart/2005/8/layout/vList3"/>
    <dgm:cxn modelId="{A17E3C36-331E-48A9-865A-7E9854E16482}" type="presParOf" srcId="{35E5864B-D280-431A-ABE6-8DF8B5DA9894}" destId="{ADF3C576-7E8C-4D10-805F-702066F99544}" srcOrd="10" destOrd="0" presId="urn:microsoft.com/office/officeart/2005/8/layout/vList3"/>
    <dgm:cxn modelId="{CB01C49C-3E45-43DB-8EF1-EFA5EBF2B4D2}" type="presParOf" srcId="{ADF3C576-7E8C-4D10-805F-702066F99544}" destId="{B3AA6583-FC81-491D-A47F-31EB755899BE}" srcOrd="0" destOrd="0" presId="urn:microsoft.com/office/officeart/2005/8/layout/vList3"/>
    <dgm:cxn modelId="{B938774F-524F-4536-8CFA-2E7687386E46}" type="presParOf" srcId="{ADF3C576-7E8C-4D10-805F-702066F99544}" destId="{DE57351F-BF98-485D-B640-359A0F23DBAE}" srcOrd="1" destOrd="0" presId="urn:microsoft.com/office/officeart/2005/8/layout/vList3"/>
    <dgm:cxn modelId="{E2AC298E-2958-4F80-8F78-6705C44EE1EC}" type="presParOf" srcId="{35E5864B-D280-431A-ABE6-8DF8B5DA9894}" destId="{33985CA2-F9DF-4856-9790-47266FD65DF4}" srcOrd="11" destOrd="0" presId="urn:microsoft.com/office/officeart/2005/8/layout/vList3"/>
    <dgm:cxn modelId="{3EF07967-3582-4243-8619-7BB206D2979F}" type="presParOf" srcId="{35E5864B-D280-431A-ABE6-8DF8B5DA9894}" destId="{C0908F6B-1545-4D7F-B7DD-4D8D92EDF7A8}" srcOrd="12" destOrd="0" presId="urn:microsoft.com/office/officeart/2005/8/layout/vList3"/>
    <dgm:cxn modelId="{77C1E3AE-0C5A-46CA-A292-467A28EEE17B}" type="presParOf" srcId="{C0908F6B-1545-4D7F-B7DD-4D8D92EDF7A8}" destId="{7849B3A2-11FE-41A8-ABC9-96BD1980C63A}" srcOrd="0" destOrd="0" presId="urn:microsoft.com/office/officeart/2005/8/layout/vList3"/>
    <dgm:cxn modelId="{773C13B6-7627-4553-9A45-60DCD04FEE0D}" type="presParOf" srcId="{C0908F6B-1545-4D7F-B7DD-4D8D92EDF7A8}" destId="{3FB95107-4DEA-4070-BE3C-D3A0ADDE0725}" srcOrd="1" destOrd="0" presId="urn:microsoft.com/office/officeart/2005/8/layout/vList3"/>
    <dgm:cxn modelId="{2FE23592-B663-473A-8B78-6DA410380DE2}" type="presParOf" srcId="{35E5864B-D280-431A-ABE6-8DF8B5DA9894}" destId="{A58D7615-CE2D-4094-AB23-47D362DA9549}" srcOrd="13" destOrd="0" presId="urn:microsoft.com/office/officeart/2005/8/layout/vList3"/>
    <dgm:cxn modelId="{C1CA24EA-6BB7-4B01-B5B9-3E3104BF7049}" type="presParOf" srcId="{35E5864B-D280-431A-ABE6-8DF8B5DA9894}" destId="{3429E17F-7628-4485-8B5C-9F5668BF0C8F}" srcOrd="14" destOrd="0" presId="urn:microsoft.com/office/officeart/2005/8/layout/vList3"/>
    <dgm:cxn modelId="{1D6EC938-F0EB-4847-A01C-3BDE8ADFF354}" type="presParOf" srcId="{3429E17F-7628-4485-8B5C-9F5668BF0C8F}" destId="{95A32EFD-06AF-4CE5-88E3-5B7FCF38860B}" srcOrd="0" destOrd="0" presId="urn:microsoft.com/office/officeart/2005/8/layout/vList3"/>
    <dgm:cxn modelId="{1F39646B-171C-410A-BAFF-1E05E22C6061}" type="presParOf" srcId="{3429E17F-7628-4485-8B5C-9F5668BF0C8F}" destId="{DC16A495-299A-473C-AD73-61708C3F82F9}" srcOrd="1" destOrd="0" presId="urn:microsoft.com/office/officeart/2005/8/layout/vList3"/>
  </dgm:cxnLst>
  <dgm:bg/>
  <dgm:whole/>
  <dgm:extLst>
    <a:ext uri="http://schemas.microsoft.com/office/drawing/2008/diagram">
      <dsp:dataModelExt xmlns:dsp="http://schemas.microsoft.com/office/drawing/2008/diagram" relId="rId10"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78BE4B9-4ABE-4F48-BE28-7D1E1734172A}">
      <dsp:nvSpPr>
        <dsp:cNvPr id="0" name=""/>
        <dsp:cNvSpPr/>
      </dsp:nvSpPr>
      <dsp:spPr>
        <a:xfrm rot="10800000">
          <a:off x="2367825" y="178"/>
          <a:ext cx="6809184" cy="829911"/>
        </a:xfrm>
        <a:prstGeom prst="homePlate">
          <a:avLst/>
        </a:prstGeom>
        <a:solidFill>
          <a:schemeClr val="lt1"/>
        </a:solidFill>
        <a:ln w="28575" cap="flat" cmpd="sng" algn="ctr">
          <a:solidFill>
            <a:srgbClr val="73B3A9"/>
          </a:solidFill>
          <a:prstDash val="solid"/>
          <a:miter lim="800000"/>
        </a:ln>
        <a:effectLst/>
      </dsp:spPr>
      <dsp:style>
        <a:lnRef idx="2">
          <a:schemeClr val="accent1"/>
        </a:lnRef>
        <a:fillRef idx="1">
          <a:schemeClr val="lt1"/>
        </a:fillRef>
        <a:effectRef idx="0">
          <a:schemeClr val="accent1"/>
        </a:effectRef>
        <a:fontRef idx="minor">
          <a:schemeClr val="dk1"/>
        </a:fontRef>
      </dsp:style>
      <dsp:txBody>
        <a:bodyPr spcFirstLastPara="0" vert="horz" wrap="square" lIns="362517" tIns="49530" rIns="92456" bIns="49530" numCol="1" spcCol="1270" anchor="ctr" anchorCtr="0">
          <a:noAutofit/>
        </a:bodyPr>
        <a:lstStyle/>
        <a:p>
          <a:pPr marL="0" lvl="0" indent="0" algn="ctr" defTabSz="577850">
            <a:lnSpc>
              <a:spcPct val="90000"/>
            </a:lnSpc>
            <a:spcBef>
              <a:spcPct val="0"/>
            </a:spcBef>
            <a:spcAft>
              <a:spcPct val="35000"/>
            </a:spcAft>
            <a:buNone/>
          </a:pPr>
          <a:endParaRPr lang="es-CO" sz="1300" b="1" i="1" kern="1200" noProof="0" dirty="0">
            <a:solidFill>
              <a:sysClr val="window" lastClr="FFFFFF">
                <a:lumMod val="50000"/>
              </a:sysClr>
            </a:solidFill>
            <a:latin typeface="Calibri" panose="020F0502020204030204"/>
            <a:ea typeface="+mn-ea"/>
            <a:cs typeface="+mn-cs"/>
          </a:endParaRPr>
        </a:p>
        <a:p>
          <a:pPr marL="0" lvl="0" indent="0" algn="ctr" defTabSz="577850">
            <a:lnSpc>
              <a:spcPct val="90000"/>
            </a:lnSpc>
            <a:spcBef>
              <a:spcPct val="0"/>
            </a:spcBef>
            <a:spcAft>
              <a:spcPct val="35000"/>
            </a:spcAft>
            <a:buClrTx/>
            <a:buSzTx/>
            <a:buFontTx/>
            <a:buNone/>
          </a:pPr>
          <a:r>
            <a:rPr lang="es-CO" sz="1300" b="1" i="1" kern="1200" noProof="0" dirty="0">
              <a:solidFill>
                <a:sysClr val="window" lastClr="FFFFFF">
                  <a:lumMod val="50000"/>
                </a:sysClr>
              </a:solidFill>
              <a:latin typeface="Calibri" panose="020F0502020204030204"/>
              <a:ea typeface="+mn-ea"/>
              <a:cs typeface="+mn-cs"/>
            </a:rPr>
            <a:t>1. </a:t>
          </a:r>
          <a:r>
            <a:rPr lang="es-MX" sz="1300" b="1" i="1" kern="1200" noProof="0" dirty="0">
              <a:solidFill>
                <a:sysClr val="window" lastClr="FFFFFF">
                  <a:lumMod val="50000"/>
                </a:sysClr>
              </a:solidFill>
              <a:latin typeface="Calibri" panose="020F0502020204030204"/>
              <a:ea typeface="+mn-ea"/>
              <a:cs typeface="+mn-cs"/>
            </a:rPr>
            <a:t>.Implementar un modelo preventivo, predictivo y resolutivo con enfoque universal,  solidario, equitativo, incluyente, participativo, territorializado e intercultural, eficiente y sostenible en el tiempo.</a:t>
          </a:r>
          <a:endParaRPr lang="es-CO" sz="1300" b="1" i="1" kern="1200" dirty="0">
            <a:solidFill>
              <a:sysClr val="window" lastClr="FFFFFF">
                <a:lumMod val="50000"/>
              </a:sysClr>
            </a:solidFill>
            <a:latin typeface="Calibri" panose="020F0502020204030204"/>
            <a:ea typeface="+mn-ea"/>
            <a:cs typeface="+mn-cs"/>
          </a:endParaRPr>
        </a:p>
      </dsp:txBody>
      <dsp:txXfrm rot="10800000">
        <a:off x="2575303" y="178"/>
        <a:ext cx="6601706" cy="829911"/>
      </dsp:txXfrm>
    </dsp:sp>
    <dsp:sp modelId="{B6794A85-C79B-442A-9AA4-8184A129C5E1}">
      <dsp:nvSpPr>
        <dsp:cNvPr id="0" name=""/>
        <dsp:cNvSpPr/>
      </dsp:nvSpPr>
      <dsp:spPr>
        <a:xfrm>
          <a:off x="1507617" y="178"/>
          <a:ext cx="829911" cy="829911"/>
        </a:xfrm>
        <a:prstGeom prst="ellipse">
          <a:avLst/>
        </a:prstGeom>
        <a:blipFill>
          <a:blip xmlns:r="http://schemas.openxmlformats.org/officeDocument/2006/relationships" r:embed="rId1">
            <a:extLst>
              <a:ext uri="{28A0092B-C50C-407E-A947-70E740481C1C}">
                <a14:useLocalDpi xmlns:a14="http://schemas.microsoft.com/office/drawing/2010/main" val="0"/>
              </a:ext>
            </a:extLst>
          </a:blip>
          <a:srcRect/>
          <a:stretch>
            <a:fillRect t="-1000" b="-1000"/>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787FADC9-EBC6-4C4C-98A2-442479E17F22}">
      <dsp:nvSpPr>
        <dsp:cNvPr id="0" name=""/>
        <dsp:cNvSpPr/>
      </dsp:nvSpPr>
      <dsp:spPr>
        <a:xfrm rot="10800000">
          <a:off x="2367825" y="1057791"/>
          <a:ext cx="6809184" cy="829911"/>
        </a:xfrm>
        <a:prstGeom prst="homePlate">
          <a:avLst/>
        </a:prstGeom>
        <a:noFill/>
        <a:ln w="28575" cap="flat" cmpd="sng" algn="ctr">
          <a:solidFill>
            <a:srgbClr val="73B3A9"/>
          </a:solidFill>
          <a:prstDash val="solid"/>
          <a:miter lim="800000"/>
        </a:ln>
        <a:effectLst/>
      </dsp:spPr>
      <dsp:style>
        <a:lnRef idx="2">
          <a:schemeClr val="accent1"/>
        </a:lnRef>
        <a:fillRef idx="1">
          <a:schemeClr val="lt1"/>
        </a:fillRef>
        <a:effectRef idx="0">
          <a:schemeClr val="accent1"/>
        </a:effectRef>
        <a:fontRef idx="minor">
          <a:schemeClr val="dk1"/>
        </a:fontRef>
      </dsp:style>
      <dsp:txBody>
        <a:bodyPr spcFirstLastPara="0" vert="horz" wrap="square" lIns="365968" tIns="49530" rIns="92456" bIns="49530" numCol="1" spcCol="1270" anchor="ctr" anchorCtr="0">
          <a:noAutofit/>
        </a:bodyPr>
        <a:lstStyle/>
        <a:p>
          <a:pPr marL="0" lvl="0" indent="0" algn="ctr" defTabSz="577850">
            <a:lnSpc>
              <a:spcPct val="90000"/>
            </a:lnSpc>
            <a:spcBef>
              <a:spcPct val="0"/>
            </a:spcBef>
            <a:spcAft>
              <a:spcPct val="35000"/>
            </a:spcAft>
            <a:buNone/>
          </a:pPr>
          <a:r>
            <a:rPr lang="es-CO" sz="1300" i="1" kern="1200" dirty="0">
              <a:solidFill>
                <a:schemeClr val="bg1">
                  <a:lumMod val="50000"/>
                </a:schemeClr>
              </a:solidFill>
              <a:latin typeface="+mn-lt"/>
            </a:rPr>
            <a:t>2. </a:t>
          </a:r>
          <a:r>
            <a:rPr lang="es-CO" sz="1300" b="1" i="1" kern="1200" dirty="0">
              <a:solidFill>
                <a:prstClr val="white">
                  <a:lumMod val="50000"/>
                </a:prstClr>
              </a:solidFill>
              <a:latin typeface="+mn-lt"/>
            </a:rPr>
            <a:t>Avanzar en los procesos de </a:t>
          </a:r>
          <a:r>
            <a:rPr lang="es-CO" sz="1300" b="1" i="1" kern="1200" dirty="0" err="1">
              <a:solidFill>
                <a:prstClr val="white">
                  <a:lumMod val="50000"/>
                </a:prstClr>
              </a:solidFill>
              <a:latin typeface="+mn-lt"/>
            </a:rPr>
            <a:t>laboralización</a:t>
          </a:r>
          <a:r>
            <a:rPr lang="es-CO" sz="1300" b="1" i="1" kern="1200" dirty="0">
              <a:solidFill>
                <a:prstClr val="white">
                  <a:lumMod val="50000"/>
                </a:prstClr>
              </a:solidFill>
              <a:latin typeface="+mn-lt"/>
            </a:rPr>
            <a:t> con estabilidad, formalización, </a:t>
          </a:r>
          <a:r>
            <a:rPr lang="es-CO" sz="1300" b="1" i="1" kern="1200" dirty="0" err="1">
              <a:solidFill>
                <a:prstClr val="white">
                  <a:lumMod val="50000"/>
                </a:prstClr>
              </a:solidFill>
              <a:latin typeface="+mn-lt"/>
            </a:rPr>
            <a:t>dignificación</a:t>
          </a:r>
          <a:r>
            <a:rPr lang="es-CO" sz="1300" b="1" i="1" kern="1200" dirty="0">
              <a:solidFill>
                <a:prstClr val="white">
                  <a:lumMod val="50000"/>
                </a:prstClr>
              </a:solidFill>
              <a:latin typeface="+mn-lt"/>
            </a:rPr>
            <a:t>, formación permanente y protección de la salud en el trabajo.</a:t>
          </a:r>
          <a:endParaRPr lang="en-US" sz="1300" i="1" kern="1200" dirty="0">
            <a:solidFill>
              <a:schemeClr val="bg1">
                <a:lumMod val="50000"/>
              </a:schemeClr>
            </a:solidFill>
            <a:latin typeface="+mn-lt"/>
          </a:endParaRPr>
        </a:p>
      </dsp:txBody>
      <dsp:txXfrm rot="10800000">
        <a:off x="2575303" y="1057791"/>
        <a:ext cx="6601706" cy="829911"/>
      </dsp:txXfrm>
    </dsp:sp>
    <dsp:sp modelId="{B6D07201-6817-4B0F-8E74-8CD4E77D3349}">
      <dsp:nvSpPr>
        <dsp:cNvPr id="0" name=""/>
        <dsp:cNvSpPr/>
      </dsp:nvSpPr>
      <dsp:spPr>
        <a:xfrm>
          <a:off x="1507617" y="1077825"/>
          <a:ext cx="829911" cy="829911"/>
        </a:xfrm>
        <a:prstGeom prst="ellipse">
          <a:avLst/>
        </a:prstGeom>
        <a:blipFill>
          <a:blip xmlns:r="http://schemas.openxmlformats.org/officeDocument/2006/relationships" r:embed="rId2">
            <a:extLst>
              <a:ext uri="{28A0092B-C50C-407E-A947-70E740481C1C}">
                <a14:useLocalDpi xmlns:a14="http://schemas.microsoft.com/office/drawing/2010/main" val="0"/>
              </a:ext>
            </a:extLst>
          </a:blip>
          <a:srcRect/>
          <a:stretch>
            <a:fillRect/>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FAD050B5-23AC-4954-BF8C-E6A563DA1C77}">
      <dsp:nvSpPr>
        <dsp:cNvPr id="0" name=""/>
        <dsp:cNvSpPr/>
      </dsp:nvSpPr>
      <dsp:spPr>
        <a:xfrm rot="10800000">
          <a:off x="2357952" y="2165489"/>
          <a:ext cx="6809184" cy="829911"/>
        </a:xfrm>
        <a:prstGeom prst="homePlate">
          <a:avLst/>
        </a:prstGeom>
        <a:noFill/>
        <a:ln w="28575" cap="flat" cmpd="sng" algn="ctr">
          <a:solidFill>
            <a:srgbClr val="73B3A9"/>
          </a:solidFill>
          <a:prstDash val="solid"/>
          <a:miter lim="800000"/>
        </a:ln>
        <a:effectLst/>
      </dsp:spPr>
      <dsp:style>
        <a:lnRef idx="2">
          <a:schemeClr val="accent1"/>
        </a:lnRef>
        <a:fillRef idx="1">
          <a:schemeClr val="lt1"/>
        </a:fillRef>
        <a:effectRef idx="0">
          <a:schemeClr val="accent1"/>
        </a:effectRef>
        <a:fontRef idx="minor">
          <a:schemeClr val="dk1"/>
        </a:fontRef>
      </dsp:style>
      <dsp:txBody>
        <a:bodyPr spcFirstLastPara="0" vert="horz" wrap="square" lIns="365968" tIns="49530" rIns="92456" bIns="49530" numCol="1" spcCol="1270" anchor="ctr" anchorCtr="0">
          <a:noAutofit/>
        </a:bodyPr>
        <a:lstStyle/>
        <a:p>
          <a:pPr marL="0" lvl="0" indent="0" algn="ctr" defTabSz="577850">
            <a:lnSpc>
              <a:spcPct val="90000"/>
            </a:lnSpc>
            <a:spcBef>
              <a:spcPct val="0"/>
            </a:spcBef>
            <a:spcAft>
              <a:spcPct val="35000"/>
            </a:spcAft>
            <a:buNone/>
          </a:pPr>
          <a:r>
            <a:rPr lang="es-CO" sz="1300" i="1" kern="1200" dirty="0">
              <a:solidFill>
                <a:schemeClr val="bg1">
                  <a:lumMod val="50000"/>
                </a:schemeClr>
              </a:solidFill>
              <a:latin typeface="+mn-lt"/>
            </a:rPr>
            <a:t>3. </a:t>
          </a:r>
          <a:r>
            <a:rPr lang="es-CO" sz="1300" b="1" i="1" kern="1200" dirty="0">
              <a:solidFill>
                <a:schemeClr val="bg1">
                  <a:lumMod val="50000"/>
                </a:schemeClr>
              </a:solidFill>
              <a:latin typeface="+mn-lt"/>
            </a:rPr>
            <a:t>Garantizar acceso oportuno a los medicamentos y tecnología a todos los habitantes del territorio nacional.</a:t>
          </a:r>
          <a:endParaRPr lang="es-CO" sz="1300" kern="1200" dirty="0">
            <a:solidFill>
              <a:schemeClr val="bg1">
                <a:lumMod val="50000"/>
              </a:schemeClr>
            </a:solidFill>
            <a:latin typeface="+mn-lt"/>
          </a:endParaRPr>
        </a:p>
      </dsp:txBody>
      <dsp:txXfrm rot="10800000">
        <a:off x="2565430" y="2165489"/>
        <a:ext cx="6601706" cy="829911"/>
      </dsp:txXfrm>
    </dsp:sp>
    <dsp:sp modelId="{31A97300-3A67-42A6-9416-A595348B9800}">
      <dsp:nvSpPr>
        <dsp:cNvPr id="0" name=""/>
        <dsp:cNvSpPr/>
      </dsp:nvSpPr>
      <dsp:spPr>
        <a:xfrm>
          <a:off x="1507617" y="2155472"/>
          <a:ext cx="829911" cy="829911"/>
        </a:xfrm>
        <a:prstGeom prst="ellipse">
          <a:avLst/>
        </a:prstGeom>
        <a:blipFill>
          <a:blip xmlns:r="http://schemas.openxmlformats.org/officeDocument/2006/relationships" r:embed="rId3">
            <a:extLst>
              <a:ext uri="{28A0092B-C50C-407E-A947-70E740481C1C}">
                <a14:useLocalDpi xmlns:a14="http://schemas.microsoft.com/office/drawing/2010/main" val="0"/>
              </a:ext>
            </a:extLst>
          </a:blip>
          <a:srcRect/>
          <a:stretch>
            <a:fillRect/>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8132485B-3AD9-469E-B131-9E23D1A1F678}">
      <dsp:nvSpPr>
        <dsp:cNvPr id="0" name=""/>
        <dsp:cNvSpPr/>
      </dsp:nvSpPr>
      <dsp:spPr>
        <a:xfrm rot="10800000">
          <a:off x="2357952" y="3223102"/>
          <a:ext cx="6809184" cy="829911"/>
        </a:xfrm>
        <a:prstGeom prst="homePlate">
          <a:avLst/>
        </a:prstGeom>
        <a:noFill/>
        <a:ln w="28575" cap="flat" cmpd="sng" algn="ctr">
          <a:solidFill>
            <a:srgbClr val="73B3A9"/>
          </a:solidFill>
          <a:prstDash val="solid"/>
          <a:miter lim="800000"/>
        </a:ln>
        <a:effectLst/>
      </dsp:spPr>
      <dsp:style>
        <a:lnRef idx="2">
          <a:schemeClr val="accent1"/>
        </a:lnRef>
        <a:fillRef idx="1">
          <a:schemeClr val="lt1"/>
        </a:fillRef>
        <a:effectRef idx="0">
          <a:schemeClr val="accent1"/>
        </a:effectRef>
        <a:fontRef idx="minor">
          <a:schemeClr val="dk1"/>
        </a:fontRef>
      </dsp:style>
      <dsp:txBody>
        <a:bodyPr spcFirstLastPara="0" vert="horz" wrap="square" lIns="365968" tIns="49530" rIns="92456" bIns="49530" numCol="1" spcCol="1270" anchor="ctr" anchorCtr="0">
          <a:noAutofit/>
        </a:bodyPr>
        <a:lstStyle/>
        <a:p>
          <a:pPr marL="0" lvl="0" indent="0" algn="ctr" defTabSz="577850">
            <a:lnSpc>
              <a:spcPct val="90000"/>
            </a:lnSpc>
            <a:spcBef>
              <a:spcPct val="0"/>
            </a:spcBef>
            <a:spcAft>
              <a:spcPct val="35000"/>
            </a:spcAft>
            <a:buNone/>
          </a:pPr>
          <a:r>
            <a:rPr lang="es-CO" sz="1300" i="1" kern="1200" dirty="0">
              <a:solidFill>
                <a:schemeClr val="bg1">
                  <a:lumMod val="50000"/>
                </a:schemeClr>
              </a:solidFill>
              <a:latin typeface="+mn-lt"/>
            </a:rPr>
            <a:t>4. </a:t>
          </a:r>
          <a:r>
            <a:rPr lang="es-CO" sz="1300" b="1" i="1" kern="1200" dirty="0">
              <a:solidFill>
                <a:schemeClr val="bg1">
                  <a:lumMod val="50000"/>
                </a:schemeClr>
              </a:solidFill>
              <a:latin typeface="+mn-lt"/>
            </a:rPr>
            <a:t>Construir un Sistema Único Nacional de Información en Salud</a:t>
          </a:r>
          <a:r>
            <a:rPr lang="es-CO" sz="1200" b="1" i="1" kern="1200" dirty="0">
              <a:solidFill>
                <a:schemeClr val="bg1">
                  <a:lumMod val="50000"/>
                </a:schemeClr>
              </a:solidFill>
              <a:latin typeface="+mn-lt"/>
            </a:rPr>
            <a:t>.</a:t>
          </a:r>
          <a:endParaRPr lang="es-CO" sz="1200" kern="1200" dirty="0">
            <a:solidFill>
              <a:schemeClr val="bg1">
                <a:lumMod val="50000"/>
              </a:schemeClr>
            </a:solidFill>
            <a:latin typeface="+mn-lt"/>
          </a:endParaRPr>
        </a:p>
      </dsp:txBody>
      <dsp:txXfrm rot="10800000">
        <a:off x="2565430" y="3223102"/>
        <a:ext cx="6601706" cy="829911"/>
      </dsp:txXfrm>
    </dsp:sp>
    <dsp:sp modelId="{84D55E96-1947-4839-9A4B-2D208C5845B0}">
      <dsp:nvSpPr>
        <dsp:cNvPr id="0" name=""/>
        <dsp:cNvSpPr/>
      </dsp:nvSpPr>
      <dsp:spPr>
        <a:xfrm>
          <a:off x="1507617" y="3233119"/>
          <a:ext cx="829911" cy="829911"/>
        </a:xfrm>
        <a:prstGeom prst="ellipse">
          <a:avLst/>
        </a:prstGeom>
        <a:blipFill>
          <a:blip xmlns:r="http://schemas.openxmlformats.org/officeDocument/2006/relationships" r:embed="rId4">
            <a:extLst>
              <a:ext uri="{28A0092B-C50C-407E-A947-70E740481C1C}">
                <a14:useLocalDpi xmlns:a14="http://schemas.microsoft.com/office/drawing/2010/main" val="0"/>
              </a:ext>
            </a:extLst>
          </a:blip>
          <a:srcRect/>
          <a:stretch>
            <a:fillRect/>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974CCFD7-07B8-4DE3-A3CA-ECFE2DA2961B}">
      <dsp:nvSpPr>
        <dsp:cNvPr id="0" name=""/>
        <dsp:cNvSpPr/>
      </dsp:nvSpPr>
      <dsp:spPr>
        <a:xfrm rot="10800000">
          <a:off x="2377767" y="4320782"/>
          <a:ext cx="6809184" cy="829911"/>
        </a:xfrm>
        <a:prstGeom prst="homePlate">
          <a:avLst/>
        </a:prstGeom>
        <a:noFill/>
        <a:ln w="28575" cap="flat" cmpd="sng" algn="ctr">
          <a:solidFill>
            <a:srgbClr val="73B3A9"/>
          </a:solidFill>
          <a:prstDash val="solid"/>
          <a:miter lim="800000"/>
        </a:ln>
        <a:effectLst/>
      </dsp:spPr>
      <dsp:style>
        <a:lnRef idx="2">
          <a:schemeClr val="accent1"/>
        </a:lnRef>
        <a:fillRef idx="1">
          <a:schemeClr val="lt1"/>
        </a:fillRef>
        <a:effectRef idx="0">
          <a:schemeClr val="accent1"/>
        </a:effectRef>
        <a:fontRef idx="minor">
          <a:schemeClr val="dk1"/>
        </a:fontRef>
      </dsp:style>
      <dsp:txBody>
        <a:bodyPr spcFirstLastPara="0" vert="horz" wrap="square" lIns="365968" tIns="49530" rIns="92456" bIns="49530" numCol="1" spcCol="1270" anchor="ctr" anchorCtr="0">
          <a:noAutofit/>
        </a:bodyPr>
        <a:lstStyle/>
        <a:p>
          <a:pPr marL="0" lvl="0" indent="0" algn="ctr" defTabSz="577850">
            <a:lnSpc>
              <a:spcPct val="90000"/>
            </a:lnSpc>
            <a:spcBef>
              <a:spcPct val="0"/>
            </a:spcBef>
            <a:spcAft>
              <a:spcPct val="35000"/>
            </a:spcAft>
            <a:buNone/>
          </a:pPr>
          <a:r>
            <a:rPr lang="es-CO" sz="1300" i="1" kern="1200" dirty="0">
              <a:solidFill>
                <a:schemeClr val="bg1">
                  <a:lumMod val="50000"/>
                </a:schemeClr>
              </a:solidFill>
              <a:latin typeface="+mn-lt"/>
            </a:rPr>
            <a:t>5. </a:t>
          </a:r>
          <a:r>
            <a:rPr lang="es-CO" sz="1300" b="1" i="1" kern="1200" dirty="0">
              <a:solidFill>
                <a:schemeClr val="bg1">
                  <a:lumMod val="50000"/>
                </a:schemeClr>
              </a:solidFill>
              <a:latin typeface="+mn-lt"/>
            </a:rPr>
            <a:t>Fortalecer las capacidades institucionales y financieras del sector salud</a:t>
          </a:r>
          <a:r>
            <a:rPr lang="es-CO" sz="1200" b="1" i="1" kern="1200" dirty="0">
              <a:solidFill>
                <a:schemeClr val="bg1">
                  <a:lumMod val="50000"/>
                </a:schemeClr>
              </a:solidFill>
              <a:latin typeface="+mn-lt"/>
            </a:rPr>
            <a:t>.</a:t>
          </a:r>
          <a:endParaRPr lang="es-CO" sz="1200" kern="1200" dirty="0">
            <a:solidFill>
              <a:schemeClr val="bg1">
                <a:lumMod val="50000"/>
              </a:schemeClr>
            </a:solidFill>
            <a:latin typeface="+mn-lt"/>
          </a:endParaRPr>
        </a:p>
      </dsp:txBody>
      <dsp:txXfrm rot="10800000">
        <a:off x="2585245" y="4320782"/>
        <a:ext cx="6601706" cy="829911"/>
      </dsp:txXfrm>
    </dsp:sp>
    <dsp:sp modelId="{869FBFE2-C6B5-4CAB-BD43-2A4A7AAC091E}">
      <dsp:nvSpPr>
        <dsp:cNvPr id="0" name=""/>
        <dsp:cNvSpPr/>
      </dsp:nvSpPr>
      <dsp:spPr>
        <a:xfrm>
          <a:off x="1507617" y="4310765"/>
          <a:ext cx="829911" cy="829911"/>
        </a:xfrm>
        <a:prstGeom prst="ellipse">
          <a:avLst/>
        </a:prstGeom>
        <a:blipFill>
          <a:blip xmlns:r="http://schemas.openxmlformats.org/officeDocument/2006/relationships" r:embed="rId5">
            <a:extLst>
              <a:ext uri="{28A0092B-C50C-407E-A947-70E740481C1C}">
                <a14:useLocalDpi xmlns:a14="http://schemas.microsoft.com/office/drawing/2010/main" val="0"/>
              </a:ext>
            </a:extLst>
          </a:blip>
          <a:srcRect/>
          <a:stretch>
            <a:fillRect/>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5D129E13-F162-4A13-8D5A-3773757326DC}">
      <dsp:nvSpPr>
        <dsp:cNvPr id="0" name=""/>
        <dsp:cNvSpPr/>
      </dsp:nvSpPr>
      <dsp:spPr>
        <a:xfrm rot="10800000">
          <a:off x="2348079" y="5388412"/>
          <a:ext cx="6809184" cy="829911"/>
        </a:xfrm>
        <a:prstGeom prst="homePlate">
          <a:avLst/>
        </a:prstGeom>
        <a:noFill/>
        <a:ln w="28575" cap="flat" cmpd="sng" algn="ctr">
          <a:solidFill>
            <a:srgbClr val="73B3A9"/>
          </a:solidFill>
          <a:prstDash val="solid"/>
          <a:miter lim="800000"/>
        </a:ln>
        <a:effectLst/>
      </dsp:spPr>
      <dsp:style>
        <a:lnRef idx="2">
          <a:schemeClr val="accent1"/>
        </a:lnRef>
        <a:fillRef idx="1">
          <a:schemeClr val="lt1"/>
        </a:fillRef>
        <a:effectRef idx="0">
          <a:schemeClr val="accent1"/>
        </a:effectRef>
        <a:fontRef idx="minor">
          <a:schemeClr val="dk1"/>
        </a:fontRef>
      </dsp:style>
      <dsp:txBody>
        <a:bodyPr spcFirstLastPara="0" vert="horz" wrap="square" lIns="365968" tIns="49530" rIns="92456" bIns="49530" numCol="1" spcCol="1270" anchor="ctr" anchorCtr="0">
          <a:noAutofit/>
        </a:bodyPr>
        <a:lstStyle/>
        <a:p>
          <a:pPr marL="0" lvl="0" indent="0" algn="ctr" defTabSz="577850">
            <a:lnSpc>
              <a:spcPct val="90000"/>
            </a:lnSpc>
            <a:spcBef>
              <a:spcPct val="0"/>
            </a:spcBef>
            <a:spcAft>
              <a:spcPct val="35000"/>
            </a:spcAft>
            <a:buNone/>
          </a:pPr>
          <a:r>
            <a:rPr lang="es-CO" sz="1300" i="1" kern="1200" dirty="0">
              <a:solidFill>
                <a:schemeClr val="bg1">
                  <a:lumMod val="50000"/>
                </a:schemeClr>
              </a:solidFill>
              <a:latin typeface="+mn-lt"/>
            </a:rPr>
            <a:t>6.</a:t>
          </a:r>
          <a:r>
            <a:rPr lang="es-CO" sz="1300" b="1" i="1" kern="1200" dirty="0">
              <a:solidFill>
                <a:prstClr val="white">
                  <a:lumMod val="50000"/>
                </a:prstClr>
              </a:solidFill>
              <a:latin typeface="+mn-lt"/>
            </a:rPr>
            <a:t>Recuperar y fortalecer la red pública hospitalaria.</a:t>
          </a:r>
          <a:endParaRPr lang="es-CO" sz="1300" i="1" kern="1200" dirty="0">
            <a:solidFill>
              <a:schemeClr val="bg1">
                <a:lumMod val="50000"/>
              </a:schemeClr>
            </a:solidFill>
            <a:latin typeface="+mn-lt"/>
          </a:endParaRPr>
        </a:p>
      </dsp:txBody>
      <dsp:txXfrm rot="10800000">
        <a:off x="2555557" y="5388412"/>
        <a:ext cx="6601706" cy="829911"/>
      </dsp:txXfrm>
    </dsp:sp>
    <dsp:sp modelId="{68E3E4A9-0FEE-40A1-A20C-722A97CEBCD4}">
      <dsp:nvSpPr>
        <dsp:cNvPr id="0" name=""/>
        <dsp:cNvSpPr/>
      </dsp:nvSpPr>
      <dsp:spPr>
        <a:xfrm>
          <a:off x="1507617" y="5388412"/>
          <a:ext cx="829911" cy="829911"/>
        </a:xfrm>
        <a:prstGeom prst="ellipse">
          <a:avLst/>
        </a:prstGeom>
        <a:blipFill>
          <a:blip xmlns:r="http://schemas.openxmlformats.org/officeDocument/2006/relationships" r:embed="rId6">
            <a:extLst>
              <a:ext uri="{28A0092B-C50C-407E-A947-70E740481C1C}">
                <a14:useLocalDpi xmlns:a14="http://schemas.microsoft.com/office/drawing/2010/main" val="0"/>
              </a:ext>
            </a:extLst>
          </a:blip>
          <a:srcRect/>
          <a:stretch>
            <a:fillRect/>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C78C9AF0-91FC-4F53-9EAC-500A118A42E6}">
      <dsp:nvSpPr>
        <dsp:cNvPr id="0" name=""/>
        <dsp:cNvSpPr/>
      </dsp:nvSpPr>
      <dsp:spPr>
        <a:xfrm rot="10800000">
          <a:off x="2348079" y="6466238"/>
          <a:ext cx="6809184" cy="829911"/>
        </a:xfrm>
        <a:prstGeom prst="homePlate">
          <a:avLst/>
        </a:prstGeom>
        <a:noFill/>
        <a:ln w="28575" cap="flat" cmpd="sng" algn="ctr">
          <a:solidFill>
            <a:srgbClr val="73B3A9"/>
          </a:solidFill>
          <a:prstDash val="solid"/>
          <a:miter lim="800000"/>
        </a:ln>
        <a:effectLst/>
      </dsp:spPr>
      <dsp:style>
        <a:lnRef idx="2">
          <a:schemeClr val="accent1"/>
        </a:lnRef>
        <a:fillRef idx="1">
          <a:schemeClr val="lt1"/>
        </a:fillRef>
        <a:effectRef idx="0">
          <a:schemeClr val="accent1"/>
        </a:effectRef>
        <a:fontRef idx="minor">
          <a:schemeClr val="dk1"/>
        </a:fontRef>
      </dsp:style>
      <dsp:txBody>
        <a:bodyPr spcFirstLastPara="0" vert="horz" wrap="square" lIns="365968" tIns="49530" rIns="92456" bIns="49530" numCol="1" spcCol="1270" anchor="ctr" anchorCtr="0">
          <a:noAutofit/>
        </a:bodyPr>
        <a:lstStyle/>
        <a:p>
          <a:pPr marL="0" lvl="0" indent="0" algn="ctr" defTabSz="577850">
            <a:lnSpc>
              <a:spcPct val="90000"/>
            </a:lnSpc>
            <a:spcBef>
              <a:spcPct val="0"/>
            </a:spcBef>
            <a:spcAft>
              <a:spcPct val="35000"/>
            </a:spcAft>
            <a:buNone/>
          </a:pPr>
          <a:r>
            <a:rPr lang="es-CO" sz="1300" i="1" kern="1200" dirty="0">
              <a:solidFill>
                <a:schemeClr val="bg1">
                  <a:lumMod val="50000"/>
                </a:schemeClr>
              </a:solidFill>
              <a:latin typeface="+mn-lt"/>
            </a:rPr>
            <a:t>7. </a:t>
          </a:r>
          <a:r>
            <a:rPr lang="es-CO" sz="1300" b="1" i="1" kern="1200" dirty="0">
              <a:solidFill>
                <a:prstClr val="white">
                  <a:lumMod val="50000"/>
                </a:prstClr>
              </a:solidFill>
              <a:latin typeface="+mn-lt"/>
            </a:rPr>
            <a:t>Fortalecer la sostenibilidad financiera del sistema salud en el pago, giro directo y la restitución de los recursos.</a:t>
          </a:r>
          <a:endParaRPr lang="es-CO" sz="1300" kern="1200" dirty="0">
            <a:solidFill>
              <a:schemeClr val="bg1">
                <a:lumMod val="50000"/>
              </a:schemeClr>
            </a:solidFill>
            <a:latin typeface="+mn-lt"/>
          </a:endParaRPr>
        </a:p>
      </dsp:txBody>
      <dsp:txXfrm rot="10800000">
        <a:off x="2555557" y="6466238"/>
        <a:ext cx="6601706" cy="829911"/>
      </dsp:txXfrm>
    </dsp:sp>
    <dsp:sp modelId="{8649740D-D0C9-42B4-9582-A9A220971872}">
      <dsp:nvSpPr>
        <dsp:cNvPr id="0" name=""/>
        <dsp:cNvSpPr/>
      </dsp:nvSpPr>
      <dsp:spPr>
        <a:xfrm>
          <a:off x="1507617" y="6466059"/>
          <a:ext cx="829911" cy="829911"/>
        </a:xfrm>
        <a:prstGeom prst="ellipse">
          <a:avLst/>
        </a:prstGeom>
        <a:blipFill>
          <a:blip xmlns:r="http://schemas.openxmlformats.org/officeDocument/2006/relationships" r:embed="rId7">
            <a:extLst>
              <a:ext uri="{28A0092B-C50C-407E-A947-70E740481C1C}">
                <a14:useLocalDpi xmlns:a14="http://schemas.microsoft.com/office/drawing/2010/main" val="0"/>
              </a:ext>
            </a:extLst>
          </a:blip>
          <a:srcRect/>
          <a:stretch>
            <a:fillRect l="-1000" r="-1000"/>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1E14C781-0B72-4018-AE88-A4E956F1DB44}">
      <dsp:nvSpPr>
        <dsp:cNvPr id="0" name=""/>
        <dsp:cNvSpPr/>
      </dsp:nvSpPr>
      <dsp:spPr>
        <a:xfrm rot="10800000">
          <a:off x="1161833" y="290"/>
          <a:ext cx="4068352" cy="548393"/>
        </a:xfrm>
        <a:prstGeom prst="homePlate">
          <a:avLst/>
        </a:prstGeom>
        <a:solidFill>
          <a:srgbClr val="009999"/>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41826" tIns="95250" rIns="177800" bIns="95250" numCol="1" spcCol="1270" anchor="ctr" anchorCtr="0">
          <a:noAutofit/>
        </a:bodyPr>
        <a:lstStyle/>
        <a:p>
          <a:pPr marL="0" lvl="0" indent="0" algn="ctr" defTabSz="1111250">
            <a:lnSpc>
              <a:spcPct val="90000"/>
            </a:lnSpc>
            <a:spcBef>
              <a:spcPct val="0"/>
            </a:spcBef>
            <a:spcAft>
              <a:spcPct val="35000"/>
            </a:spcAft>
            <a:buNone/>
          </a:pPr>
          <a:r>
            <a:rPr lang="es-CO" sz="2500" kern="1200" dirty="0"/>
            <a:t>Honestidad</a:t>
          </a:r>
        </a:p>
      </dsp:txBody>
      <dsp:txXfrm rot="10800000">
        <a:off x="1298931" y="290"/>
        <a:ext cx="3931254" cy="548393"/>
      </dsp:txXfrm>
    </dsp:sp>
    <dsp:sp modelId="{14AFDAAD-C7D3-4E59-AE98-2E7A7B7C95F3}">
      <dsp:nvSpPr>
        <dsp:cNvPr id="0" name=""/>
        <dsp:cNvSpPr/>
      </dsp:nvSpPr>
      <dsp:spPr>
        <a:xfrm>
          <a:off x="887637" y="290"/>
          <a:ext cx="548393" cy="548393"/>
        </a:xfrm>
        <a:prstGeom prst="ellipse">
          <a:avLst/>
        </a:prstGeom>
        <a:blipFill>
          <a:blip xmlns:r="http://schemas.openxmlformats.org/officeDocument/2006/relationships" r:embed="rId1" cstate="print">
            <a:extLst>
              <a:ext uri="{28A0092B-C50C-407E-A947-70E740481C1C}">
                <a14:useLocalDpi xmlns:a14="http://schemas.microsoft.com/office/drawing/2010/main" val="0"/>
              </a:ext>
            </a:extLst>
          </a:blip>
          <a:srcRect/>
          <a:stretch>
            <a:fillRect l="-3000" r="-3000"/>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4FF884A3-C931-4CCB-B9C4-D2CD5F987340}">
      <dsp:nvSpPr>
        <dsp:cNvPr id="0" name=""/>
        <dsp:cNvSpPr/>
      </dsp:nvSpPr>
      <dsp:spPr>
        <a:xfrm rot="10800000">
          <a:off x="1161833" y="712383"/>
          <a:ext cx="4068352" cy="548393"/>
        </a:xfrm>
        <a:prstGeom prst="homePlate">
          <a:avLst/>
        </a:prstGeom>
        <a:solidFill>
          <a:srgbClr val="009999"/>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41826" tIns="95250" rIns="177800" bIns="95250" numCol="1" spcCol="1270" anchor="ctr" anchorCtr="0">
          <a:noAutofit/>
        </a:bodyPr>
        <a:lstStyle/>
        <a:p>
          <a:pPr marL="0" lvl="0" indent="0" algn="ctr" defTabSz="1111250">
            <a:lnSpc>
              <a:spcPct val="90000"/>
            </a:lnSpc>
            <a:spcBef>
              <a:spcPct val="0"/>
            </a:spcBef>
            <a:spcAft>
              <a:spcPct val="35000"/>
            </a:spcAft>
            <a:buNone/>
          </a:pPr>
          <a:r>
            <a:rPr lang="es-CO" sz="2500" kern="1200" dirty="0"/>
            <a:t>Respecto</a:t>
          </a:r>
        </a:p>
      </dsp:txBody>
      <dsp:txXfrm rot="10800000">
        <a:off x="1298931" y="712383"/>
        <a:ext cx="3931254" cy="548393"/>
      </dsp:txXfrm>
    </dsp:sp>
    <dsp:sp modelId="{3B4D31DE-8E2D-4668-A4B5-5C686D1826FA}">
      <dsp:nvSpPr>
        <dsp:cNvPr id="0" name=""/>
        <dsp:cNvSpPr/>
      </dsp:nvSpPr>
      <dsp:spPr>
        <a:xfrm>
          <a:off x="887637" y="712383"/>
          <a:ext cx="548393" cy="548393"/>
        </a:xfrm>
        <a:prstGeom prst="ellipse">
          <a:avLst/>
        </a:prstGeom>
        <a: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7AA07E54-9393-41E7-84F7-58C0761EFBE0}">
      <dsp:nvSpPr>
        <dsp:cNvPr id="0" name=""/>
        <dsp:cNvSpPr/>
      </dsp:nvSpPr>
      <dsp:spPr>
        <a:xfrm rot="10800000">
          <a:off x="1161833" y="1424476"/>
          <a:ext cx="4068352" cy="548393"/>
        </a:xfrm>
        <a:prstGeom prst="homePlate">
          <a:avLst/>
        </a:prstGeom>
        <a:solidFill>
          <a:srgbClr val="009999"/>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41826" tIns="95250" rIns="177800" bIns="95250" numCol="1" spcCol="1270" anchor="ctr" anchorCtr="0">
          <a:noAutofit/>
        </a:bodyPr>
        <a:lstStyle/>
        <a:p>
          <a:pPr marL="0" lvl="0" indent="0" algn="ctr" defTabSz="1111250">
            <a:lnSpc>
              <a:spcPct val="90000"/>
            </a:lnSpc>
            <a:spcBef>
              <a:spcPct val="0"/>
            </a:spcBef>
            <a:spcAft>
              <a:spcPct val="35000"/>
            </a:spcAft>
            <a:buNone/>
          </a:pPr>
          <a:r>
            <a:rPr lang="es-CO" sz="2500" kern="1200" dirty="0"/>
            <a:t>Compromiso</a:t>
          </a:r>
        </a:p>
      </dsp:txBody>
      <dsp:txXfrm rot="10800000">
        <a:off x="1298931" y="1424476"/>
        <a:ext cx="3931254" cy="548393"/>
      </dsp:txXfrm>
    </dsp:sp>
    <dsp:sp modelId="{A6E949DA-E63A-4439-9286-0315AFFC7276}">
      <dsp:nvSpPr>
        <dsp:cNvPr id="0" name=""/>
        <dsp:cNvSpPr/>
      </dsp:nvSpPr>
      <dsp:spPr>
        <a:xfrm>
          <a:off x="887637" y="1424476"/>
          <a:ext cx="548393" cy="548393"/>
        </a:xfrm>
        <a:prstGeom prst="ellipse">
          <a:avLst/>
        </a:prstGeom>
        <a: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8754D2B4-3B17-4BDA-8271-DF0727E9013D}">
      <dsp:nvSpPr>
        <dsp:cNvPr id="0" name=""/>
        <dsp:cNvSpPr/>
      </dsp:nvSpPr>
      <dsp:spPr>
        <a:xfrm rot="10800000">
          <a:off x="1161833" y="2136570"/>
          <a:ext cx="4068352" cy="548393"/>
        </a:xfrm>
        <a:prstGeom prst="homePlate">
          <a:avLst/>
        </a:prstGeom>
        <a:solidFill>
          <a:srgbClr val="009999"/>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41826" tIns="95250" rIns="177800" bIns="95250" numCol="1" spcCol="1270" anchor="ctr" anchorCtr="0">
          <a:noAutofit/>
        </a:bodyPr>
        <a:lstStyle/>
        <a:p>
          <a:pPr marL="0" lvl="0" indent="0" algn="ctr" defTabSz="1111250">
            <a:lnSpc>
              <a:spcPct val="90000"/>
            </a:lnSpc>
            <a:spcBef>
              <a:spcPct val="0"/>
            </a:spcBef>
            <a:spcAft>
              <a:spcPct val="35000"/>
            </a:spcAft>
            <a:buNone/>
          </a:pPr>
          <a:r>
            <a:rPr lang="es-CO" sz="2500" kern="1200" dirty="0"/>
            <a:t>Diligencia</a:t>
          </a:r>
        </a:p>
      </dsp:txBody>
      <dsp:txXfrm rot="10800000">
        <a:off x="1298931" y="2136570"/>
        <a:ext cx="3931254" cy="548393"/>
      </dsp:txXfrm>
    </dsp:sp>
    <dsp:sp modelId="{9F834DF2-84F2-45A2-BF7D-C4AB7955BED9}">
      <dsp:nvSpPr>
        <dsp:cNvPr id="0" name=""/>
        <dsp:cNvSpPr/>
      </dsp:nvSpPr>
      <dsp:spPr>
        <a:xfrm>
          <a:off x="887637" y="2136570"/>
          <a:ext cx="548393" cy="548393"/>
        </a:xfrm>
        <a:prstGeom prst="ellipse">
          <a:avLst/>
        </a:prstGeom>
        <a: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22672BAB-36F6-4E23-81BD-337D6D169D7A}">
      <dsp:nvSpPr>
        <dsp:cNvPr id="0" name=""/>
        <dsp:cNvSpPr/>
      </dsp:nvSpPr>
      <dsp:spPr>
        <a:xfrm rot="10800000">
          <a:off x="1161833" y="2848663"/>
          <a:ext cx="4068352" cy="548393"/>
        </a:xfrm>
        <a:prstGeom prst="homePlate">
          <a:avLst/>
        </a:prstGeom>
        <a:solidFill>
          <a:srgbClr val="009999"/>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41826" tIns="95250" rIns="177800" bIns="95250" numCol="1" spcCol="1270" anchor="ctr" anchorCtr="0">
          <a:noAutofit/>
        </a:bodyPr>
        <a:lstStyle/>
        <a:p>
          <a:pPr marL="0" lvl="0" indent="0" algn="ctr" defTabSz="1111250">
            <a:lnSpc>
              <a:spcPct val="90000"/>
            </a:lnSpc>
            <a:spcBef>
              <a:spcPct val="0"/>
            </a:spcBef>
            <a:spcAft>
              <a:spcPct val="35000"/>
            </a:spcAft>
            <a:buNone/>
          </a:pPr>
          <a:r>
            <a:rPr lang="es-CO" sz="2500" kern="1200" dirty="0"/>
            <a:t>Justicia</a:t>
          </a:r>
        </a:p>
      </dsp:txBody>
      <dsp:txXfrm rot="10800000">
        <a:off x="1298931" y="2848663"/>
        <a:ext cx="3931254" cy="548393"/>
      </dsp:txXfrm>
    </dsp:sp>
    <dsp:sp modelId="{2A3B04DC-E651-4686-A337-D7E0165BA0B3}">
      <dsp:nvSpPr>
        <dsp:cNvPr id="0" name=""/>
        <dsp:cNvSpPr/>
      </dsp:nvSpPr>
      <dsp:spPr>
        <a:xfrm>
          <a:off x="887637" y="2848663"/>
          <a:ext cx="548393" cy="548393"/>
        </a:xfrm>
        <a:prstGeom prst="ellipse">
          <a:avLst/>
        </a:prstGeom>
        <a: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DE57351F-BF98-485D-B640-359A0F23DBAE}">
      <dsp:nvSpPr>
        <dsp:cNvPr id="0" name=""/>
        <dsp:cNvSpPr/>
      </dsp:nvSpPr>
      <dsp:spPr>
        <a:xfrm rot="10800000">
          <a:off x="1161833" y="3560756"/>
          <a:ext cx="4068352" cy="548393"/>
        </a:xfrm>
        <a:prstGeom prst="homePlate">
          <a:avLst/>
        </a:prstGeom>
        <a:solidFill>
          <a:srgbClr val="009999"/>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41826" tIns="95250" rIns="177800" bIns="95250" numCol="1" spcCol="1270" anchor="ctr" anchorCtr="0">
          <a:noAutofit/>
        </a:bodyPr>
        <a:lstStyle/>
        <a:p>
          <a:pPr marL="0" lvl="0" indent="0" algn="ctr" defTabSz="1111250">
            <a:lnSpc>
              <a:spcPct val="90000"/>
            </a:lnSpc>
            <a:spcBef>
              <a:spcPct val="0"/>
            </a:spcBef>
            <a:spcAft>
              <a:spcPct val="35000"/>
            </a:spcAft>
            <a:buNone/>
          </a:pPr>
          <a:r>
            <a:rPr lang="es-CO" sz="2500" kern="1200" dirty="0"/>
            <a:t>Diálogo</a:t>
          </a:r>
        </a:p>
      </dsp:txBody>
      <dsp:txXfrm rot="10800000">
        <a:off x="1298931" y="3560756"/>
        <a:ext cx="3931254" cy="548393"/>
      </dsp:txXfrm>
    </dsp:sp>
    <dsp:sp modelId="{B3AA6583-FC81-491D-A47F-31EB755899BE}">
      <dsp:nvSpPr>
        <dsp:cNvPr id="0" name=""/>
        <dsp:cNvSpPr/>
      </dsp:nvSpPr>
      <dsp:spPr>
        <a:xfrm>
          <a:off x="887637" y="3560756"/>
          <a:ext cx="548393" cy="548393"/>
        </a:xfrm>
        <a:prstGeom prst="ellipse">
          <a:avLst/>
        </a:prstGeom>
        <a:blipFill>
          <a:blip xmlns:r="http://schemas.openxmlformats.org/officeDocument/2006/relationships" r:embed="rId6" cstate="print">
            <a:extLst>
              <a:ext uri="{28A0092B-C50C-407E-A947-70E740481C1C}">
                <a14:useLocalDpi xmlns:a14="http://schemas.microsoft.com/office/drawing/2010/main" val="0"/>
              </a:ext>
            </a:extLst>
          </a:blip>
          <a:srcRect/>
          <a:stretch>
            <a:fillRect t="-17000" b="-17000"/>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3FB95107-4DEA-4070-BE3C-D3A0ADDE0725}">
      <dsp:nvSpPr>
        <dsp:cNvPr id="0" name=""/>
        <dsp:cNvSpPr/>
      </dsp:nvSpPr>
      <dsp:spPr>
        <a:xfrm rot="10800000">
          <a:off x="1161833" y="4272849"/>
          <a:ext cx="4068352" cy="548393"/>
        </a:xfrm>
        <a:prstGeom prst="homePlate">
          <a:avLst/>
        </a:prstGeom>
        <a:solidFill>
          <a:srgbClr val="009999"/>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41826" tIns="95250" rIns="177800" bIns="95250" numCol="1" spcCol="1270" anchor="ctr" anchorCtr="0">
          <a:noAutofit/>
        </a:bodyPr>
        <a:lstStyle/>
        <a:p>
          <a:pPr marL="0" lvl="0" indent="0" algn="ctr" defTabSz="1111250">
            <a:lnSpc>
              <a:spcPct val="90000"/>
            </a:lnSpc>
            <a:spcBef>
              <a:spcPct val="0"/>
            </a:spcBef>
            <a:spcAft>
              <a:spcPct val="35000"/>
            </a:spcAft>
            <a:buNone/>
          </a:pPr>
          <a:r>
            <a:rPr lang="es-CO" sz="2500" kern="1200" dirty="0"/>
            <a:t>Solidaridad</a:t>
          </a:r>
        </a:p>
      </dsp:txBody>
      <dsp:txXfrm rot="10800000">
        <a:off x="1298931" y="4272849"/>
        <a:ext cx="3931254" cy="548393"/>
      </dsp:txXfrm>
    </dsp:sp>
    <dsp:sp modelId="{7849B3A2-11FE-41A8-ABC9-96BD1980C63A}">
      <dsp:nvSpPr>
        <dsp:cNvPr id="0" name=""/>
        <dsp:cNvSpPr/>
      </dsp:nvSpPr>
      <dsp:spPr>
        <a:xfrm>
          <a:off x="887637" y="4272849"/>
          <a:ext cx="548393" cy="548393"/>
        </a:xfrm>
        <a:prstGeom prst="ellipse">
          <a:avLst/>
        </a:prstGeom>
        <a:blipFill>
          <a:blip xmlns:r="http://schemas.openxmlformats.org/officeDocument/2006/relationships" r:embed="rId7">
            <a:extLst>
              <a:ext uri="{837473B0-CC2E-450A-ABE3-18F120FF3D39}">
                <a1611:picAttrSrcUrl xmlns:a1611="http://schemas.microsoft.com/office/drawing/2016/11/main" r:id="rId8"/>
              </a:ext>
            </a:extLst>
          </a:blip>
          <a:srcRect/>
          <a:stretch>
            <a:fillRect l="-3000" r="-3000"/>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 modelId="{DC16A495-299A-473C-AD73-61708C3F82F9}">
      <dsp:nvSpPr>
        <dsp:cNvPr id="0" name=""/>
        <dsp:cNvSpPr/>
      </dsp:nvSpPr>
      <dsp:spPr>
        <a:xfrm rot="10800000">
          <a:off x="1161833" y="4984942"/>
          <a:ext cx="4068352" cy="548393"/>
        </a:xfrm>
        <a:prstGeom prst="homePlate">
          <a:avLst/>
        </a:prstGeom>
        <a:solidFill>
          <a:srgbClr val="009999"/>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41826" tIns="95250" rIns="177800" bIns="95250" numCol="1" spcCol="1270" anchor="ctr" anchorCtr="0">
          <a:noAutofit/>
        </a:bodyPr>
        <a:lstStyle/>
        <a:p>
          <a:pPr marL="0" lvl="0" indent="0" algn="ctr" defTabSz="1111250">
            <a:lnSpc>
              <a:spcPct val="90000"/>
            </a:lnSpc>
            <a:spcBef>
              <a:spcPct val="0"/>
            </a:spcBef>
            <a:spcAft>
              <a:spcPct val="35000"/>
            </a:spcAft>
            <a:buNone/>
          </a:pPr>
          <a:r>
            <a:rPr lang="es-CO" sz="2500" kern="1200" dirty="0"/>
            <a:t>Transparencia</a:t>
          </a:r>
        </a:p>
      </dsp:txBody>
      <dsp:txXfrm rot="10800000">
        <a:off x="1298931" y="4984942"/>
        <a:ext cx="3931254" cy="548393"/>
      </dsp:txXfrm>
    </dsp:sp>
    <dsp:sp modelId="{95A32EFD-06AF-4CE5-88E3-5B7FCF38860B}">
      <dsp:nvSpPr>
        <dsp:cNvPr id="0" name=""/>
        <dsp:cNvSpPr/>
      </dsp:nvSpPr>
      <dsp:spPr>
        <a:xfrm>
          <a:off x="887637" y="4984942"/>
          <a:ext cx="548393" cy="548393"/>
        </a:xfrm>
        <a:prstGeom prst="ellipse">
          <a:avLst/>
        </a:prstGeom>
        <a:blipFill>
          <a:blip xmlns:r="http://schemas.openxmlformats.org/officeDocument/2006/relationships" r:embed="rId9" cstate="print">
            <a:extLst>
              <a:ext uri="{28A0092B-C50C-407E-A947-70E740481C1C}">
                <a14:useLocalDpi xmlns:a14="http://schemas.microsoft.com/office/drawing/2010/main" val="0"/>
              </a:ext>
            </a:extLst>
          </a:blip>
          <a:srcRect/>
          <a:stretch>
            <a:fillRect l="-15000" r="-15000"/>
          </a:stretch>
        </a:blip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dsp:style>
    </dsp:sp>
  </dsp:spTree>
</dsp:drawing>
</file>

<file path=xl/diagrams/layout1.xml><?xml version="1.0" encoding="utf-8"?>
<dgm:layoutDef xmlns:dgm="http://schemas.openxmlformats.org/drawingml/2006/diagram" xmlns:a="http://schemas.openxmlformats.org/drawingml/2006/main" uniqueId="urn:microsoft.com/office/officeart/2005/8/layout/vList3">
  <dgm:title val=""/>
  <dgm:desc val=""/>
  <dgm:catLst>
    <dgm:cat type="list" pri="14000"/>
    <dgm:cat type="convert" pri="3000"/>
    <dgm:cat type="picture" pri="27000"/>
    <dgm:cat type="pictureconvert" pri="27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dir/>
      <dgm:resizeHandles val="exact"/>
    </dgm:varLst>
    <dgm:alg type="lin">
      <dgm:param type="linDir" val="fromT"/>
      <dgm:param type="vertAlign" val="mid"/>
      <dgm:param type="horzAlign" val="ctr"/>
    </dgm:alg>
    <dgm:shape xmlns:r="http://schemas.openxmlformats.org/officeDocument/2006/relationships" r:blip="">
      <dgm:adjLst/>
    </dgm:shape>
    <dgm:presOf/>
    <dgm:constrLst>
      <dgm:constr type="w" for="ch" forName="composite" refType="w"/>
      <dgm:constr type="h" for="ch" forName="composite" refType="h"/>
      <dgm:constr type="h" for="ch" forName="spacing" refType="h" refFor="ch" refForName="composite" fact="0.25"/>
      <dgm:constr type="h" for="ch" forName="spacing" refType="w" op="lte" fact="0.1"/>
      <dgm:constr type="primFontSz" for="des" ptType="node"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w" for="ch" forName="imgShp" refType="w" fact="0.335"/>
              <dgm:constr type="h" for="ch" forName="imgShp" refType="w" refFor="ch" refForName="imgShp" op="equ"/>
              <dgm:constr type="h" for="ch" forName="imgShp" refType="h" op="lte"/>
              <dgm:constr type="ctrY" for="ch" forName="imgShp" refType="h" fact="0.5"/>
              <dgm:constr type="l" for="ch" forName="imgShp"/>
              <dgm:constr type="w" for="ch" forName="txShp" refType="w" op="equ" fact="0.665"/>
              <dgm:constr type="h" for="ch" forName="txShp" refType="h" refFor="ch" refForName="imgShp" op="equ"/>
              <dgm:constr type="ctrY" for="ch" forName="txShp" refType="h" fact="0.5"/>
              <dgm:constr type="l" for="ch" forName="txShp" refType="w" refFor="ch" refForName="imgShp" fact="0.5"/>
              <dgm:constr type="lMarg" for="ch" forName="txShp" refType="w" refFor="ch" refForName="imgShp" fact="1.25"/>
            </dgm:constrLst>
          </dgm:if>
          <dgm:else name="Name3">
            <dgm:constrLst>
              <dgm:constr type="w" for="ch" forName="imgShp" refType="w" fact="0.335"/>
              <dgm:constr type="h" for="ch" forName="imgShp" refType="w" refFor="ch" refForName="imgShp" op="equ"/>
              <dgm:constr type="h" for="ch" forName="imgShp" refType="h" op="lte"/>
              <dgm:constr type="ctrY" for="ch" forName="imgShp" refType="h" fact="0.5"/>
              <dgm:constr type="r" for="ch" forName="imgShp" refType="w"/>
              <dgm:constr type="w" for="ch" forName="txShp" refType="w" op="equ" fact="0.665"/>
              <dgm:constr type="h" for="ch" forName="txShp" refType="h" refFor="ch" refForName="imgShp" op="equ"/>
              <dgm:constr type="ctrY" for="ch" forName="txShp" refType="h" fact="0.5"/>
              <dgm:constr type="r" for="ch" forName="txShp" refType="ctrX" refFor="ch" refForName="imgShp"/>
              <dgm:constr type="rMarg" for="ch" forName="txShp" refType="w" refFor="ch" refForName="imgShp" fact="1.25"/>
            </dgm:constrLst>
          </dgm:else>
        </dgm:choose>
        <dgm:ruleLst/>
        <dgm:layoutNode name="imgShp" styleLbl="fgImgPlace1">
          <dgm:alg type="sp"/>
          <dgm:shape xmlns:r="http://schemas.openxmlformats.org/officeDocument/2006/relationships" type="ellipse" r:blip="" blipPhldr="1">
            <dgm:adjLst/>
          </dgm:shape>
          <dgm:presOf/>
          <dgm:constrLst/>
          <dgm:ruleLst/>
        </dgm:layoutNode>
        <dgm:layoutNode name="txShp">
          <dgm:varLst>
            <dgm:bulletEnabled val="1"/>
          </dgm:varLst>
          <dgm:alg type="tx"/>
          <dgm:choose name="Name4">
            <dgm:if name="Name5" func="var" arg="dir" op="equ" val="norm">
              <dgm:shape xmlns:r="http://schemas.openxmlformats.org/officeDocument/2006/relationships" rot="180" type="homePlate" r:blip="" zOrderOff="-1">
                <dgm:adjLst/>
              </dgm:shape>
            </dgm:if>
            <dgm:else name="Name6">
              <dgm:shape xmlns:r="http://schemas.openxmlformats.org/officeDocument/2006/relationships" type="homePlate" r:blip="" zOrderOff="-1">
                <dgm:adjLst/>
              </dgm:shape>
            </dgm:else>
          </dgm:choose>
          <dgm:presOf axis="desOrSelf" ptType="node"/>
          <dgm:constrLst>
            <dgm:constr type="tMarg" refType="primFontSz" fact="0.3"/>
            <dgm:constr type="bMarg" refType="primFontSz" fact="0.3"/>
          </dgm:constrLst>
          <dgm:ruleLst>
            <dgm:rule type="primFontSz" val="5" fact="NaN" max="NaN"/>
          </dgm:ruleLst>
        </dgm:layoutNode>
      </dgm:layoutNode>
      <dgm:forEach name="Name7" axis="followSib" ptType="sibTrans" cnt="1">
        <dgm:layoutNode name="spacing">
          <dgm:alg type="sp"/>
          <dgm:shape xmlns:r="http://schemas.openxmlformats.org/officeDocument/2006/relationships" r:blip="">
            <dgm:adjLst/>
          </dgm:shape>
          <dgm:presOf axis="self"/>
          <dgm:constrLst/>
          <dgm:ruleLst/>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vList3">
  <dgm:title val=""/>
  <dgm:desc val=""/>
  <dgm:catLst>
    <dgm:cat type="list" pri="14000"/>
    <dgm:cat type="convert" pri="3000"/>
    <dgm:cat type="picture" pri="27000"/>
    <dgm:cat type="pictureconvert" pri="27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dir/>
      <dgm:resizeHandles val="exact"/>
    </dgm:varLst>
    <dgm:alg type="lin">
      <dgm:param type="linDir" val="fromT"/>
      <dgm:param type="vertAlign" val="mid"/>
      <dgm:param type="horzAlign" val="ctr"/>
    </dgm:alg>
    <dgm:shape xmlns:r="http://schemas.openxmlformats.org/officeDocument/2006/relationships" r:blip="">
      <dgm:adjLst/>
    </dgm:shape>
    <dgm:presOf/>
    <dgm:constrLst>
      <dgm:constr type="w" for="ch" forName="composite" refType="w"/>
      <dgm:constr type="h" for="ch" forName="composite" refType="h"/>
      <dgm:constr type="h" for="ch" forName="spacing" refType="h" refFor="ch" refForName="composite" fact="0.25"/>
      <dgm:constr type="h" for="ch" forName="spacing" refType="w" op="lte" fact="0.1"/>
      <dgm:constr type="primFontSz" for="des" ptType="node"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w" for="ch" forName="imgShp" refType="w" fact="0.335"/>
              <dgm:constr type="h" for="ch" forName="imgShp" refType="w" refFor="ch" refForName="imgShp" op="equ"/>
              <dgm:constr type="h" for="ch" forName="imgShp" refType="h" op="lte"/>
              <dgm:constr type="ctrY" for="ch" forName="imgShp" refType="h" fact="0.5"/>
              <dgm:constr type="l" for="ch" forName="imgShp"/>
              <dgm:constr type="w" for="ch" forName="txShp" refType="w" op="equ" fact="0.665"/>
              <dgm:constr type="h" for="ch" forName="txShp" refType="h" refFor="ch" refForName="imgShp" op="equ"/>
              <dgm:constr type="ctrY" for="ch" forName="txShp" refType="h" fact="0.5"/>
              <dgm:constr type="l" for="ch" forName="txShp" refType="w" refFor="ch" refForName="imgShp" fact="0.5"/>
              <dgm:constr type="lMarg" for="ch" forName="txShp" refType="w" refFor="ch" refForName="imgShp" fact="1.25"/>
            </dgm:constrLst>
          </dgm:if>
          <dgm:else name="Name3">
            <dgm:constrLst>
              <dgm:constr type="w" for="ch" forName="imgShp" refType="w" fact="0.335"/>
              <dgm:constr type="h" for="ch" forName="imgShp" refType="w" refFor="ch" refForName="imgShp" op="equ"/>
              <dgm:constr type="h" for="ch" forName="imgShp" refType="h" op="lte"/>
              <dgm:constr type="ctrY" for="ch" forName="imgShp" refType="h" fact="0.5"/>
              <dgm:constr type="r" for="ch" forName="imgShp" refType="w"/>
              <dgm:constr type="w" for="ch" forName="txShp" refType="w" op="equ" fact="0.665"/>
              <dgm:constr type="h" for="ch" forName="txShp" refType="h" refFor="ch" refForName="imgShp" op="equ"/>
              <dgm:constr type="ctrY" for="ch" forName="txShp" refType="h" fact="0.5"/>
              <dgm:constr type="r" for="ch" forName="txShp" refType="ctrX" refFor="ch" refForName="imgShp"/>
              <dgm:constr type="rMarg" for="ch" forName="txShp" refType="w" refFor="ch" refForName="imgShp" fact="1.25"/>
            </dgm:constrLst>
          </dgm:else>
        </dgm:choose>
        <dgm:ruleLst/>
        <dgm:layoutNode name="imgShp" styleLbl="fgImgPlace1">
          <dgm:alg type="sp"/>
          <dgm:shape xmlns:r="http://schemas.openxmlformats.org/officeDocument/2006/relationships" type="ellipse" r:blip="" blipPhldr="1">
            <dgm:adjLst/>
          </dgm:shape>
          <dgm:presOf/>
          <dgm:constrLst/>
          <dgm:ruleLst/>
        </dgm:layoutNode>
        <dgm:layoutNode name="txShp">
          <dgm:varLst>
            <dgm:bulletEnabled val="1"/>
          </dgm:varLst>
          <dgm:alg type="tx"/>
          <dgm:choose name="Name4">
            <dgm:if name="Name5" func="var" arg="dir" op="equ" val="norm">
              <dgm:shape xmlns:r="http://schemas.openxmlformats.org/officeDocument/2006/relationships" rot="180" type="homePlate" r:blip="" zOrderOff="-1">
                <dgm:adjLst/>
              </dgm:shape>
            </dgm:if>
            <dgm:else name="Name6">
              <dgm:shape xmlns:r="http://schemas.openxmlformats.org/officeDocument/2006/relationships" type="homePlate" r:blip="" zOrderOff="-1">
                <dgm:adjLst/>
              </dgm:shape>
            </dgm:else>
          </dgm:choose>
          <dgm:presOf axis="desOrSelf" ptType="node"/>
          <dgm:constrLst>
            <dgm:constr type="tMarg" refType="primFontSz" fact="0.3"/>
            <dgm:constr type="bMarg" refType="primFontSz" fact="0.3"/>
          </dgm:constrLst>
          <dgm:ruleLst>
            <dgm:rule type="primFontSz" val="5" fact="NaN" max="NaN"/>
          </dgm:ruleLst>
        </dgm:layoutNode>
      </dgm:layoutNode>
      <dgm:forEach name="Name7" axis="followSib" ptType="sibTrans" cnt="1">
        <dgm:layoutNode name="spacing">
          <dgm:alg type="sp"/>
          <dgm:shape xmlns:r="http://schemas.openxmlformats.org/officeDocument/2006/relationships" r:blip="">
            <dgm:adjLst/>
          </dgm:shape>
          <dgm:presOf axis="sel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diagramQuickStyle" Target="../diagrams/quickStyle2.xml"/><Relationship Id="rId3" Type="http://schemas.openxmlformats.org/officeDocument/2006/relationships/diagramQuickStyle" Target="../diagrams/quickStyle1.xml"/><Relationship Id="rId7" Type="http://schemas.openxmlformats.org/officeDocument/2006/relationships/diagramLayout" Target="../diagrams/layout2.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diagramData" Target="../diagrams/data2.xml"/><Relationship Id="rId11" Type="http://schemas.openxmlformats.org/officeDocument/2006/relationships/image" Target="../media/image16.png"/><Relationship Id="rId5" Type="http://schemas.microsoft.com/office/2007/relationships/diagramDrawing" Target="../diagrams/drawing1.xml"/><Relationship Id="rId10" Type="http://schemas.microsoft.com/office/2007/relationships/diagramDrawing" Target="../diagrams/drawing2.xml"/><Relationship Id="rId4" Type="http://schemas.openxmlformats.org/officeDocument/2006/relationships/diagramColors" Target="../diagrams/colors1.xml"/><Relationship Id="rId9" Type="http://schemas.openxmlformats.org/officeDocument/2006/relationships/diagramColors" Target="../diagrams/colors2.xml"/></Relationships>
</file>

<file path=xl/drawings/_rels/drawing2.xml.rels><?xml version="1.0" encoding="UTF-8" standalone="yes"?>
<Relationships xmlns="http://schemas.openxmlformats.org/package/2006/relationships"><Relationship Id="rId8" Type="http://schemas.openxmlformats.org/officeDocument/2006/relationships/image" Target="../media/image16.png"/><Relationship Id="rId3" Type="http://schemas.openxmlformats.org/officeDocument/2006/relationships/image" Target="../media/image4.png"/><Relationship Id="rId7" Type="http://schemas.openxmlformats.org/officeDocument/2006/relationships/image" Target="../media/image7.png"/><Relationship Id="rId2" Type="http://schemas.openxmlformats.org/officeDocument/2006/relationships/image" Target="../media/image3.png"/><Relationship Id="rId1" Type="http://schemas.openxmlformats.org/officeDocument/2006/relationships/image" Target="../media/image1.emf"/><Relationship Id="rId6"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17.jpeg"/></Relationships>
</file>

<file path=xl/drawings/drawing1.xml><?xml version="1.0" encoding="utf-8"?>
<xdr:wsDr xmlns:xdr="http://schemas.openxmlformats.org/drawingml/2006/spreadsheetDrawing" xmlns:a="http://schemas.openxmlformats.org/drawingml/2006/main">
  <xdr:twoCellAnchor>
    <xdr:from>
      <xdr:col>0</xdr:col>
      <xdr:colOff>333375</xdr:colOff>
      <xdr:row>5</xdr:row>
      <xdr:rowOff>275034</xdr:rowOff>
    </xdr:from>
    <xdr:to>
      <xdr:col>6</xdr:col>
      <xdr:colOff>266700</xdr:colOff>
      <xdr:row>24</xdr:row>
      <xdr:rowOff>39686</xdr:rowOff>
    </xdr:to>
    <xdr:sp macro="" textlink="">
      <xdr:nvSpPr>
        <xdr:cNvPr id="2" name="Rectángulo: esquinas redondeadas 1">
          <a:extLst>
            <a:ext uri="{FF2B5EF4-FFF2-40B4-BE49-F238E27FC236}">
              <a16:creationId xmlns:a16="http://schemas.microsoft.com/office/drawing/2014/main" id="{C4CBB24E-11AD-4077-A9F9-168EFA78F46F}"/>
            </a:ext>
          </a:extLst>
        </xdr:cNvPr>
        <xdr:cNvSpPr/>
      </xdr:nvSpPr>
      <xdr:spPr>
        <a:xfrm>
          <a:off x="333375" y="1437084"/>
          <a:ext cx="4505325" cy="3584177"/>
        </a:xfrm>
        <a:prstGeom prst="roundRect">
          <a:avLst>
            <a:gd name="adj" fmla="val 7456"/>
          </a:avLst>
        </a:prstGeom>
        <a:noFill/>
        <a:ln w="28575">
          <a:solidFill>
            <a:srgbClr val="73B3A9"/>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just"/>
          <a:r>
            <a:rPr lang="es-ES" sz="1300">
              <a:solidFill>
                <a:schemeClr val="bg1">
                  <a:lumMod val="50000"/>
                </a:schemeClr>
              </a:solidFill>
            </a:rPr>
            <a:t>El Sector Salud y Protección Social se encarga de planificar,  formular, adoptar, orientar, dirigir, coordinar, ejecutar y evaluar la implementación de políticas, planes, proyectos, programas sectoriales e intersectoriales dentro del marco de su competencia,  el sistema general de seguridad social en salud  y el sistema de riesgos laborales, la  vigilancia y seguimiento  de los actores  de salud, la promoción de la innovación y la investigación, el control sanitario y la administración de los recursos, que permiten construir y contar con un sistema nacional de salud preventivo, predictivo y resolutivo, accesible, universal, equitativo, incluyente, oportuno, solidario, participativo, de calidad, eficiente, transparente, descentralizado, territorializado e intercultural, obligatorio y sostenible en el tiempo, garantizando el derecho fundamental a la salud y el cuidado de la vida a todas las personas, familias y comunidades que residen en el territorio colombiano.</a:t>
          </a:r>
          <a:endParaRPr lang="es-CO" sz="1300">
            <a:solidFill>
              <a:schemeClr val="bg1">
                <a:lumMod val="50000"/>
              </a:schemeClr>
            </a:solidFill>
            <a:latin typeface="Nunito Sans" panose="00000500000000000000" pitchFamily="2" charset="0"/>
          </a:endParaRPr>
        </a:p>
      </xdr:txBody>
    </xdr:sp>
    <xdr:clientData/>
  </xdr:twoCellAnchor>
  <xdr:twoCellAnchor>
    <xdr:from>
      <xdr:col>0</xdr:col>
      <xdr:colOff>352425</xdr:colOff>
      <xdr:row>25</xdr:row>
      <xdr:rowOff>152399</xdr:rowOff>
    </xdr:from>
    <xdr:to>
      <xdr:col>6</xdr:col>
      <xdr:colOff>285750</xdr:colOff>
      <xdr:row>37</xdr:row>
      <xdr:rowOff>9920</xdr:rowOff>
    </xdr:to>
    <xdr:sp macro="" textlink="">
      <xdr:nvSpPr>
        <xdr:cNvPr id="3" name="Rectángulo: esquinas redondeadas 2">
          <a:extLst>
            <a:ext uri="{FF2B5EF4-FFF2-40B4-BE49-F238E27FC236}">
              <a16:creationId xmlns:a16="http://schemas.microsoft.com/office/drawing/2014/main" id="{31E1E2EF-A37D-46F2-A3BE-3654A272869B}"/>
            </a:ext>
          </a:extLst>
        </xdr:cNvPr>
        <xdr:cNvSpPr/>
      </xdr:nvSpPr>
      <xdr:spPr>
        <a:xfrm>
          <a:off x="352425" y="5429249"/>
          <a:ext cx="4505325" cy="2143521"/>
        </a:xfrm>
        <a:prstGeom prst="roundRect">
          <a:avLst>
            <a:gd name="adj" fmla="val 9646"/>
          </a:avLst>
        </a:prstGeom>
        <a:noFill/>
        <a:ln w="28575">
          <a:solidFill>
            <a:srgbClr val="73B3A9"/>
          </a:solidFill>
        </a:ln>
      </xdr:spPr>
      <xdr:style>
        <a:lnRef idx="2">
          <a:schemeClr val="accent5"/>
        </a:lnRef>
        <a:fillRef idx="1">
          <a:schemeClr val="lt1"/>
        </a:fillRef>
        <a:effectRef idx="0">
          <a:schemeClr val="accent5"/>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algn="just" defTabSz="914400" rtl="0" eaLnBrk="1" fontAlgn="auto" latinLnBrk="0" hangingPunct="1">
            <a:lnSpc>
              <a:spcPct val="100000"/>
            </a:lnSpc>
            <a:spcBef>
              <a:spcPts val="0"/>
            </a:spcBef>
            <a:spcAft>
              <a:spcPts val="0"/>
            </a:spcAft>
            <a:buClrTx/>
            <a:buSzTx/>
            <a:buFontTx/>
            <a:buNone/>
            <a:tabLst/>
            <a:defRPr/>
          </a:pPr>
          <a:r>
            <a:rPr lang="es-ES" sz="1300" kern="1200">
              <a:solidFill>
                <a:schemeClr val="bg1">
                  <a:lumMod val="50000"/>
                </a:schemeClr>
              </a:solidFill>
              <a:latin typeface="+mn-lt"/>
              <a:ea typeface="+mn-ea"/>
              <a:cs typeface="+mn-cs"/>
            </a:rPr>
            <a:t>El Sector Salud y Protección Social, será reconocido en el 2031, por los habitantes, del territorio nacional, los actores del sistema y la comunidad internacional, como la instancia rectora que garantiza el derecho fundamental de la salud y el cuidado de la vida de las personas, las familias y comunidades mediante la consolidación  de un sistema de salud preventivo, predictivo,  resolutivo, equitativo, solidario, universal, incluyente, participativo, territorializado, intercultural, accesible, sostenible, eficiente, transparente con criterios de calidad y oportunidad.</a:t>
          </a:r>
        </a:p>
      </xdr:txBody>
    </xdr:sp>
    <xdr:clientData/>
  </xdr:twoCellAnchor>
  <xdr:twoCellAnchor>
    <xdr:from>
      <xdr:col>4</xdr:col>
      <xdr:colOff>732233</xdr:colOff>
      <xdr:row>6</xdr:row>
      <xdr:rowOff>161528</xdr:rowOff>
    </xdr:from>
    <xdr:to>
      <xdr:col>18</xdr:col>
      <xdr:colOff>303608</xdr:colOff>
      <xdr:row>44</xdr:row>
      <xdr:rowOff>9128</xdr:rowOff>
    </xdr:to>
    <xdr:graphicFrame macro="">
      <xdr:nvGraphicFramePr>
        <xdr:cNvPr id="4" name="Diagrama 3">
          <a:extLst>
            <a:ext uri="{FF2B5EF4-FFF2-40B4-BE49-F238E27FC236}">
              <a16:creationId xmlns:a16="http://schemas.microsoft.com/office/drawing/2014/main" id="{58E64239-8694-40AA-84AA-DDD9FE37DAFA}"/>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17</xdr:col>
      <xdr:colOff>496094</xdr:colOff>
      <xdr:row>6</xdr:row>
      <xdr:rowOff>148829</xdr:rowOff>
    </xdr:from>
    <xdr:to>
      <xdr:col>25</xdr:col>
      <xdr:colOff>517918</xdr:colOff>
      <xdr:row>34</xdr:row>
      <xdr:rowOff>138906</xdr:rowOff>
    </xdr:to>
    <xdr:graphicFrame macro="">
      <xdr:nvGraphicFramePr>
        <xdr:cNvPr id="5" name="Diagrama 4">
          <a:extLst>
            <a:ext uri="{FF2B5EF4-FFF2-40B4-BE49-F238E27FC236}">
              <a16:creationId xmlns:a16="http://schemas.microsoft.com/office/drawing/2014/main" id="{ED708DA9-19B1-4D30-9EA4-A73C4FD7E34B}"/>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clientData/>
  </xdr:twoCellAnchor>
  <xdr:twoCellAnchor editAs="oneCell">
    <xdr:from>
      <xdr:col>4</xdr:col>
      <xdr:colOff>476250</xdr:colOff>
      <xdr:row>0</xdr:row>
      <xdr:rowOff>0</xdr:rowOff>
    </xdr:from>
    <xdr:to>
      <xdr:col>5</xdr:col>
      <xdr:colOff>589477</xdr:colOff>
      <xdr:row>3</xdr:row>
      <xdr:rowOff>178594</xdr:rowOff>
    </xdr:to>
    <xdr:pic>
      <xdr:nvPicPr>
        <xdr:cNvPr id="6" name="Imagen 5">
          <a:extLst>
            <a:ext uri="{FF2B5EF4-FFF2-40B4-BE49-F238E27FC236}">
              <a16:creationId xmlns:a16="http://schemas.microsoft.com/office/drawing/2014/main" id="{780DA8F0-E70C-4E68-B308-58E2306EEF32}"/>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3524250" y="0"/>
          <a:ext cx="875227" cy="9596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9</xdr:row>
      <xdr:rowOff>133350</xdr:rowOff>
    </xdr:from>
    <xdr:to>
      <xdr:col>2</xdr:col>
      <xdr:colOff>68749</xdr:colOff>
      <xdr:row>14</xdr:row>
      <xdr:rowOff>11599</xdr:rowOff>
    </xdr:to>
    <xdr:sp macro="" textlink="">
      <xdr:nvSpPr>
        <xdr:cNvPr id="2" name="Elipse 1">
          <a:extLst>
            <a:ext uri="{FF2B5EF4-FFF2-40B4-BE49-F238E27FC236}">
              <a16:creationId xmlns:a16="http://schemas.microsoft.com/office/drawing/2014/main" id="{192B8281-2C09-4FCF-B9E5-1A094F349161}"/>
            </a:ext>
          </a:extLst>
        </xdr:cNvPr>
        <xdr:cNvSpPr/>
      </xdr:nvSpPr>
      <xdr:spPr>
        <a:xfrm>
          <a:off x="762000" y="2057400"/>
          <a:ext cx="830749" cy="830749"/>
        </a:xfrm>
        <a:prstGeom prst="ellipse">
          <a:avLst/>
        </a:prstGeom>
        <a:blipFill>
          <a:blip xmlns:r="http://schemas.openxmlformats.org/officeDocument/2006/relationships" r:embed="rId1" cstate="print">
            <a:extLst>
              <a:ext uri="{28A0092B-C50C-407E-A947-70E740481C1C}">
                <a14:useLocalDpi xmlns:a14="http://schemas.microsoft.com/office/drawing/2010/main" val="0"/>
              </a:ext>
            </a:extLst>
          </a:blip>
          <a:srcRect/>
          <a:stretch>
            <a:fillRect t="-1000" b="-1000"/>
          </a:stretch>
        </a:blipFill>
      </xdr:spPr>
      <xdr:style>
        <a:lnRef idx="2">
          <a:schemeClr val="lt1">
            <a:hueOff val="0"/>
            <a:satOff val="0"/>
            <a:lumOff val="0"/>
            <a:alphaOff val="0"/>
          </a:schemeClr>
        </a:lnRef>
        <a:fillRef idx="1">
          <a:scrgbClr r="0" g="0" b="0"/>
        </a:fillRef>
        <a:effectRef idx="0">
          <a:schemeClr val="accent1">
            <a:tint val="50000"/>
            <a:hueOff val="0"/>
            <a:satOff val="0"/>
            <a:lumOff val="0"/>
            <a:alphaOff val="0"/>
          </a:schemeClr>
        </a:effectRef>
        <a:fontRef idx="minor">
          <a:schemeClr val="lt1">
            <a:hueOff val="0"/>
            <a:satOff val="0"/>
            <a:lumOff val="0"/>
            <a:alphaOff val="0"/>
          </a:schemeClr>
        </a:fontRef>
      </xdr:style>
    </xdr:sp>
    <xdr:clientData/>
  </xdr:twoCellAnchor>
  <xdr:twoCellAnchor>
    <xdr:from>
      <xdr:col>0</xdr:col>
      <xdr:colOff>655320</xdr:colOff>
      <xdr:row>50</xdr:row>
      <xdr:rowOff>101974</xdr:rowOff>
    </xdr:from>
    <xdr:to>
      <xdr:col>1</xdr:col>
      <xdr:colOff>724069</xdr:colOff>
      <xdr:row>54</xdr:row>
      <xdr:rowOff>170723</xdr:rowOff>
    </xdr:to>
    <xdr:sp macro="" textlink="">
      <xdr:nvSpPr>
        <xdr:cNvPr id="3" name="Elipse 2">
          <a:extLst>
            <a:ext uri="{FF2B5EF4-FFF2-40B4-BE49-F238E27FC236}">
              <a16:creationId xmlns:a16="http://schemas.microsoft.com/office/drawing/2014/main" id="{332589F8-57A9-444B-8DC6-7CA1BC4E67A8}"/>
            </a:ext>
          </a:extLst>
        </xdr:cNvPr>
        <xdr:cNvSpPr/>
      </xdr:nvSpPr>
      <xdr:spPr>
        <a:xfrm>
          <a:off x="655320" y="9836524"/>
          <a:ext cx="830749" cy="830749"/>
        </a:xfrm>
        <a:prstGeom prst="ellipse">
          <a:avLst/>
        </a:prstGeom>
        <a:blipFill>
          <a:blip xmlns:r="http://schemas.openxmlformats.org/officeDocument/2006/relationships" r:embed="rId2">
            <a:extLst>
              <a:ext uri="{28A0092B-C50C-407E-A947-70E740481C1C}">
                <a14:useLocalDpi xmlns:a14="http://schemas.microsoft.com/office/drawing/2010/main" val="0"/>
              </a:ext>
            </a:extLst>
          </a:blip>
          <a:srcRect/>
          <a:stretch>
            <a:fillRect/>
          </a:stretch>
        </a:blipFill>
      </xdr:spPr>
      <xdr:style>
        <a:lnRef idx="2">
          <a:schemeClr val="lt1">
            <a:hueOff val="0"/>
            <a:satOff val="0"/>
            <a:lumOff val="0"/>
            <a:alphaOff val="0"/>
          </a:schemeClr>
        </a:lnRef>
        <a:fillRef idx="1">
          <a:scrgbClr r="0" g="0" b="0"/>
        </a:fillRef>
        <a:effectRef idx="0">
          <a:schemeClr val="accent1">
            <a:tint val="50000"/>
            <a:hueOff val="0"/>
            <a:satOff val="0"/>
            <a:lumOff val="0"/>
            <a:alphaOff val="0"/>
          </a:schemeClr>
        </a:effectRef>
        <a:fontRef idx="minor">
          <a:schemeClr val="lt1">
            <a:hueOff val="0"/>
            <a:satOff val="0"/>
            <a:lumOff val="0"/>
            <a:alphaOff val="0"/>
          </a:schemeClr>
        </a:fontRef>
      </xdr:style>
    </xdr:sp>
    <xdr:clientData/>
  </xdr:twoCellAnchor>
  <xdr:twoCellAnchor>
    <xdr:from>
      <xdr:col>0</xdr:col>
      <xdr:colOff>554355</xdr:colOff>
      <xdr:row>64</xdr:row>
      <xdr:rowOff>24373</xdr:rowOff>
    </xdr:from>
    <xdr:to>
      <xdr:col>1</xdr:col>
      <xdr:colOff>645964</xdr:colOff>
      <xdr:row>68</xdr:row>
      <xdr:rowOff>93122</xdr:rowOff>
    </xdr:to>
    <xdr:sp macro="" textlink="">
      <xdr:nvSpPr>
        <xdr:cNvPr id="4" name="Elipse 3">
          <a:extLst>
            <a:ext uri="{FF2B5EF4-FFF2-40B4-BE49-F238E27FC236}">
              <a16:creationId xmlns:a16="http://schemas.microsoft.com/office/drawing/2014/main" id="{883A1E49-8E84-4713-8733-C29356BFB47B}"/>
            </a:ext>
          </a:extLst>
        </xdr:cNvPr>
        <xdr:cNvSpPr/>
      </xdr:nvSpPr>
      <xdr:spPr>
        <a:xfrm>
          <a:off x="554355" y="12425923"/>
          <a:ext cx="853609" cy="830749"/>
        </a:xfrm>
        <a:prstGeom prst="ellipse">
          <a:avLst/>
        </a:prstGeom>
        <a:blipFill>
          <a:blip xmlns:r="http://schemas.openxmlformats.org/officeDocument/2006/relationships" r:embed="rId3">
            <a:extLst>
              <a:ext uri="{28A0092B-C50C-407E-A947-70E740481C1C}">
                <a14:useLocalDpi xmlns:a14="http://schemas.microsoft.com/office/drawing/2010/main" val="0"/>
              </a:ext>
            </a:extLst>
          </a:blip>
          <a:srcRect/>
          <a:stretch>
            <a:fillRect/>
          </a:stretch>
        </a:blipFill>
      </xdr:spPr>
      <xdr:style>
        <a:lnRef idx="2">
          <a:schemeClr val="lt1">
            <a:hueOff val="0"/>
            <a:satOff val="0"/>
            <a:lumOff val="0"/>
            <a:alphaOff val="0"/>
          </a:schemeClr>
        </a:lnRef>
        <a:fillRef idx="1">
          <a:scrgbClr r="0" g="0" b="0"/>
        </a:fillRef>
        <a:effectRef idx="0">
          <a:schemeClr val="accent1">
            <a:tint val="50000"/>
            <a:hueOff val="0"/>
            <a:satOff val="0"/>
            <a:lumOff val="0"/>
            <a:alphaOff val="0"/>
          </a:schemeClr>
        </a:effectRef>
        <a:fontRef idx="minor">
          <a:schemeClr val="lt1">
            <a:hueOff val="0"/>
            <a:satOff val="0"/>
            <a:lumOff val="0"/>
            <a:alphaOff val="0"/>
          </a:schemeClr>
        </a:fontRef>
      </xdr:style>
    </xdr:sp>
    <xdr:clientData/>
  </xdr:twoCellAnchor>
  <xdr:twoCellAnchor>
    <xdr:from>
      <xdr:col>0</xdr:col>
      <xdr:colOff>525780</xdr:colOff>
      <xdr:row>73</xdr:row>
      <xdr:rowOff>99172</xdr:rowOff>
    </xdr:from>
    <xdr:to>
      <xdr:col>1</xdr:col>
      <xdr:colOff>594529</xdr:colOff>
      <xdr:row>77</xdr:row>
      <xdr:rowOff>160301</xdr:rowOff>
    </xdr:to>
    <xdr:sp macro="" textlink="">
      <xdr:nvSpPr>
        <xdr:cNvPr id="5" name="Elipse 4">
          <a:extLst>
            <a:ext uri="{FF2B5EF4-FFF2-40B4-BE49-F238E27FC236}">
              <a16:creationId xmlns:a16="http://schemas.microsoft.com/office/drawing/2014/main" id="{EAC2B3C7-0481-427E-BD96-7654E5BD7989}"/>
            </a:ext>
          </a:extLst>
        </xdr:cNvPr>
        <xdr:cNvSpPr/>
      </xdr:nvSpPr>
      <xdr:spPr>
        <a:xfrm>
          <a:off x="525780" y="14215222"/>
          <a:ext cx="830749" cy="823129"/>
        </a:xfrm>
        <a:prstGeom prst="ellipse">
          <a:avLst/>
        </a:prstGeom>
        <a:blipFill>
          <a:blip xmlns:r="http://schemas.openxmlformats.org/officeDocument/2006/relationships" r:embed="rId4">
            <a:extLst>
              <a:ext uri="{28A0092B-C50C-407E-A947-70E740481C1C}">
                <a14:useLocalDpi xmlns:a14="http://schemas.microsoft.com/office/drawing/2010/main" val="0"/>
              </a:ext>
            </a:extLst>
          </a:blip>
          <a:srcRect/>
          <a:stretch>
            <a:fillRect/>
          </a:stretch>
        </a:blipFill>
      </xdr:spPr>
      <xdr:style>
        <a:lnRef idx="2">
          <a:schemeClr val="lt1">
            <a:hueOff val="0"/>
            <a:satOff val="0"/>
            <a:lumOff val="0"/>
            <a:alphaOff val="0"/>
          </a:schemeClr>
        </a:lnRef>
        <a:fillRef idx="1">
          <a:scrgbClr r="0" g="0" b="0"/>
        </a:fillRef>
        <a:effectRef idx="0">
          <a:schemeClr val="accent1">
            <a:tint val="50000"/>
            <a:hueOff val="0"/>
            <a:satOff val="0"/>
            <a:lumOff val="0"/>
            <a:alphaOff val="0"/>
          </a:schemeClr>
        </a:effectRef>
        <a:fontRef idx="minor">
          <a:schemeClr val="lt1">
            <a:hueOff val="0"/>
            <a:satOff val="0"/>
            <a:lumOff val="0"/>
            <a:alphaOff val="0"/>
          </a:schemeClr>
        </a:fontRef>
      </xdr:style>
    </xdr:sp>
    <xdr:clientData/>
  </xdr:twoCellAnchor>
  <xdr:twoCellAnchor>
    <xdr:from>
      <xdr:col>0</xdr:col>
      <xdr:colOff>542925</xdr:colOff>
      <xdr:row>99</xdr:row>
      <xdr:rowOff>616</xdr:rowOff>
    </xdr:from>
    <xdr:to>
      <xdr:col>1</xdr:col>
      <xdr:colOff>634534</xdr:colOff>
      <xdr:row>103</xdr:row>
      <xdr:rowOff>61745</xdr:rowOff>
    </xdr:to>
    <xdr:sp macro="" textlink="">
      <xdr:nvSpPr>
        <xdr:cNvPr id="6" name="Elipse 5">
          <a:extLst>
            <a:ext uri="{FF2B5EF4-FFF2-40B4-BE49-F238E27FC236}">
              <a16:creationId xmlns:a16="http://schemas.microsoft.com/office/drawing/2014/main" id="{B8AF1027-F5B0-4557-9127-98F7CBA1700D}"/>
            </a:ext>
          </a:extLst>
        </xdr:cNvPr>
        <xdr:cNvSpPr/>
      </xdr:nvSpPr>
      <xdr:spPr>
        <a:xfrm>
          <a:off x="542925" y="19069666"/>
          <a:ext cx="853609" cy="823129"/>
        </a:xfrm>
        <a:prstGeom prst="ellipse">
          <a:avLst/>
        </a:prstGeom>
        <a:blipFill>
          <a:blip xmlns:r="http://schemas.openxmlformats.org/officeDocument/2006/relationships" r:embed="rId5">
            <a:extLst>
              <a:ext uri="{28A0092B-C50C-407E-A947-70E740481C1C}">
                <a14:useLocalDpi xmlns:a14="http://schemas.microsoft.com/office/drawing/2010/main" val="0"/>
              </a:ext>
            </a:extLst>
          </a:blip>
          <a:srcRect/>
          <a:stretch>
            <a:fillRect/>
          </a:stretch>
        </a:blipFill>
      </xdr:spPr>
      <xdr:style>
        <a:lnRef idx="2">
          <a:schemeClr val="lt1">
            <a:hueOff val="0"/>
            <a:satOff val="0"/>
            <a:lumOff val="0"/>
            <a:alphaOff val="0"/>
          </a:schemeClr>
        </a:lnRef>
        <a:fillRef idx="1">
          <a:scrgbClr r="0" g="0" b="0"/>
        </a:fillRef>
        <a:effectRef idx="0">
          <a:schemeClr val="accent1">
            <a:tint val="50000"/>
            <a:hueOff val="0"/>
            <a:satOff val="0"/>
            <a:lumOff val="0"/>
            <a:alphaOff val="0"/>
          </a:schemeClr>
        </a:effectRef>
        <a:fontRef idx="minor">
          <a:schemeClr val="lt1">
            <a:hueOff val="0"/>
            <a:satOff val="0"/>
            <a:lumOff val="0"/>
            <a:alphaOff val="0"/>
          </a:schemeClr>
        </a:fontRef>
      </xdr:style>
    </xdr:sp>
    <xdr:clientData/>
  </xdr:twoCellAnchor>
  <xdr:twoCellAnchor>
    <xdr:from>
      <xdr:col>0</xdr:col>
      <xdr:colOff>754380</xdr:colOff>
      <xdr:row>35</xdr:row>
      <xdr:rowOff>46225</xdr:rowOff>
    </xdr:from>
    <xdr:to>
      <xdr:col>2</xdr:col>
      <xdr:colOff>38269</xdr:colOff>
      <xdr:row>39</xdr:row>
      <xdr:rowOff>114974</xdr:rowOff>
    </xdr:to>
    <xdr:sp macro="" textlink="">
      <xdr:nvSpPr>
        <xdr:cNvPr id="7" name="Elipse 6">
          <a:extLst>
            <a:ext uri="{FF2B5EF4-FFF2-40B4-BE49-F238E27FC236}">
              <a16:creationId xmlns:a16="http://schemas.microsoft.com/office/drawing/2014/main" id="{6BA45860-3FF6-4023-81CF-EEDD06449357}"/>
            </a:ext>
          </a:extLst>
        </xdr:cNvPr>
        <xdr:cNvSpPr/>
      </xdr:nvSpPr>
      <xdr:spPr>
        <a:xfrm>
          <a:off x="754380" y="6923275"/>
          <a:ext cx="807889" cy="830749"/>
        </a:xfrm>
        <a:prstGeom prst="ellipse">
          <a:avLst/>
        </a:prstGeom>
        <a:blipFill>
          <a:blip xmlns:r="http://schemas.openxmlformats.org/officeDocument/2006/relationships" r:embed="rId6">
            <a:extLst>
              <a:ext uri="{28A0092B-C50C-407E-A947-70E740481C1C}">
                <a14:useLocalDpi xmlns:a14="http://schemas.microsoft.com/office/drawing/2010/main" val="0"/>
              </a:ext>
            </a:extLst>
          </a:blip>
          <a:srcRect/>
          <a:stretch>
            <a:fillRect/>
          </a:stretch>
        </a:blipFill>
      </xdr:spPr>
      <xdr:style>
        <a:lnRef idx="2">
          <a:schemeClr val="lt1">
            <a:hueOff val="0"/>
            <a:satOff val="0"/>
            <a:lumOff val="0"/>
            <a:alphaOff val="0"/>
          </a:schemeClr>
        </a:lnRef>
        <a:fillRef idx="1">
          <a:scrgbClr r="0" g="0" b="0"/>
        </a:fillRef>
        <a:effectRef idx="0">
          <a:schemeClr val="accent1">
            <a:tint val="50000"/>
            <a:hueOff val="0"/>
            <a:satOff val="0"/>
            <a:lumOff val="0"/>
            <a:alphaOff val="0"/>
          </a:schemeClr>
        </a:effectRef>
        <a:fontRef idx="minor">
          <a:schemeClr val="lt1">
            <a:hueOff val="0"/>
            <a:satOff val="0"/>
            <a:lumOff val="0"/>
            <a:alphaOff val="0"/>
          </a:schemeClr>
        </a:fontRef>
      </xdr:style>
    </xdr:sp>
    <xdr:clientData/>
  </xdr:twoCellAnchor>
  <xdr:twoCellAnchor>
    <xdr:from>
      <xdr:col>0</xdr:col>
      <xdr:colOff>499110</xdr:colOff>
      <xdr:row>115</xdr:row>
      <xdr:rowOff>59055</xdr:rowOff>
    </xdr:from>
    <xdr:to>
      <xdr:col>1</xdr:col>
      <xdr:colOff>590719</xdr:colOff>
      <xdr:row>119</xdr:row>
      <xdr:rowOff>127804</xdr:rowOff>
    </xdr:to>
    <xdr:sp macro="" textlink="">
      <xdr:nvSpPr>
        <xdr:cNvPr id="8" name="Elipse 7">
          <a:extLst>
            <a:ext uri="{FF2B5EF4-FFF2-40B4-BE49-F238E27FC236}">
              <a16:creationId xmlns:a16="http://schemas.microsoft.com/office/drawing/2014/main" id="{117F20BE-1E5D-412E-A712-9A593B5DFC90}"/>
            </a:ext>
          </a:extLst>
        </xdr:cNvPr>
        <xdr:cNvSpPr/>
      </xdr:nvSpPr>
      <xdr:spPr>
        <a:xfrm>
          <a:off x="499110" y="22176105"/>
          <a:ext cx="853609" cy="830749"/>
        </a:xfrm>
        <a:prstGeom prst="ellipse">
          <a:avLst/>
        </a:prstGeom>
        <a:blipFill>
          <a:blip xmlns:r="http://schemas.openxmlformats.org/officeDocument/2006/relationships" r:embed="rId7">
            <a:extLst>
              <a:ext uri="{28A0092B-C50C-407E-A947-70E740481C1C}">
                <a14:useLocalDpi xmlns:a14="http://schemas.microsoft.com/office/drawing/2010/main" val="0"/>
              </a:ext>
            </a:extLst>
          </a:blip>
          <a:srcRect/>
          <a:stretch>
            <a:fillRect l="-1000" r="-1000"/>
          </a:stretch>
        </a:blipFill>
      </xdr:spPr>
      <xdr:style>
        <a:lnRef idx="2">
          <a:schemeClr val="lt1">
            <a:hueOff val="0"/>
            <a:satOff val="0"/>
            <a:lumOff val="0"/>
            <a:alphaOff val="0"/>
          </a:schemeClr>
        </a:lnRef>
        <a:fillRef idx="1">
          <a:scrgbClr r="0" g="0" b="0"/>
        </a:fillRef>
        <a:effectRef idx="0">
          <a:schemeClr val="accent1">
            <a:tint val="50000"/>
            <a:hueOff val="0"/>
            <a:satOff val="0"/>
            <a:lumOff val="0"/>
            <a:alphaOff val="0"/>
          </a:schemeClr>
        </a:effectRef>
        <a:fontRef idx="minor">
          <a:schemeClr val="lt1">
            <a:hueOff val="0"/>
            <a:satOff val="0"/>
            <a:lumOff val="0"/>
            <a:alphaOff val="0"/>
          </a:schemeClr>
        </a:fontRef>
      </xdr:style>
    </xdr:sp>
    <xdr:clientData/>
  </xdr:twoCellAnchor>
  <xdr:twoCellAnchor>
    <xdr:from>
      <xdr:col>2</xdr:col>
      <xdr:colOff>152400</xdr:colOff>
      <xdr:row>9</xdr:row>
      <xdr:rowOff>99060</xdr:rowOff>
    </xdr:from>
    <xdr:to>
      <xdr:col>11</xdr:col>
      <xdr:colOff>110670</xdr:colOff>
      <xdr:row>13</xdr:row>
      <xdr:rowOff>166392</xdr:rowOff>
    </xdr:to>
    <xdr:grpSp>
      <xdr:nvGrpSpPr>
        <xdr:cNvPr id="9" name="Grupo 8">
          <a:extLst>
            <a:ext uri="{FF2B5EF4-FFF2-40B4-BE49-F238E27FC236}">
              <a16:creationId xmlns:a16="http://schemas.microsoft.com/office/drawing/2014/main" id="{5F741988-EBF3-41A2-AF71-DE81D5312DFD}"/>
            </a:ext>
          </a:extLst>
        </xdr:cNvPr>
        <xdr:cNvGrpSpPr/>
      </xdr:nvGrpSpPr>
      <xdr:grpSpPr>
        <a:xfrm>
          <a:off x="1752600" y="1940560"/>
          <a:ext cx="7155995" cy="784882"/>
          <a:chOff x="2427584" y="1447"/>
          <a:chExt cx="7022010" cy="798852"/>
        </a:xfrm>
      </xdr:grpSpPr>
      <xdr:sp macro="" textlink="">
        <xdr:nvSpPr>
          <xdr:cNvPr id="10" name="Pentágono 133">
            <a:extLst>
              <a:ext uri="{FF2B5EF4-FFF2-40B4-BE49-F238E27FC236}">
                <a16:creationId xmlns:a16="http://schemas.microsoft.com/office/drawing/2014/main" id="{06E5ADB5-755C-C825-9F10-F5B44825FBCB}"/>
              </a:ext>
            </a:extLst>
          </xdr:cNvPr>
          <xdr:cNvSpPr/>
        </xdr:nvSpPr>
        <xdr:spPr>
          <a:xfrm rot="10800000">
            <a:off x="2427584" y="1447"/>
            <a:ext cx="7022010" cy="798852"/>
          </a:xfrm>
          <a:prstGeom prst="homePlate">
            <a:avLst/>
          </a:prstGeom>
          <a:noFill/>
          <a:ln w="28575">
            <a:solidFill>
              <a:srgbClr val="73B3A9"/>
            </a:solidFill>
          </a:ln>
        </xdr:spPr>
        <xdr:style>
          <a:lnRef idx="2">
            <a:schemeClr val="accent1"/>
          </a:lnRef>
          <a:fillRef idx="1">
            <a:schemeClr val="lt1"/>
          </a:fillRef>
          <a:effectRef idx="0">
            <a:schemeClr val="accent1"/>
          </a:effectRef>
          <a:fontRef idx="minor">
            <a:schemeClr val="dk1"/>
          </a:fontRef>
        </xdr:style>
      </xdr:sp>
      <xdr:sp macro="" textlink="">
        <xdr:nvSpPr>
          <xdr:cNvPr id="11" name="Pentágono 4">
            <a:extLst>
              <a:ext uri="{FF2B5EF4-FFF2-40B4-BE49-F238E27FC236}">
                <a16:creationId xmlns:a16="http://schemas.microsoft.com/office/drawing/2014/main" id="{87994F47-485E-F37E-FC0E-A6C2CD7C0510}"/>
              </a:ext>
            </a:extLst>
          </xdr:cNvPr>
          <xdr:cNvSpPr txBox="1"/>
        </xdr:nvSpPr>
        <xdr:spPr>
          <a:xfrm rot="21600000">
            <a:off x="2627297" y="1447"/>
            <a:ext cx="6822297" cy="798852"/>
          </a:xfrm>
          <a:prstGeom prst="rect">
            <a:avLst/>
          </a:prstGeom>
        </xdr:spPr>
        <xdr:style>
          <a:lnRef idx="0">
            <a:scrgbClr r="0" g="0" b="0"/>
          </a:lnRef>
          <a:fillRef idx="0">
            <a:scrgbClr r="0" g="0" b="0"/>
          </a:fillRef>
          <a:effectRef idx="0">
            <a:scrgbClr r="0" g="0" b="0"/>
          </a:effectRef>
          <a:fontRef idx="minor">
            <a:schemeClr val="dk1"/>
          </a:fontRef>
        </xdr:style>
        <xdr:txBody>
          <a:bodyPr spcFirstLastPara="0" vert="horz" wrap="square" lIns="352272" tIns="49530" rIns="92456" bIns="49530" numCol="1" spcCol="1270" anchor="ctr" anchorCtr="0">
            <a:noAutofit/>
          </a:bodyPr>
          <a:lstStyle/>
          <a:p>
            <a:pPr lvl="0" algn="ctr" defTabSz="577850">
              <a:lnSpc>
                <a:spcPct val="90000"/>
              </a:lnSpc>
              <a:spcBef>
                <a:spcPct val="0"/>
              </a:spcBef>
              <a:spcAft>
                <a:spcPct val="35000"/>
              </a:spcAft>
            </a:pPr>
            <a:r>
              <a:rPr lang="es-CO" sz="1300" i="1" kern="1200">
                <a:solidFill>
                  <a:schemeClr val="bg1">
                    <a:lumMod val="50000"/>
                  </a:schemeClr>
                </a:solidFill>
                <a:latin typeface="+mn-lt"/>
              </a:rPr>
              <a:t>1. .Implementar un modelo preventivo, predictivo y resolutivo con enfoque universal,  solidario, equitativo, incluyente, participativo, territorializado e intercultural, eficiente y sostenible en el tiempo.</a:t>
            </a:r>
          </a:p>
        </xdr:txBody>
      </xdr:sp>
    </xdr:grpSp>
    <xdr:clientData/>
  </xdr:twoCellAnchor>
  <xdr:twoCellAnchor>
    <xdr:from>
      <xdr:col>14</xdr:col>
      <xdr:colOff>21128</xdr:colOff>
      <xdr:row>3</xdr:row>
      <xdr:rowOff>91890</xdr:rowOff>
    </xdr:from>
    <xdr:to>
      <xdr:col>14</xdr:col>
      <xdr:colOff>604942</xdr:colOff>
      <xdr:row>4</xdr:row>
      <xdr:rowOff>181595</xdr:rowOff>
    </xdr:to>
    <xdr:sp macro="" textlink="">
      <xdr:nvSpPr>
        <xdr:cNvPr id="12" name="Rectángulo 11">
          <a:extLst>
            <a:ext uri="{FF2B5EF4-FFF2-40B4-BE49-F238E27FC236}">
              <a16:creationId xmlns:a16="http://schemas.microsoft.com/office/drawing/2014/main" id="{139E78E6-CAC3-4A98-AA5A-98191792B871}"/>
            </a:ext>
          </a:extLst>
        </xdr:cNvPr>
        <xdr:cNvSpPr/>
      </xdr:nvSpPr>
      <xdr:spPr>
        <a:xfrm>
          <a:off x="10689128" y="872940"/>
          <a:ext cx="583814" cy="280205"/>
        </a:xfrm>
        <a:prstGeom prst="rect">
          <a:avLst/>
        </a:prstGeom>
        <a:ln w="19050">
          <a:solidFill>
            <a:srgbClr val="009999"/>
          </a:solidFill>
        </a:ln>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a:solidFill>
                <a:srgbClr val="73B3A9"/>
              </a:solidFill>
              <a:latin typeface="+mn-lt"/>
            </a:rPr>
            <a:t>Temas</a:t>
          </a:r>
        </a:p>
      </xdr:txBody>
    </xdr:sp>
    <xdr:clientData/>
  </xdr:twoCellAnchor>
  <xdr:twoCellAnchor>
    <xdr:from>
      <xdr:col>12</xdr:col>
      <xdr:colOff>2</xdr:colOff>
      <xdr:row>11</xdr:row>
      <xdr:rowOff>122258</xdr:rowOff>
    </xdr:from>
    <xdr:to>
      <xdr:col>16</xdr:col>
      <xdr:colOff>602068</xdr:colOff>
      <xdr:row>13</xdr:row>
      <xdr:rowOff>66512</xdr:rowOff>
    </xdr:to>
    <xdr:sp macro="" textlink="">
      <xdr:nvSpPr>
        <xdr:cNvPr id="13" name="CuadroTexto 19">
          <a:extLst>
            <a:ext uri="{FF2B5EF4-FFF2-40B4-BE49-F238E27FC236}">
              <a16:creationId xmlns:a16="http://schemas.microsoft.com/office/drawing/2014/main" id="{88301FF6-29C3-46D8-ADF0-20286FDE3910}"/>
            </a:ext>
          </a:extLst>
        </xdr:cNvPr>
        <xdr:cNvSpPr txBox="1"/>
      </xdr:nvSpPr>
      <xdr:spPr>
        <a:xfrm>
          <a:off x="9144002" y="2427308"/>
          <a:ext cx="3650066"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Acciones de interés en salud publica.</a:t>
          </a:r>
          <a:endParaRPr lang="es-CO" sz="1200">
            <a:solidFill>
              <a:schemeClr val="bg1">
                <a:lumMod val="50000"/>
              </a:schemeClr>
            </a:solidFill>
            <a:latin typeface="+mn-lt"/>
          </a:endParaRPr>
        </a:p>
      </xdr:txBody>
    </xdr:sp>
    <xdr:clientData/>
  </xdr:twoCellAnchor>
  <xdr:twoCellAnchor>
    <xdr:from>
      <xdr:col>12</xdr:col>
      <xdr:colOff>2</xdr:colOff>
      <xdr:row>13</xdr:row>
      <xdr:rowOff>158477</xdr:rowOff>
    </xdr:from>
    <xdr:to>
      <xdr:col>16</xdr:col>
      <xdr:colOff>602068</xdr:colOff>
      <xdr:row>15</xdr:row>
      <xdr:rowOff>102731</xdr:rowOff>
    </xdr:to>
    <xdr:sp macro="" textlink="">
      <xdr:nvSpPr>
        <xdr:cNvPr id="14" name="CuadroTexto 25">
          <a:extLst>
            <a:ext uri="{FF2B5EF4-FFF2-40B4-BE49-F238E27FC236}">
              <a16:creationId xmlns:a16="http://schemas.microsoft.com/office/drawing/2014/main" id="{2936F21A-4898-4330-99B3-F30F47B7ED14}"/>
            </a:ext>
          </a:extLst>
        </xdr:cNvPr>
        <xdr:cNvSpPr txBox="1"/>
      </xdr:nvSpPr>
      <xdr:spPr>
        <a:xfrm>
          <a:off x="9144002" y="2844527"/>
          <a:ext cx="3650066"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Programa ampliado de inmunizaciones PAI</a:t>
          </a:r>
          <a:endParaRPr lang="es-CO" sz="1200">
            <a:solidFill>
              <a:schemeClr val="bg1">
                <a:lumMod val="50000"/>
              </a:schemeClr>
            </a:solidFill>
            <a:latin typeface="+mn-lt"/>
          </a:endParaRPr>
        </a:p>
      </xdr:txBody>
    </xdr:sp>
    <xdr:clientData/>
  </xdr:twoCellAnchor>
  <xdr:twoCellAnchor>
    <xdr:from>
      <xdr:col>12</xdr:col>
      <xdr:colOff>2</xdr:colOff>
      <xdr:row>18</xdr:row>
      <xdr:rowOff>40391</xdr:rowOff>
    </xdr:from>
    <xdr:to>
      <xdr:col>16</xdr:col>
      <xdr:colOff>602068</xdr:colOff>
      <xdr:row>21</xdr:row>
      <xdr:rowOff>9623</xdr:rowOff>
    </xdr:to>
    <xdr:sp macro="" textlink="">
      <xdr:nvSpPr>
        <xdr:cNvPr id="15" name="CuadroTexto 27">
          <a:extLst>
            <a:ext uri="{FF2B5EF4-FFF2-40B4-BE49-F238E27FC236}">
              <a16:creationId xmlns:a16="http://schemas.microsoft.com/office/drawing/2014/main" id="{3C0E7E80-8756-4856-AFC2-4816B99F8526}"/>
            </a:ext>
          </a:extLst>
        </xdr:cNvPr>
        <xdr:cNvSpPr txBox="1"/>
      </xdr:nvSpPr>
      <xdr:spPr>
        <a:xfrm>
          <a:off x="9144002" y="3678941"/>
          <a:ext cx="3650066" cy="540732"/>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Oncología (cáncer), detección temprana, rehabilitación y paliación.</a:t>
          </a:r>
          <a:endParaRPr lang="es-CO" sz="1200">
            <a:solidFill>
              <a:schemeClr val="bg1">
                <a:lumMod val="50000"/>
              </a:schemeClr>
            </a:solidFill>
            <a:latin typeface="+mn-lt"/>
          </a:endParaRPr>
        </a:p>
      </xdr:txBody>
    </xdr:sp>
    <xdr:clientData/>
  </xdr:twoCellAnchor>
  <xdr:twoCellAnchor>
    <xdr:from>
      <xdr:col>12</xdr:col>
      <xdr:colOff>2</xdr:colOff>
      <xdr:row>16</xdr:row>
      <xdr:rowOff>7994</xdr:rowOff>
    </xdr:from>
    <xdr:to>
      <xdr:col>16</xdr:col>
      <xdr:colOff>602068</xdr:colOff>
      <xdr:row>17</xdr:row>
      <xdr:rowOff>135128</xdr:rowOff>
    </xdr:to>
    <xdr:sp macro="" textlink="">
      <xdr:nvSpPr>
        <xdr:cNvPr id="16" name="CuadroTexto 28">
          <a:extLst>
            <a:ext uri="{FF2B5EF4-FFF2-40B4-BE49-F238E27FC236}">
              <a16:creationId xmlns:a16="http://schemas.microsoft.com/office/drawing/2014/main" id="{5AFE3B36-68DD-44F4-BD70-1C675832DEED}"/>
            </a:ext>
          </a:extLst>
        </xdr:cNvPr>
        <xdr:cNvSpPr txBox="1"/>
      </xdr:nvSpPr>
      <xdr:spPr>
        <a:xfrm>
          <a:off x="9144002" y="3265544"/>
          <a:ext cx="3650066" cy="31763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Salud sexual y reproductiva.</a:t>
          </a:r>
          <a:endParaRPr lang="es-CO" sz="1200">
            <a:solidFill>
              <a:schemeClr val="bg1">
                <a:lumMod val="50000"/>
              </a:schemeClr>
            </a:solidFill>
            <a:latin typeface="+mn-lt"/>
          </a:endParaRPr>
        </a:p>
      </xdr:txBody>
    </xdr:sp>
    <xdr:clientData/>
  </xdr:twoCellAnchor>
  <xdr:twoCellAnchor>
    <xdr:from>
      <xdr:col>19</xdr:col>
      <xdr:colOff>92692</xdr:colOff>
      <xdr:row>3</xdr:row>
      <xdr:rowOff>76200</xdr:rowOff>
    </xdr:from>
    <xdr:to>
      <xdr:col>19</xdr:col>
      <xdr:colOff>676506</xdr:colOff>
      <xdr:row>4</xdr:row>
      <xdr:rowOff>173525</xdr:rowOff>
    </xdr:to>
    <xdr:sp macro="" textlink="">
      <xdr:nvSpPr>
        <xdr:cNvPr id="17" name="Rectángulo 16">
          <a:extLst>
            <a:ext uri="{FF2B5EF4-FFF2-40B4-BE49-F238E27FC236}">
              <a16:creationId xmlns:a16="http://schemas.microsoft.com/office/drawing/2014/main" id="{7A1CBE05-3B67-40AD-A988-E1E4F9C14C48}"/>
            </a:ext>
          </a:extLst>
        </xdr:cNvPr>
        <xdr:cNvSpPr/>
      </xdr:nvSpPr>
      <xdr:spPr>
        <a:xfrm>
          <a:off x="14570692" y="857250"/>
          <a:ext cx="583814" cy="287825"/>
        </a:xfrm>
        <a:prstGeom prst="rect">
          <a:avLst/>
        </a:prstGeom>
        <a:ln w="19050">
          <a:solidFill>
            <a:srgbClr val="009999"/>
          </a:solidFill>
        </a:ln>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a:solidFill>
                <a:srgbClr val="73B3A9"/>
              </a:solidFill>
              <a:latin typeface="+mn-lt"/>
            </a:rPr>
            <a:t>Temas</a:t>
          </a:r>
        </a:p>
      </xdr:txBody>
    </xdr:sp>
    <xdr:clientData/>
  </xdr:twoCellAnchor>
  <xdr:twoCellAnchor>
    <xdr:from>
      <xdr:col>12</xdr:col>
      <xdr:colOff>2</xdr:colOff>
      <xdr:row>21</xdr:row>
      <xdr:rowOff>80056</xdr:rowOff>
    </xdr:from>
    <xdr:to>
      <xdr:col>16</xdr:col>
      <xdr:colOff>602065</xdr:colOff>
      <xdr:row>23</xdr:row>
      <xdr:rowOff>24310</xdr:rowOff>
    </xdr:to>
    <xdr:sp macro="" textlink="">
      <xdr:nvSpPr>
        <xdr:cNvPr id="18" name="CuadroTexto 47">
          <a:extLst>
            <a:ext uri="{FF2B5EF4-FFF2-40B4-BE49-F238E27FC236}">
              <a16:creationId xmlns:a16="http://schemas.microsoft.com/office/drawing/2014/main" id="{D8146B66-439D-4FB3-96AF-50D31B567724}"/>
            </a:ext>
          </a:extLst>
        </xdr:cNvPr>
        <xdr:cNvSpPr txBox="1"/>
      </xdr:nvSpPr>
      <xdr:spPr>
        <a:xfrm>
          <a:off x="9144002" y="4290106"/>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Hansen.</a:t>
          </a:r>
          <a:endParaRPr lang="es-CO" sz="1200">
            <a:solidFill>
              <a:schemeClr val="bg1">
                <a:lumMod val="50000"/>
              </a:schemeClr>
            </a:solidFill>
            <a:latin typeface="+mn-lt"/>
          </a:endParaRPr>
        </a:p>
      </xdr:txBody>
    </xdr:sp>
    <xdr:clientData/>
  </xdr:twoCellAnchor>
  <xdr:twoCellAnchor>
    <xdr:from>
      <xdr:col>12</xdr:col>
      <xdr:colOff>6</xdr:colOff>
      <xdr:row>5</xdr:row>
      <xdr:rowOff>94869</xdr:rowOff>
    </xdr:from>
    <xdr:to>
      <xdr:col>16</xdr:col>
      <xdr:colOff>602069</xdr:colOff>
      <xdr:row>7</xdr:row>
      <xdr:rowOff>39123</xdr:rowOff>
    </xdr:to>
    <xdr:sp macro="" textlink="">
      <xdr:nvSpPr>
        <xdr:cNvPr id="19" name="CuadroTexto 48">
          <a:extLst>
            <a:ext uri="{FF2B5EF4-FFF2-40B4-BE49-F238E27FC236}">
              <a16:creationId xmlns:a16="http://schemas.microsoft.com/office/drawing/2014/main" id="{B0F2084F-C2A5-4277-B0BC-6F086716BD21}"/>
            </a:ext>
          </a:extLst>
        </xdr:cNvPr>
        <xdr:cNvSpPr txBox="1"/>
      </xdr:nvSpPr>
      <xdr:spPr>
        <a:xfrm>
          <a:off x="9144006" y="1256919"/>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Redes integrales e integradas de servicios de salud.</a:t>
          </a:r>
          <a:endParaRPr lang="es-CO" sz="1200">
            <a:solidFill>
              <a:schemeClr val="bg1">
                <a:lumMod val="50000"/>
              </a:schemeClr>
            </a:solidFill>
            <a:latin typeface="+mn-lt"/>
          </a:endParaRPr>
        </a:p>
      </xdr:txBody>
    </xdr:sp>
    <xdr:clientData/>
  </xdr:twoCellAnchor>
  <xdr:twoCellAnchor>
    <xdr:from>
      <xdr:col>12</xdr:col>
      <xdr:colOff>5</xdr:colOff>
      <xdr:row>9</xdr:row>
      <xdr:rowOff>140651</xdr:rowOff>
    </xdr:from>
    <xdr:to>
      <xdr:col>16</xdr:col>
      <xdr:colOff>602068</xdr:colOff>
      <xdr:row>11</xdr:row>
      <xdr:rowOff>84905</xdr:rowOff>
    </xdr:to>
    <xdr:sp macro="" textlink="">
      <xdr:nvSpPr>
        <xdr:cNvPr id="20" name="CuadroTexto 32">
          <a:extLst>
            <a:ext uri="{FF2B5EF4-FFF2-40B4-BE49-F238E27FC236}">
              <a16:creationId xmlns:a16="http://schemas.microsoft.com/office/drawing/2014/main" id="{9A2246B6-6867-4CF5-A61F-A26B061D66A0}"/>
            </a:ext>
          </a:extLst>
        </xdr:cNvPr>
        <xdr:cNvSpPr txBox="1"/>
      </xdr:nvSpPr>
      <xdr:spPr>
        <a:xfrm>
          <a:off x="9144005" y="2064701"/>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Promoción y prevención.</a:t>
          </a:r>
          <a:endParaRPr lang="es-CO" sz="1200">
            <a:solidFill>
              <a:schemeClr val="bg1">
                <a:lumMod val="50000"/>
              </a:schemeClr>
            </a:solidFill>
            <a:latin typeface="+mn-lt"/>
          </a:endParaRPr>
        </a:p>
      </xdr:txBody>
    </xdr:sp>
    <xdr:clientData/>
  </xdr:twoCellAnchor>
  <xdr:twoCellAnchor>
    <xdr:from>
      <xdr:col>12</xdr:col>
      <xdr:colOff>1</xdr:colOff>
      <xdr:row>23</xdr:row>
      <xdr:rowOff>71988</xdr:rowOff>
    </xdr:from>
    <xdr:to>
      <xdr:col>16</xdr:col>
      <xdr:colOff>602064</xdr:colOff>
      <xdr:row>25</xdr:row>
      <xdr:rowOff>16242</xdr:rowOff>
    </xdr:to>
    <xdr:sp macro="" textlink="">
      <xdr:nvSpPr>
        <xdr:cNvPr id="21" name="CuadroTexto 33">
          <a:extLst>
            <a:ext uri="{FF2B5EF4-FFF2-40B4-BE49-F238E27FC236}">
              <a16:creationId xmlns:a16="http://schemas.microsoft.com/office/drawing/2014/main" id="{1A558EB1-ABAB-4C16-A5AA-EE3216606E84}"/>
            </a:ext>
          </a:extLst>
        </xdr:cNvPr>
        <xdr:cNvSpPr txBox="1"/>
      </xdr:nvSpPr>
      <xdr:spPr>
        <a:xfrm>
          <a:off x="9144001" y="4663038"/>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Discapacidad</a:t>
          </a:r>
          <a:endParaRPr lang="es-CO" sz="1200">
            <a:solidFill>
              <a:schemeClr val="bg1">
                <a:lumMod val="50000"/>
              </a:schemeClr>
            </a:solidFill>
            <a:latin typeface="+mn-lt"/>
          </a:endParaRPr>
        </a:p>
      </xdr:txBody>
    </xdr:sp>
    <xdr:clientData/>
  </xdr:twoCellAnchor>
  <xdr:twoCellAnchor>
    <xdr:from>
      <xdr:col>12</xdr:col>
      <xdr:colOff>1</xdr:colOff>
      <xdr:row>25</xdr:row>
      <xdr:rowOff>90222</xdr:rowOff>
    </xdr:from>
    <xdr:to>
      <xdr:col>16</xdr:col>
      <xdr:colOff>602064</xdr:colOff>
      <xdr:row>27</xdr:row>
      <xdr:rowOff>34476</xdr:rowOff>
    </xdr:to>
    <xdr:sp macro="" textlink="">
      <xdr:nvSpPr>
        <xdr:cNvPr id="22" name="CuadroTexto 37">
          <a:extLst>
            <a:ext uri="{FF2B5EF4-FFF2-40B4-BE49-F238E27FC236}">
              <a16:creationId xmlns:a16="http://schemas.microsoft.com/office/drawing/2014/main" id="{6A83195E-D9B6-4F67-BEE8-AFAE373CE2EA}"/>
            </a:ext>
          </a:extLst>
        </xdr:cNvPr>
        <xdr:cNvSpPr txBox="1"/>
      </xdr:nvSpPr>
      <xdr:spPr>
        <a:xfrm>
          <a:off x="9144001" y="5062272"/>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Salud Ambiental</a:t>
          </a:r>
          <a:endParaRPr lang="es-CO" sz="1200">
            <a:solidFill>
              <a:schemeClr val="bg1">
                <a:lumMod val="50000"/>
              </a:schemeClr>
            </a:solidFill>
            <a:latin typeface="+mn-lt"/>
          </a:endParaRPr>
        </a:p>
      </xdr:txBody>
    </xdr:sp>
    <xdr:clientData/>
  </xdr:twoCellAnchor>
  <xdr:twoCellAnchor>
    <xdr:from>
      <xdr:col>12</xdr:col>
      <xdr:colOff>1</xdr:colOff>
      <xdr:row>27</xdr:row>
      <xdr:rowOff>108456</xdr:rowOff>
    </xdr:from>
    <xdr:to>
      <xdr:col>16</xdr:col>
      <xdr:colOff>602064</xdr:colOff>
      <xdr:row>29</xdr:row>
      <xdr:rowOff>52710</xdr:rowOff>
    </xdr:to>
    <xdr:sp macro="" textlink="">
      <xdr:nvSpPr>
        <xdr:cNvPr id="23" name="CuadroTexto 38">
          <a:extLst>
            <a:ext uri="{FF2B5EF4-FFF2-40B4-BE49-F238E27FC236}">
              <a16:creationId xmlns:a16="http://schemas.microsoft.com/office/drawing/2014/main" id="{BCE845AA-8B00-418B-A3E2-2A23B7F54D43}"/>
            </a:ext>
          </a:extLst>
        </xdr:cNvPr>
        <xdr:cNvSpPr txBox="1"/>
      </xdr:nvSpPr>
      <xdr:spPr>
        <a:xfrm>
          <a:off x="9144001" y="5461506"/>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Salud Mental</a:t>
          </a:r>
          <a:endParaRPr lang="es-CO" sz="1200">
            <a:solidFill>
              <a:schemeClr val="bg1">
                <a:lumMod val="50000"/>
              </a:schemeClr>
            </a:solidFill>
            <a:latin typeface="+mn-lt"/>
          </a:endParaRPr>
        </a:p>
      </xdr:txBody>
    </xdr:sp>
    <xdr:clientData/>
  </xdr:twoCellAnchor>
  <xdr:twoCellAnchor>
    <xdr:from>
      <xdr:col>12</xdr:col>
      <xdr:colOff>0</xdr:colOff>
      <xdr:row>7</xdr:row>
      <xdr:rowOff>112092</xdr:rowOff>
    </xdr:from>
    <xdr:to>
      <xdr:col>16</xdr:col>
      <xdr:colOff>602063</xdr:colOff>
      <xdr:row>9</xdr:row>
      <xdr:rowOff>56346</xdr:rowOff>
    </xdr:to>
    <xdr:sp macro="" textlink="">
      <xdr:nvSpPr>
        <xdr:cNvPr id="24" name="CuadroTexto 39">
          <a:extLst>
            <a:ext uri="{FF2B5EF4-FFF2-40B4-BE49-F238E27FC236}">
              <a16:creationId xmlns:a16="http://schemas.microsoft.com/office/drawing/2014/main" id="{4897319D-316F-4906-9D1C-D86AFD40502E}"/>
            </a:ext>
          </a:extLst>
        </xdr:cNvPr>
        <xdr:cNvSpPr txBox="1"/>
      </xdr:nvSpPr>
      <xdr:spPr>
        <a:xfrm>
          <a:off x="9144000" y="1655142"/>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Equipos interdisciplinarios territorializados.</a:t>
          </a:r>
          <a:endParaRPr lang="es-CO" sz="1200">
            <a:solidFill>
              <a:schemeClr val="bg1">
                <a:lumMod val="50000"/>
              </a:schemeClr>
            </a:solidFill>
            <a:latin typeface="+mn-lt"/>
          </a:endParaRPr>
        </a:p>
      </xdr:txBody>
    </xdr:sp>
    <xdr:clientData/>
  </xdr:twoCellAnchor>
  <xdr:twoCellAnchor>
    <xdr:from>
      <xdr:col>16</xdr:col>
      <xdr:colOff>781775</xdr:colOff>
      <xdr:row>15</xdr:row>
      <xdr:rowOff>26045</xdr:rowOff>
    </xdr:from>
    <xdr:to>
      <xdr:col>21</xdr:col>
      <xdr:colOff>598978</xdr:colOff>
      <xdr:row>16</xdr:row>
      <xdr:rowOff>153179</xdr:rowOff>
    </xdr:to>
    <xdr:sp macro="" textlink="">
      <xdr:nvSpPr>
        <xdr:cNvPr id="25" name="CuadroTexto 41">
          <a:extLst>
            <a:ext uri="{FF2B5EF4-FFF2-40B4-BE49-F238E27FC236}">
              <a16:creationId xmlns:a16="http://schemas.microsoft.com/office/drawing/2014/main" id="{1A80B9FA-B88C-4A69-B7D2-580CAC74AFB6}"/>
            </a:ext>
          </a:extLst>
        </xdr:cNvPr>
        <xdr:cNvSpPr txBox="1"/>
      </xdr:nvSpPr>
      <xdr:spPr>
        <a:xfrm>
          <a:off x="12954725" y="3093095"/>
          <a:ext cx="3646253" cy="31763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ES" sz="1200">
              <a:solidFill>
                <a:schemeClr val="bg1">
                  <a:lumMod val="50000"/>
                </a:schemeClr>
              </a:solidFill>
              <a:latin typeface="+mn-lt"/>
            </a:rPr>
            <a:t>Hábitos saludables y curso de vida.</a:t>
          </a:r>
          <a:endParaRPr lang="es-CO" sz="1200">
            <a:solidFill>
              <a:schemeClr val="bg1">
                <a:lumMod val="50000"/>
              </a:schemeClr>
            </a:solidFill>
            <a:latin typeface="+mn-lt"/>
          </a:endParaRPr>
        </a:p>
      </xdr:txBody>
    </xdr:sp>
    <xdr:clientData/>
  </xdr:twoCellAnchor>
  <xdr:twoCellAnchor>
    <xdr:from>
      <xdr:col>16</xdr:col>
      <xdr:colOff>781787</xdr:colOff>
      <xdr:row>5</xdr:row>
      <xdr:rowOff>94190</xdr:rowOff>
    </xdr:from>
    <xdr:to>
      <xdr:col>21</xdr:col>
      <xdr:colOff>598990</xdr:colOff>
      <xdr:row>7</xdr:row>
      <xdr:rowOff>38444</xdr:rowOff>
    </xdr:to>
    <xdr:sp macro="" textlink="">
      <xdr:nvSpPr>
        <xdr:cNvPr id="26" name="CuadroTexto 54">
          <a:extLst>
            <a:ext uri="{FF2B5EF4-FFF2-40B4-BE49-F238E27FC236}">
              <a16:creationId xmlns:a16="http://schemas.microsoft.com/office/drawing/2014/main" id="{3B03DDC6-3990-4D5D-AD88-811D708598C4}"/>
            </a:ext>
          </a:extLst>
        </xdr:cNvPr>
        <xdr:cNvSpPr txBox="1"/>
      </xdr:nvSpPr>
      <xdr:spPr>
        <a:xfrm>
          <a:off x="12954737" y="1256240"/>
          <a:ext cx="364625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Seguridad alimentaria.</a:t>
          </a:r>
          <a:endParaRPr lang="es-CO" sz="1200">
            <a:solidFill>
              <a:schemeClr val="bg1">
                <a:lumMod val="50000"/>
              </a:schemeClr>
            </a:solidFill>
            <a:latin typeface="+mn-lt"/>
          </a:endParaRPr>
        </a:p>
      </xdr:txBody>
    </xdr:sp>
    <xdr:clientData/>
  </xdr:twoCellAnchor>
  <xdr:twoCellAnchor>
    <xdr:from>
      <xdr:col>16</xdr:col>
      <xdr:colOff>781787</xdr:colOff>
      <xdr:row>7</xdr:row>
      <xdr:rowOff>104502</xdr:rowOff>
    </xdr:from>
    <xdr:to>
      <xdr:col>21</xdr:col>
      <xdr:colOff>598990</xdr:colOff>
      <xdr:row>9</xdr:row>
      <xdr:rowOff>48756</xdr:rowOff>
    </xdr:to>
    <xdr:sp macro="" textlink="">
      <xdr:nvSpPr>
        <xdr:cNvPr id="27" name="CuadroTexto 55">
          <a:extLst>
            <a:ext uri="{FF2B5EF4-FFF2-40B4-BE49-F238E27FC236}">
              <a16:creationId xmlns:a16="http://schemas.microsoft.com/office/drawing/2014/main" id="{67C97D05-7977-49A4-AD59-1A46470F426B}"/>
            </a:ext>
          </a:extLst>
        </xdr:cNvPr>
        <xdr:cNvSpPr txBox="1"/>
      </xdr:nvSpPr>
      <xdr:spPr>
        <a:xfrm>
          <a:off x="12954737" y="1647552"/>
          <a:ext cx="364625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Atención en salud con enfoque diferencial.</a:t>
          </a:r>
          <a:endParaRPr lang="es-CO" sz="1200">
            <a:solidFill>
              <a:schemeClr val="bg1">
                <a:lumMod val="50000"/>
              </a:schemeClr>
            </a:solidFill>
            <a:latin typeface="+mn-lt"/>
          </a:endParaRPr>
        </a:p>
      </xdr:txBody>
    </xdr:sp>
    <xdr:clientData/>
  </xdr:twoCellAnchor>
  <xdr:twoCellAnchor>
    <xdr:from>
      <xdr:col>16</xdr:col>
      <xdr:colOff>781777</xdr:colOff>
      <xdr:row>9</xdr:row>
      <xdr:rowOff>136273</xdr:rowOff>
    </xdr:from>
    <xdr:to>
      <xdr:col>21</xdr:col>
      <xdr:colOff>598980</xdr:colOff>
      <xdr:row>11</xdr:row>
      <xdr:rowOff>80527</xdr:rowOff>
    </xdr:to>
    <xdr:sp macro="" textlink="">
      <xdr:nvSpPr>
        <xdr:cNvPr id="28" name="CuadroTexto 65">
          <a:extLst>
            <a:ext uri="{FF2B5EF4-FFF2-40B4-BE49-F238E27FC236}">
              <a16:creationId xmlns:a16="http://schemas.microsoft.com/office/drawing/2014/main" id="{BD083920-1D99-43C9-8DA6-8F11DEABDFE2}"/>
            </a:ext>
          </a:extLst>
        </xdr:cNvPr>
        <xdr:cNvSpPr txBox="1"/>
      </xdr:nvSpPr>
      <xdr:spPr>
        <a:xfrm>
          <a:off x="12954727" y="2060323"/>
          <a:ext cx="364625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1200">
              <a:solidFill>
                <a:schemeClr val="bg1">
                  <a:lumMod val="50000"/>
                </a:schemeClr>
              </a:solidFill>
              <a:latin typeface="+mn-lt"/>
            </a:rPr>
            <a:t>Reparación integral a victimas.</a:t>
          </a:r>
          <a:endParaRPr lang="es-CO" sz="1200">
            <a:solidFill>
              <a:schemeClr val="bg1">
                <a:lumMod val="50000"/>
              </a:schemeClr>
            </a:solidFill>
            <a:latin typeface="+mn-lt"/>
          </a:endParaRPr>
        </a:p>
      </xdr:txBody>
    </xdr:sp>
    <xdr:clientData/>
  </xdr:twoCellAnchor>
  <xdr:twoCellAnchor>
    <xdr:from>
      <xdr:col>16</xdr:col>
      <xdr:colOff>781776</xdr:colOff>
      <xdr:row>11</xdr:row>
      <xdr:rowOff>159455</xdr:rowOff>
    </xdr:from>
    <xdr:to>
      <xdr:col>21</xdr:col>
      <xdr:colOff>598979</xdr:colOff>
      <xdr:row>14</xdr:row>
      <xdr:rowOff>128687</xdr:rowOff>
    </xdr:to>
    <xdr:sp macro="" textlink="">
      <xdr:nvSpPr>
        <xdr:cNvPr id="29" name="CuadroTexto 66">
          <a:extLst>
            <a:ext uri="{FF2B5EF4-FFF2-40B4-BE49-F238E27FC236}">
              <a16:creationId xmlns:a16="http://schemas.microsoft.com/office/drawing/2014/main" id="{060E5ADF-965C-4BE0-AD7A-B10218C807CA}"/>
            </a:ext>
          </a:extLst>
        </xdr:cNvPr>
        <xdr:cNvSpPr txBox="1"/>
      </xdr:nvSpPr>
      <xdr:spPr>
        <a:xfrm>
          <a:off x="12954726" y="2464505"/>
          <a:ext cx="3646253" cy="540732"/>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1200">
              <a:solidFill>
                <a:schemeClr val="bg1">
                  <a:lumMod val="50000"/>
                </a:schemeClr>
              </a:solidFill>
              <a:latin typeface="+mn-lt"/>
            </a:rPr>
            <a:t>Plan Nacional de Rehabilitación Acuerdo de paz municipios PDET o ZOMAC</a:t>
          </a:r>
          <a:endParaRPr lang="es-CO" sz="1200">
            <a:solidFill>
              <a:schemeClr val="bg1">
                <a:lumMod val="50000"/>
              </a:schemeClr>
            </a:solidFill>
            <a:latin typeface="+mn-lt"/>
          </a:endParaRPr>
        </a:p>
      </xdr:txBody>
    </xdr:sp>
    <xdr:clientData/>
  </xdr:twoCellAnchor>
  <xdr:twoCellAnchor>
    <xdr:from>
      <xdr:col>16</xdr:col>
      <xdr:colOff>781775</xdr:colOff>
      <xdr:row>17</xdr:row>
      <xdr:rowOff>46344</xdr:rowOff>
    </xdr:from>
    <xdr:to>
      <xdr:col>21</xdr:col>
      <xdr:colOff>598978</xdr:colOff>
      <xdr:row>18</xdr:row>
      <xdr:rowOff>173478</xdr:rowOff>
    </xdr:to>
    <xdr:sp macro="" textlink="">
      <xdr:nvSpPr>
        <xdr:cNvPr id="30" name="CuadroTexto 43">
          <a:extLst>
            <a:ext uri="{FF2B5EF4-FFF2-40B4-BE49-F238E27FC236}">
              <a16:creationId xmlns:a16="http://schemas.microsoft.com/office/drawing/2014/main" id="{F5E5E976-DEC2-4FEB-95BD-40BBE14B71B9}"/>
            </a:ext>
          </a:extLst>
        </xdr:cNvPr>
        <xdr:cNvSpPr txBox="1"/>
      </xdr:nvSpPr>
      <xdr:spPr>
        <a:xfrm>
          <a:off x="12954725" y="3494394"/>
          <a:ext cx="3646253" cy="31763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Drogas ilícitas y sustancias psicoactivas.</a:t>
          </a:r>
          <a:endParaRPr lang="es-CO" sz="1200">
            <a:solidFill>
              <a:schemeClr val="bg1">
                <a:lumMod val="50000"/>
              </a:schemeClr>
            </a:solidFill>
            <a:latin typeface="+mn-lt"/>
          </a:endParaRPr>
        </a:p>
      </xdr:txBody>
    </xdr:sp>
    <xdr:clientData/>
  </xdr:twoCellAnchor>
  <xdr:twoCellAnchor>
    <xdr:from>
      <xdr:col>16</xdr:col>
      <xdr:colOff>781775</xdr:colOff>
      <xdr:row>19</xdr:row>
      <xdr:rowOff>96410</xdr:rowOff>
    </xdr:from>
    <xdr:to>
      <xdr:col>21</xdr:col>
      <xdr:colOff>598978</xdr:colOff>
      <xdr:row>22</xdr:row>
      <xdr:rowOff>65642</xdr:rowOff>
    </xdr:to>
    <xdr:sp macro="" textlink="">
      <xdr:nvSpPr>
        <xdr:cNvPr id="31" name="CuadroTexto 44">
          <a:extLst>
            <a:ext uri="{FF2B5EF4-FFF2-40B4-BE49-F238E27FC236}">
              <a16:creationId xmlns:a16="http://schemas.microsoft.com/office/drawing/2014/main" id="{8C9EFE6C-BFB1-4FBF-990D-8C501863CE3F}"/>
            </a:ext>
          </a:extLst>
        </xdr:cNvPr>
        <xdr:cNvSpPr txBox="1"/>
      </xdr:nvSpPr>
      <xdr:spPr>
        <a:xfrm>
          <a:off x="12954725" y="3925460"/>
          <a:ext cx="3646253" cy="540732"/>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1200">
              <a:solidFill>
                <a:schemeClr val="bg1">
                  <a:lumMod val="50000"/>
                </a:schemeClr>
              </a:solidFill>
              <a:latin typeface="+mn-lt"/>
            </a:rPr>
            <a:t>Medicinas y terapias alternativas y complementarias (MTAC)</a:t>
          </a:r>
          <a:endParaRPr lang="es-CO" sz="1200">
            <a:solidFill>
              <a:schemeClr val="bg1">
                <a:lumMod val="50000"/>
              </a:schemeClr>
            </a:solidFill>
            <a:latin typeface="+mn-lt"/>
          </a:endParaRPr>
        </a:p>
      </xdr:txBody>
    </xdr:sp>
    <xdr:clientData/>
  </xdr:twoCellAnchor>
  <xdr:twoCellAnchor>
    <xdr:from>
      <xdr:col>16</xdr:col>
      <xdr:colOff>781775</xdr:colOff>
      <xdr:row>22</xdr:row>
      <xdr:rowOff>126562</xdr:rowOff>
    </xdr:from>
    <xdr:to>
      <xdr:col>21</xdr:col>
      <xdr:colOff>598978</xdr:colOff>
      <xdr:row>25</xdr:row>
      <xdr:rowOff>95794</xdr:rowOff>
    </xdr:to>
    <xdr:sp macro="" textlink="">
      <xdr:nvSpPr>
        <xdr:cNvPr id="32" name="CuadroTexto 45">
          <a:extLst>
            <a:ext uri="{FF2B5EF4-FFF2-40B4-BE49-F238E27FC236}">
              <a16:creationId xmlns:a16="http://schemas.microsoft.com/office/drawing/2014/main" id="{9822EFE6-E6CD-43EF-8A0F-AFC5295D3D33}"/>
            </a:ext>
          </a:extLst>
        </xdr:cNvPr>
        <xdr:cNvSpPr txBox="1"/>
      </xdr:nvSpPr>
      <xdr:spPr>
        <a:xfrm>
          <a:off x="12954725" y="4527112"/>
          <a:ext cx="3646253" cy="540732"/>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Prevención y atención integral de las situaciones de violencias (autoinfligidas e interpersonales).</a:t>
          </a:r>
          <a:endParaRPr lang="es-CO" sz="1200">
            <a:solidFill>
              <a:schemeClr val="bg1">
                <a:lumMod val="50000"/>
              </a:schemeClr>
            </a:solidFill>
            <a:latin typeface="+mn-lt"/>
          </a:endParaRPr>
        </a:p>
      </xdr:txBody>
    </xdr:sp>
    <xdr:clientData/>
  </xdr:twoCellAnchor>
  <xdr:twoCellAnchor>
    <xdr:from>
      <xdr:col>16</xdr:col>
      <xdr:colOff>781775</xdr:colOff>
      <xdr:row>26</xdr:row>
      <xdr:rowOff>9800</xdr:rowOff>
    </xdr:from>
    <xdr:to>
      <xdr:col>21</xdr:col>
      <xdr:colOff>598978</xdr:colOff>
      <xdr:row>27</xdr:row>
      <xdr:rowOff>136934</xdr:rowOff>
    </xdr:to>
    <xdr:sp macro="" textlink="">
      <xdr:nvSpPr>
        <xdr:cNvPr id="33" name="CuadroTexto 49">
          <a:extLst>
            <a:ext uri="{FF2B5EF4-FFF2-40B4-BE49-F238E27FC236}">
              <a16:creationId xmlns:a16="http://schemas.microsoft.com/office/drawing/2014/main" id="{D4027257-0298-4EE2-A9E6-8B79437ACF83}"/>
            </a:ext>
          </a:extLst>
        </xdr:cNvPr>
        <xdr:cNvSpPr txBox="1"/>
      </xdr:nvSpPr>
      <xdr:spPr>
        <a:xfrm>
          <a:off x="12954725" y="5172350"/>
          <a:ext cx="3646253" cy="31763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Índices e indicadores de mortalidad y morbilidad.</a:t>
          </a:r>
          <a:endParaRPr lang="es-CO" sz="1200">
            <a:solidFill>
              <a:schemeClr val="bg1">
                <a:lumMod val="50000"/>
              </a:schemeClr>
            </a:solidFill>
            <a:latin typeface="+mn-lt"/>
          </a:endParaRPr>
        </a:p>
      </xdr:txBody>
    </xdr:sp>
    <xdr:clientData/>
  </xdr:twoCellAnchor>
  <xdr:twoCellAnchor>
    <xdr:from>
      <xdr:col>2</xdr:col>
      <xdr:colOff>205740</xdr:colOff>
      <xdr:row>35</xdr:row>
      <xdr:rowOff>91440</xdr:rowOff>
    </xdr:from>
    <xdr:to>
      <xdr:col>11</xdr:col>
      <xdr:colOff>164010</xdr:colOff>
      <xdr:row>39</xdr:row>
      <xdr:rowOff>158772</xdr:rowOff>
    </xdr:to>
    <xdr:grpSp>
      <xdr:nvGrpSpPr>
        <xdr:cNvPr id="34" name="Grupo 33">
          <a:extLst>
            <a:ext uri="{FF2B5EF4-FFF2-40B4-BE49-F238E27FC236}">
              <a16:creationId xmlns:a16="http://schemas.microsoft.com/office/drawing/2014/main" id="{F807E2C2-264E-40AF-B344-A0284CBEF67E}"/>
            </a:ext>
          </a:extLst>
        </xdr:cNvPr>
        <xdr:cNvGrpSpPr/>
      </xdr:nvGrpSpPr>
      <xdr:grpSpPr>
        <a:xfrm>
          <a:off x="1802765" y="6631940"/>
          <a:ext cx="7159170" cy="797582"/>
          <a:chOff x="2427584" y="1019478"/>
          <a:chExt cx="7022010" cy="798852"/>
        </a:xfrm>
      </xdr:grpSpPr>
      <xdr:sp macro="" textlink="">
        <xdr:nvSpPr>
          <xdr:cNvPr id="35" name="Pentágono 183">
            <a:extLst>
              <a:ext uri="{FF2B5EF4-FFF2-40B4-BE49-F238E27FC236}">
                <a16:creationId xmlns:a16="http://schemas.microsoft.com/office/drawing/2014/main" id="{DA9D9D0E-E6E3-80AB-90BE-C22545DCAB7B}"/>
              </a:ext>
            </a:extLst>
          </xdr:cNvPr>
          <xdr:cNvSpPr/>
        </xdr:nvSpPr>
        <xdr:spPr>
          <a:xfrm rot="10800000">
            <a:off x="2427584" y="1019478"/>
            <a:ext cx="7022010" cy="798852"/>
          </a:xfrm>
          <a:prstGeom prst="homePlate">
            <a:avLst/>
          </a:prstGeom>
          <a:noFill/>
          <a:ln w="28575">
            <a:solidFill>
              <a:srgbClr val="73B3A9"/>
            </a:solidFill>
          </a:ln>
        </xdr:spPr>
        <xdr:style>
          <a:lnRef idx="2">
            <a:schemeClr val="accent1"/>
          </a:lnRef>
          <a:fillRef idx="1">
            <a:schemeClr val="lt1"/>
          </a:fillRef>
          <a:effectRef idx="0">
            <a:schemeClr val="accent1"/>
          </a:effectRef>
          <a:fontRef idx="minor">
            <a:schemeClr val="dk1"/>
          </a:fontRef>
        </xdr:style>
      </xdr:sp>
      <xdr:sp macro="" textlink="">
        <xdr:nvSpPr>
          <xdr:cNvPr id="36" name="Pentágono 4">
            <a:extLst>
              <a:ext uri="{FF2B5EF4-FFF2-40B4-BE49-F238E27FC236}">
                <a16:creationId xmlns:a16="http://schemas.microsoft.com/office/drawing/2014/main" id="{6EF1867C-87C7-F463-3A7C-F1CA93F3DFB1}"/>
              </a:ext>
            </a:extLst>
          </xdr:cNvPr>
          <xdr:cNvSpPr txBox="1"/>
        </xdr:nvSpPr>
        <xdr:spPr>
          <a:xfrm rot="21600000">
            <a:off x="2627297" y="1019478"/>
            <a:ext cx="6822297" cy="798852"/>
          </a:xfrm>
          <a:prstGeom prst="rect">
            <a:avLst/>
          </a:prstGeom>
        </xdr:spPr>
        <xdr:style>
          <a:lnRef idx="0">
            <a:scrgbClr r="0" g="0" b="0"/>
          </a:lnRef>
          <a:fillRef idx="0">
            <a:scrgbClr r="0" g="0" b="0"/>
          </a:fillRef>
          <a:effectRef idx="0">
            <a:scrgbClr r="0" g="0" b="0"/>
          </a:effectRef>
          <a:fontRef idx="minor">
            <a:schemeClr val="dk1"/>
          </a:fontRef>
        </xdr:style>
        <xdr:txBody>
          <a:bodyPr spcFirstLastPara="0" vert="horz" wrap="square" lIns="352272" tIns="49530" rIns="92456" bIns="49530" numCol="1" spcCol="1270" anchor="ctr" anchorCtr="0">
            <a:noAutofit/>
          </a:bodyPr>
          <a:lstStyle/>
          <a:p>
            <a:pPr lvl="0" algn="ctr" defTabSz="577850">
              <a:lnSpc>
                <a:spcPct val="90000"/>
              </a:lnSpc>
              <a:spcBef>
                <a:spcPct val="0"/>
              </a:spcBef>
              <a:spcAft>
                <a:spcPct val="35000"/>
              </a:spcAft>
            </a:pPr>
            <a:r>
              <a:rPr lang="es-CO" sz="1300" i="1" kern="1200">
                <a:solidFill>
                  <a:schemeClr val="bg1">
                    <a:lumMod val="50000"/>
                  </a:schemeClr>
                </a:solidFill>
                <a:latin typeface="+mn-lt"/>
              </a:rPr>
              <a:t>2. </a:t>
            </a:r>
            <a:r>
              <a:rPr lang="es-CO" sz="1300" b="1" i="1" kern="1200">
                <a:solidFill>
                  <a:prstClr val="white">
                    <a:lumMod val="50000"/>
                  </a:prstClr>
                </a:solidFill>
                <a:latin typeface="+mn-lt"/>
              </a:rPr>
              <a:t>Avanzar en los procesos de laboralización con estabilidad, formalización, dignificación, formación permanente y protección de la salud en el trabajo.</a:t>
            </a:r>
            <a:endParaRPr lang="en-US" sz="1300" i="1" kern="1200">
              <a:solidFill>
                <a:schemeClr val="bg1">
                  <a:lumMod val="50000"/>
                </a:schemeClr>
              </a:solidFill>
              <a:latin typeface="+mn-lt"/>
            </a:endParaRPr>
          </a:p>
        </xdr:txBody>
      </xdr:sp>
    </xdr:grpSp>
    <xdr:clientData/>
  </xdr:twoCellAnchor>
  <xdr:twoCellAnchor>
    <xdr:from>
      <xdr:col>13</xdr:col>
      <xdr:colOff>674085</xdr:colOff>
      <xdr:row>31</xdr:row>
      <xdr:rowOff>144780</xdr:rowOff>
    </xdr:from>
    <xdr:to>
      <xdr:col>14</xdr:col>
      <xdr:colOff>548380</xdr:colOff>
      <xdr:row>33</xdr:row>
      <xdr:rowOff>59225</xdr:rowOff>
    </xdr:to>
    <xdr:sp macro="" textlink="">
      <xdr:nvSpPr>
        <xdr:cNvPr id="37" name="Rectángulo 36">
          <a:extLst>
            <a:ext uri="{FF2B5EF4-FFF2-40B4-BE49-F238E27FC236}">
              <a16:creationId xmlns:a16="http://schemas.microsoft.com/office/drawing/2014/main" id="{9A993C60-1D6D-4791-8EE6-08383740F167}"/>
            </a:ext>
          </a:extLst>
        </xdr:cNvPr>
        <xdr:cNvSpPr/>
      </xdr:nvSpPr>
      <xdr:spPr>
        <a:xfrm>
          <a:off x="10580085" y="6259830"/>
          <a:ext cx="636295" cy="295445"/>
        </a:xfrm>
        <a:prstGeom prst="rect">
          <a:avLst/>
        </a:prstGeom>
        <a:ln w="19050">
          <a:solidFill>
            <a:srgbClr val="009999"/>
          </a:solidFill>
        </a:ln>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n-US" sz="1200" b="1">
              <a:solidFill>
                <a:srgbClr val="73B3A9"/>
              </a:solidFill>
              <a:latin typeface="+mn-lt"/>
            </a:rPr>
            <a:t>Temas</a:t>
          </a:r>
        </a:p>
      </xdr:txBody>
    </xdr:sp>
    <xdr:clientData/>
  </xdr:twoCellAnchor>
  <xdr:twoCellAnchor>
    <xdr:from>
      <xdr:col>12</xdr:col>
      <xdr:colOff>2</xdr:colOff>
      <xdr:row>37</xdr:row>
      <xdr:rowOff>39523</xdr:rowOff>
    </xdr:from>
    <xdr:to>
      <xdr:col>16</xdr:col>
      <xdr:colOff>602065</xdr:colOff>
      <xdr:row>38</xdr:row>
      <xdr:rowOff>166657</xdr:rowOff>
    </xdr:to>
    <xdr:sp macro="" textlink="">
      <xdr:nvSpPr>
        <xdr:cNvPr id="38" name="CuadroTexto 23">
          <a:extLst>
            <a:ext uri="{FF2B5EF4-FFF2-40B4-BE49-F238E27FC236}">
              <a16:creationId xmlns:a16="http://schemas.microsoft.com/office/drawing/2014/main" id="{3DAD33BD-B3B9-4B5F-8BBF-323C01ADE7C7}"/>
            </a:ext>
          </a:extLst>
        </xdr:cNvPr>
        <xdr:cNvSpPr txBox="1"/>
      </xdr:nvSpPr>
      <xdr:spPr>
        <a:xfrm>
          <a:off x="9144002" y="7297573"/>
          <a:ext cx="3650063" cy="31763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Cualificación y gestión del talento humano.</a:t>
          </a:r>
          <a:endParaRPr lang="es-CO" sz="1200">
            <a:solidFill>
              <a:schemeClr val="bg1">
                <a:lumMod val="50000"/>
              </a:schemeClr>
            </a:solidFill>
            <a:latin typeface="+mn-lt"/>
          </a:endParaRPr>
        </a:p>
      </xdr:txBody>
    </xdr:sp>
    <xdr:clientData/>
  </xdr:twoCellAnchor>
  <xdr:twoCellAnchor>
    <xdr:from>
      <xdr:col>12</xdr:col>
      <xdr:colOff>1</xdr:colOff>
      <xdr:row>34</xdr:row>
      <xdr:rowOff>5753</xdr:rowOff>
    </xdr:from>
    <xdr:to>
      <xdr:col>16</xdr:col>
      <xdr:colOff>602064</xdr:colOff>
      <xdr:row>36</xdr:row>
      <xdr:rowOff>157865</xdr:rowOff>
    </xdr:to>
    <xdr:sp macro="" textlink="">
      <xdr:nvSpPr>
        <xdr:cNvPr id="39" name="CuadroTexto 10">
          <a:extLst>
            <a:ext uri="{FF2B5EF4-FFF2-40B4-BE49-F238E27FC236}">
              <a16:creationId xmlns:a16="http://schemas.microsoft.com/office/drawing/2014/main" id="{A2291788-1031-47AD-A33B-185B97A7B0C2}"/>
            </a:ext>
          </a:extLst>
        </xdr:cNvPr>
        <xdr:cNvSpPr txBox="1"/>
      </xdr:nvSpPr>
      <xdr:spPr>
        <a:xfrm>
          <a:off x="9144001" y="6692303"/>
          <a:ext cx="3650063" cy="533112"/>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Distribución del talento humano en salud, redistribución de competencias y trabajo decente.</a:t>
          </a:r>
          <a:endParaRPr lang="es-CO" sz="1200">
            <a:solidFill>
              <a:schemeClr val="bg1">
                <a:lumMod val="50000"/>
              </a:schemeClr>
            </a:solidFill>
            <a:latin typeface="+mn-lt"/>
          </a:endParaRPr>
        </a:p>
      </xdr:txBody>
    </xdr:sp>
    <xdr:clientData/>
  </xdr:twoCellAnchor>
  <xdr:twoCellAnchor>
    <xdr:from>
      <xdr:col>12</xdr:col>
      <xdr:colOff>0</xdr:colOff>
      <xdr:row>39</xdr:row>
      <xdr:rowOff>51862</xdr:rowOff>
    </xdr:from>
    <xdr:to>
      <xdr:col>16</xdr:col>
      <xdr:colOff>602063</xdr:colOff>
      <xdr:row>42</xdr:row>
      <xdr:rowOff>21094</xdr:rowOff>
    </xdr:to>
    <xdr:sp macro="" textlink="">
      <xdr:nvSpPr>
        <xdr:cNvPr id="40" name="CuadroTexto 12">
          <a:extLst>
            <a:ext uri="{FF2B5EF4-FFF2-40B4-BE49-F238E27FC236}">
              <a16:creationId xmlns:a16="http://schemas.microsoft.com/office/drawing/2014/main" id="{B7B7D56D-D1EB-4594-80D8-25ED97F819C3}"/>
            </a:ext>
          </a:extLst>
        </xdr:cNvPr>
        <xdr:cNvSpPr txBox="1"/>
      </xdr:nvSpPr>
      <xdr:spPr>
        <a:xfrm>
          <a:off x="9144000" y="7690912"/>
          <a:ext cx="3650063" cy="540732"/>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Política integral de trabajo digno y decente para el talento humano en salud.</a:t>
          </a:r>
          <a:endParaRPr lang="es-CO" sz="1200">
            <a:solidFill>
              <a:schemeClr val="bg1">
                <a:lumMod val="50000"/>
              </a:schemeClr>
            </a:solidFill>
            <a:latin typeface="+mn-lt"/>
          </a:endParaRPr>
        </a:p>
      </xdr:txBody>
    </xdr:sp>
    <xdr:clientData/>
  </xdr:twoCellAnchor>
  <xdr:twoCellAnchor>
    <xdr:from>
      <xdr:col>2</xdr:col>
      <xdr:colOff>106680</xdr:colOff>
      <xdr:row>50</xdr:row>
      <xdr:rowOff>121920</xdr:rowOff>
    </xdr:from>
    <xdr:to>
      <xdr:col>11</xdr:col>
      <xdr:colOff>64950</xdr:colOff>
      <xdr:row>55</xdr:row>
      <xdr:rowOff>6372</xdr:rowOff>
    </xdr:to>
    <xdr:grpSp>
      <xdr:nvGrpSpPr>
        <xdr:cNvPr id="41" name="Grupo 40">
          <a:extLst>
            <a:ext uri="{FF2B5EF4-FFF2-40B4-BE49-F238E27FC236}">
              <a16:creationId xmlns:a16="http://schemas.microsoft.com/office/drawing/2014/main" id="{19FE4867-9829-409E-BC69-D5DA43306E94}"/>
            </a:ext>
          </a:extLst>
        </xdr:cNvPr>
        <xdr:cNvGrpSpPr/>
      </xdr:nvGrpSpPr>
      <xdr:grpSpPr>
        <a:xfrm>
          <a:off x="1703705" y="9383395"/>
          <a:ext cx="7165520" cy="789327"/>
          <a:chOff x="2417402" y="2085720"/>
          <a:chExt cx="7022010" cy="798852"/>
        </a:xfrm>
      </xdr:grpSpPr>
      <xdr:sp macro="" textlink="">
        <xdr:nvSpPr>
          <xdr:cNvPr id="42" name="Pentágono 197">
            <a:extLst>
              <a:ext uri="{FF2B5EF4-FFF2-40B4-BE49-F238E27FC236}">
                <a16:creationId xmlns:a16="http://schemas.microsoft.com/office/drawing/2014/main" id="{817C4CDB-1E3B-EF6C-CF8C-7DE5595DC773}"/>
              </a:ext>
            </a:extLst>
          </xdr:cNvPr>
          <xdr:cNvSpPr/>
        </xdr:nvSpPr>
        <xdr:spPr>
          <a:xfrm rot="10800000">
            <a:off x="2417402" y="2085720"/>
            <a:ext cx="7022010" cy="798852"/>
          </a:xfrm>
          <a:prstGeom prst="homePlate">
            <a:avLst/>
          </a:prstGeom>
          <a:noFill/>
          <a:ln w="28575">
            <a:solidFill>
              <a:srgbClr val="73B3A9"/>
            </a:solidFill>
          </a:ln>
        </xdr:spPr>
        <xdr:style>
          <a:lnRef idx="2">
            <a:schemeClr val="accent1"/>
          </a:lnRef>
          <a:fillRef idx="1">
            <a:schemeClr val="lt1"/>
          </a:fillRef>
          <a:effectRef idx="0">
            <a:schemeClr val="accent1"/>
          </a:effectRef>
          <a:fontRef idx="minor">
            <a:schemeClr val="dk1"/>
          </a:fontRef>
        </xdr:style>
      </xdr:sp>
      <xdr:sp macro="" textlink="">
        <xdr:nvSpPr>
          <xdr:cNvPr id="43" name="Pentágono 4">
            <a:extLst>
              <a:ext uri="{FF2B5EF4-FFF2-40B4-BE49-F238E27FC236}">
                <a16:creationId xmlns:a16="http://schemas.microsoft.com/office/drawing/2014/main" id="{5D3BFE5D-E1D0-2911-C0D1-39EBE60EEEC2}"/>
              </a:ext>
            </a:extLst>
          </xdr:cNvPr>
          <xdr:cNvSpPr txBox="1"/>
        </xdr:nvSpPr>
        <xdr:spPr>
          <a:xfrm>
            <a:off x="2617115" y="2085720"/>
            <a:ext cx="6822297" cy="798852"/>
          </a:xfrm>
          <a:prstGeom prst="rect">
            <a:avLst/>
          </a:prstGeom>
        </xdr:spPr>
        <xdr:style>
          <a:lnRef idx="0">
            <a:scrgbClr r="0" g="0" b="0"/>
          </a:lnRef>
          <a:fillRef idx="0">
            <a:scrgbClr r="0" g="0" b="0"/>
          </a:fillRef>
          <a:effectRef idx="0">
            <a:scrgbClr r="0" g="0" b="0"/>
          </a:effectRef>
          <a:fontRef idx="minor">
            <a:schemeClr val="dk1"/>
          </a:fontRef>
        </xdr:style>
        <xdr:txBody>
          <a:bodyPr spcFirstLastPara="0" vert="horz" wrap="square" lIns="352272" tIns="49530" rIns="92456" bIns="49530" numCol="1" spcCol="1270" anchor="ctr" anchorCtr="0">
            <a:noAutofit/>
          </a:bodyPr>
          <a:lstStyle/>
          <a:p>
            <a:pPr lvl="0" algn="ctr" defTabSz="577850">
              <a:lnSpc>
                <a:spcPct val="90000"/>
              </a:lnSpc>
              <a:spcBef>
                <a:spcPct val="0"/>
              </a:spcBef>
              <a:spcAft>
                <a:spcPct val="35000"/>
              </a:spcAft>
            </a:pPr>
            <a:r>
              <a:rPr lang="es-CO" sz="1300" i="1" kern="1200">
                <a:solidFill>
                  <a:schemeClr val="bg1">
                    <a:lumMod val="50000"/>
                  </a:schemeClr>
                </a:solidFill>
                <a:latin typeface="+mn-lt"/>
              </a:rPr>
              <a:t>3. </a:t>
            </a:r>
            <a:r>
              <a:rPr lang="es-CO" sz="1300" b="1" i="1" kern="1200">
                <a:solidFill>
                  <a:schemeClr val="bg1">
                    <a:lumMod val="50000"/>
                  </a:schemeClr>
                </a:solidFill>
                <a:latin typeface="+mn-lt"/>
              </a:rPr>
              <a:t>Garantizar acceso oportuno a los medicamentos y tecnología a todos los habitantes del territorio nacional.</a:t>
            </a:r>
            <a:endParaRPr lang="es-CO" sz="1300" kern="1200">
              <a:solidFill>
                <a:schemeClr val="bg1">
                  <a:lumMod val="50000"/>
                </a:schemeClr>
              </a:solidFill>
              <a:latin typeface="+mn-lt"/>
            </a:endParaRPr>
          </a:p>
        </xdr:txBody>
      </xdr:sp>
    </xdr:grpSp>
    <xdr:clientData/>
  </xdr:twoCellAnchor>
  <xdr:twoCellAnchor>
    <xdr:from>
      <xdr:col>12</xdr:col>
      <xdr:colOff>38105</xdr:colOff>
      <xdr:row>46</xdr:row>
      <xdr:rowOff>0</xdr:rowOff>
    </xdr:from>
    <xdr:to>
      <xdr:col>16</xdr:col>
      <xdr:colOff>640168</xdr:colOff>
      <xdr:row>47</xdr:row>
      <xdr:rowOff>127134</xdr:rowOff>
    </xdr:to>
    <xdr:sp macro="" textlink="">
      <xdr:nvSpPr>
        <xdr:cNvPr id="44" name="CuadroTexto 23">
          <a:extLst>
            <a:ext uri="{FF2B5EF4-FFF2-40B4-BE49-F238E27FC236}">
              <a16:creationId xmlns:a16="http://schemas.microsoft.com/office/drawing/2014/main" id="{6A6306D3-A666-4B1D-952A-7FAA8057CD38}"/>
            </a:ext>
          </a:extLst>
        </xdr:cNvPr>
        <xdr:cNvSpPr txBox="1"/>
      </xdr:nvSpPr>
      <xdr:spPr>
        <a:xfrm>
          <a:off x="9182105" y="8972550"/>
          <a:ext cx="3650063" cy="31763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Inspección y vigilancia gestor farmacéutico.</a:t>
          </a:r>
          <a:endParaRPr lang="es-CO" sz="1200">
            <a:solidFill>
              <a:schemeClr val="bg1">
                <a:lumMod val="50000"/>
              </a:schemeClr>
            </a:solidFill>
            <a:latin typeface="+mn-lt"/>
          </a:endParaRPr>
        </a:p>
      </xdr:txBody>
    </xdr:sp>
    <xdr:clientData/>
  </xdr:twoCellAnchor>
  <xdr:twoCellAnchor>
    <xdr:from>
      <xdr:col>12</xdr:col>
      <xdr:colOff>38102</xdr:colOff>
      <xdr:row>47</xdr:row>
      <xdr:rowOff>179787</xdr:rowOff>
    </xdr:from>
    <xdr:to>
      <xdr:col>16</xdr:col>
      <xdr:colOff>640165</xdr:colOff>
      <xdr:row>49</xdr:row>
      <xdr:rowOff>124041</xdr:rowOff>
    </xdr:to>
    <xdr:sp macro="" textlink="">
      <xdr:nvSpPr>
        <xdr:cNvPr id="45" name="CuadroTexto 26">
          <a:extLst>
            <a:ext uri="{FF2B5EF4-FFF2-40B4-BE49-F238E27FC236}">
              <a16:creationId xmlns:a16="http://schemas.microsoft.com/office/drawing/2014/main" id="{1E00C25E-0757-4113-9314-B75729B73436}"/>
            </a:ext>
          </a:extLst>
        </xdr:cNvPr>
        <xdr:cNvSpPr txBox="1"/>
      </xdr:nvSpPr>
      <xdr:spPr>
        <a:xfrm>
          <a:off x="9182102" y="9342837"/>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Sistema de información de consulta pública.</a:t>
          </a:r>
          <a:endParaRPr lang="es-CO" sz="1200">
            <a:solidFill>
              <a:schemeClr val="bg1">
                <a:lumMod val="50000"/>
              </a:schemeClr>
            </a:solidFill>
            <a:latin typeface="+mn-lt"/>
          </a:endParaRPr>
        </a:p>
      </xdr:txBody>
    </xdr:sp>
    <xdr:clientData/>
  </xdr:twoCellAnchor>
  <xdr:twoCellAnchor>
    <xdr:from>
      <xdr:col>12</xdr:col>
      <xdr:colOff>38101</xdr:colOff>
      <xdr:row>50</xdr:row>
      <xdr:rowOff>14784</xdr:rowOff>
    </xdr:from>
    <xdr:to>
      <xdr:col>16</xdr:col>
      <xdr:colOff>640164</xdr:colOff>
      <xdr:row>52</xdr:row>
      <xdr:rowOff>166896</xdr:rowOff>
    </xdr:to>
    <xdr:sp macro="" textlink="">
      <xdr:nvSpPr>
        <xdr:cNvPr id="46" name="CuadroTexto 30">
          <a:extLst>
            <a:ext uri="{FF2B5EF4-FFF2-40B4-BE49-F238E27FC236}">
              <a16:creationId xmlns:a16="http://schemas.microsoft.com/office/drawing/2014/main" id="{FB3E6522-12E2-42D2-84A7-7354A2BDCAED}"/>
            </a:ext>
          </a:extLst>
        </xdr:cNvPr>
        <xdr:cNvSpPr txBox="1"/>
      </xdr:nvSpPr>
      <xdr:spPr>
        <a:xfrm>
          <a:off x="9182101" y="9749334"/>
          <a:ext cx="3650063" cy="533112"/>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Fabricación, venta e importación de tecnologías en salud.</a:t>
          </a:r>
          <a:endParaRPr lang="es-CO" sz="1200">
            <a:solidFill>
              <a:schemeClr val="bg1">
                <a:lumMod val="50000"/>
              </a:schemeClr>
            </a:solidFill>
            <a:latin typeface="+mn-lt"/>
          </a:endParaRPr>
        </a:p>
      </xdr:txBody>
    </xdr:sp>
    <xdr:clientData/>
  </xdr:twoCellAnchor>
  <xdr:twoCellAnchor>
    <xdr:from>
      <xdr:col>12</xdr:col>
      <xdr:colOff>38101</xdr:colOff>
      <xdr:row>53</xdr:row>
      <xdr:rowOff>49463</xdr:rowOff>
    </xdr:from>
    <xdr:to>
      <xdr:col>16</xdr:col>
      <xdr:colOff>640164</xdr:colOff>
      <xdr:row>54</xdr:row>
      <xdr:rowOff>176597</xdr:rowOff>
    </xdr:to>
    <xdr:sp macro="" textlink="">
      <xdr:nvSpPr>
        <xdr:cNvPr id="47" name="CuadroTexto 15">
          <a:extLst>
            <a:ext uri="{FF2B5EF4-FFF2-40B4-BE49-F238E27FC236}">
              <a16:creationId xmlns:a16="http://schemas.microsoft.com/office/drawing/2014/main" id="{E5BE740D-E021-4A02-9D14-83ADE62C0289}"/>
            </a:ext>
          </a:extLst>
        </xdr:cNvPr>
        <xdr:cNvSpPr txBox="1"/>
      </xdr:nvSpPr>
      <xdr:spPr>
        <a:xfrm>
          <a:off x="9182101" y="10355513"/>
          <a:ext cx="3650063" cy="31763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Política farmacéutica nacional.</a:t>
          </a:r>
          <a:endParaRPr lang="es-CO" sz="1200">
            <a:solidFill>
              <a:schemeClr val="bg1">
                <a:lumMod val="50000"/>
              </a:schemeClr>
            </a:solidFill>
            <a:latin typeface="+mn-lt"/>
          </a:endParaRPr>
        </a:p>
      </xdr:txBody>
    </xdr:sp>
    <xdr:clientData/>
  </xdr:twoCellAnchor>
  <xdr:twoCellAnchor>
    <xdr:from>
      <xdr:col>12</xdr:col>
      <xdr:colOff>38100</xdr:colOff>
      <xdr:row>55</xdr:row>
      <xdr:rowOff>120293</xdr:rowOff>
    </xdr:from>
    <xdr:to>
      <xdr:col>16</xdr:col>
      <xdr:colOff>640163</xdr:colOff>
      <xdr:row>59</xdr:row>
      <xdr:rowOff>114504</xdr:rowOff>
    </xdr:to>
    <xdr:sp macro="" textlink="">
      <xdr:nvSpPr>
        <xdr:cNvPr id="48" name="CuadroTexto 18">
          <a:extLst>
            <a:ext uri="{FF2B5EF4-FFF2-40B4-BE49-F238E27FC236}">
              <a16:creationId xmlns:a16="http://schemas.microsoft.com/office/drawing/2014/main" id="{18DC578C-6B7A-41DA-8C00-31DA81C5A37A}"/>
            </a:ext>
          </a:extLst>
        </xdr:cNvPr>
        <xdr:cNvSpPr txBox="1"/>
      </xdr:nvSpPr>
      <xdr:spPr>
        <a:xfrm>
          <a:off x="9182100" y="10807343"/>
          <a:ext cx="3650063" cy="756211"/>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Política pública de investigación, producción local y comercialización de medicamentos y otras tecnologías en salud .</a:t>
          </a:r>
          <a:endParaRPr lang="es-CO" sz="1200">
            <a:solidFill>
              <a:schemeClr val="bg1">
                <a:lumMod val="50000"/>
              </a:schemeClr>
            </a:solidFill>
            <a:latin typeface="+mn-lt"/>
          </a:endParaRPr>
        </a:p>
      </xdr:txBody>
    </xdr:sp>
    <xdr:clientData/>
  </xdr:twoCellAnchor>
  <xdr:twoCellAnchor>
    <xdr:from>
      <xdr:col>1</xdr:col>
      <xdr:colOff>754380</xdr:colOff>
      <xdr:row>64</xdr:row>
      <xdr:rowOff>106680</xdr:rowOff>
    </xdr:from>
    <xdr:to>
      <xdr:col>10</xdr:col>
      <xdr:colOff>712650</xdr:colOff>
      <xdr:row>68</xdr:row>
      <xdr:rowOff>174012</xdr:rowOff>
    </xdr:to>
    <xdr:grpSp>
      <xdr:nvGrpSpPr>
        <xdr:cNvPr id="49" name="Grupo 48">
          <a:extLst>
            <a:ext uri="{FF2B5EF4-FFF2-40B4-BE49-F238E27FC236}">
              <a16:creationId xmlns:a16="http://schemas.microsoft.com/office/drawing/2014/main" id="{4DDE96B7-5EC2-47C7-BCFF-C23ACA3D4DCD}"/>
            </a:ext>
          </a:extLst>
        </xdr:cNvPr>
        <xdr:cNvGrpSpPr/>
      </xdr:nvGrpSpPr>
      <xdr:grpSpPr>
        <a:xfrm>
          <a:off x="1551305" y="11895455"/>
          <a:ext cx="7165520" cy="794407"/>
          <a:chOff x="2417402" y="3103751"/>
          <a:chExt cx="7022010" cy="798852"/>
        </a:xfrm>
      </xdr:grpSpPr>
      <xdr:sp macro="" textlink="">
        <xdr:nvSpPr>
          <xdr:cNvPr id="50" name="Pentágono 213">
            <a:extLst>
              <a:ext uri="{FF2B5EF4-FFF2-40B4-BE49-F238E27FC236}">
                <a16:creationId xmlns:a16="http://schemas.microsoft.com/office/drawing/2014/main" id="{0D452CE2-DAF0-4CA4-74BE-475DEF2E42DC}"/>
              </a:ext>
            </a:extLst>
          </xdr:cNvPr>
          <xdr:cNvSpPr/>
        </xdr:nvSpPr>
        <xdr:spPr>
          <a:xfrm rot="10800000">
            <a:off x="2417402" y="3103751"/>
            <a:ext cx="7022010" cy="798852"/>
          </a:xfrm>
          <a:prstGeom prst="homePlate">
            <a:avLst/>
          </a:prstGeom>
          <a:noFill/>
          <a:ln w="28575">
            <a:solidFill>
              <a:srgbClr val="73B3A9"/>
            </a:solidFill>
          </a:ln>
        </xdr:spPr>
        <xdr:style>
          <a:lnRef idx="2">
            <a:schemeClr val="accent1"/>
          </a:lnRef>
          <a:fillRef idx="1">
            <a:schemeClr val="lt1"/>
          </a:fillRef>
          <a:effectRef idx="0">
            <a:schemeClr val="accent1"/>
          </a:effectRef>
          <a:fontRef idx="minor">
            <a:schemeClr val="dk1"/>
          </a:fontRef>
        </xdr:style>
      </xdr:sp>
      <xdr:sp macro="" textlink="">
        <xdr:nvSpPr>
          <xdr:cNvPr id="51" name="Pentágono 4">
            <a:extLst>
              <a:ext uri="{FF2B5EF4-FFF2-40B4-BE49-F238E27FC236}">
                <a16:creationId xmlns:a16="http://schemas.microsoft.com/office/drawing/2014/main" id="{13C28C9C-3F7C-9E78-876D-EBCDD35C7E19}"/>
              </a:ext>
            </a:extLst>
          </xdr:cNvPr>
          <xdr:cNvSpPr txBox="1"/>
        </xdr:nvSpPr>
        <xdr:spPr>
          <a:xfrm rot="21600000">
            <a:off x="2617115" y="3103751"/>
            <a:ext cx="6822297" cy="798852"/>
          </a:xfrm>
          <a:prstGeom prst="rect">
            <a:avLst/>
          </a:prstGeom>
        </xdr:spPr>
        <xdr:style>
          <a:lnRef idx="0">
            <a:scrgbClr r="0" g="0" b="0"/>
          </a:lnRef>
          <a:fillRef idx="0">
            <a:scrgbClr r="0" g="0" b="0"/>
          </a:fillRef>
          <a:effectRef idx="0">
            <a:scrgbClr r="0" g="0" b="0"/>
          </a:effectRef>
          <a:fontRef idx="minor">
            <a:schemeClr val="dk1"/>
          </a:fontRef>
        </xdr:style>
        <xdr:txBody>
          <a:bodyPr spcFirstLastPara="0" vert="horz" wrap="square" lIns="352272" tIns="49530" rIns="92456" bIns="49530" numCol="1" spcCol="1270" anchor="ctr" anchorCtr="0">
            <a:noAutofit/>
          </a:bodyPr>
          <a:lstStyle/>
          <a:p>
            <a:pPr lvl="0" algn="ctr" defTabSz="577850">
              <a:lnSpc>
                <a:spcPct val="90000"/>
              </a:lnSpc>
              <a:spcBef>
                <a:spcPct val="0"/>
              </a:spcBef>
              <a:spcAft>
                <a:spcPct val="35000"/>
              </a:spcAft>
            </a:pPr>
            <a:r>
              <a:rPr lang="es-CO" sz="1300" i="1" kern="1200">
                <a:solidFill>
                  <a:schemeClr val="bg1">
                    <a:lumMod val="50000"/>
                  </a:schemeClr>
                </a:solidFill>
                <a:latin typeface="+mn-lt"/>
              </a:rPr>
              <a:t>4. </a:t>
            </a:r>
            <a:r>
              <a:rPr lang="es-CO" sz="1300" b="1" i="1" kern="1200">
                <a:solidFill>
                  <a:schemeClr val="bg1">
                    <a:lumMod val="50000"/>
                  </a:schemeClr>
                </a:solidFill>
                <a:latin typeface="+mn-lt"/>
              </a:rPr>
              <a:t>Construir un Sistema Único Nacional de Información en Salud</a:t>
            </a:r>
            <a:r>
              <a:rPr lang="es-CO" sz="1200" b="1" i="1" kern="1200">
                <a:solidFill>
                  <a:schemeClr val="bg1">
                    <a:lumMod val="50000"/>
                  </a:schemeClr>
                </a:solidFill>
                <a:latin typeface="+mn-lt"/>
              </a:rPr>
              <a:t>.</a:t>
            </a:r>
            <a:endParaRPr lang="es-CO" sz="1200" kern="1200">
              <a:solidFill>
                <a:schemeClr val="bg1">
                  <a:lumMod val="50000"/>
                </a:schemeClr>
              </a:solidFill>
              <a:latin typeface="+mn-lt"/>
            </a:endParaRPr>
          </a:p>
        </xdr:txBody>
      </xdr:sp>
    </xdr:grpSp>
    <xdr:clientData/>
  </xdr:twoCellAnchor>
  <xdr:twoCellAnchor>
    <xdr:from>
      <xdr:col>14</xdr:col>
      <xdr:colOff>7620</xdr:colOff>
      <xdr:row>62</xdr:row>
      <xdr:rowOff>121920</xdr:rowOff>
    </xdr:from>
    <xdr:to>
      <xdr:col>14</xdr:col>
      <xdr:colOff>666775</xdr:colOff>
      <xdr:row>64</xdr:row>
      <xdr:rowOff>36365</xdr:rowOff>
    </xdr:to>
    <xdr:sp macro="" textlink="">
      <xdr:nvSpPr>
        <xdr:cNvPr id="52" name="Rectángulo 51">
          <a:extLst>
            <a:ext uri="{FF2B5EF4-FFF2-40B4-BE49-F238E27FC236}">
              <a16:creationId xmlns:a16="http://schemas.microsoft.com/office/drawing/2014/main" id="{BC9F87BB-2F93-4038-BC93-047C5E77FD27}"/>
            </a:ext>
          </a:extLst>
        </xdr:cNvPr>
        <xdr:cNvSpPr/>
      </xdr:nvSpPr>
      <xdr:spPr>
        <a:xfrm>
          <a:off x="10675620" y="12142470"/>
          <a:ext cx="659155" cy="295445"/>
        </a:xfrm>
        <a:prstGeom prst="rect">
          <a:avLst/>
        </a:prstGeom>
        <a:ln w="19050">
          <a:solidFill>
            <a:srgbClr val="009999"/>
          </a:solidFill>
        </a:ln>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a:solidFill>
                <a:srgbClr val="73B3A9"/>
              </a:solidFill>
              <a:latin typeface="+mn-lt"/>
            </a:rPr>
            <a:t>Temas</a:t>
          </a:r>
        </a:p>
      </xdr:txBody>
    </xdr:sp>
    <xdr:clientData/>
  </xdr:twoCellAnchor>
  <xdr:twoCellAnchor>
    <xdr:from>
      <xdr:col>12</xdr:col>
      <xdr:colOff>15193</xdr:colOff>
      <xdr:row>64</xdr:row>
      <xdr:rowOff>148582</xdr:rowOff>
    </xdr:from>
    <xdr:to>
      <xdr:col>16</xdr:col>
      <xdr:colOff>617256</xdr:colOff>
      <xdr:row>66</xdr:row>
      <xdr:rowOff>92836</xdr:rowOff>
    </xdr:to>
    <xdr:sp macro="" textlink="">
      <xdr:nvSpPr>
        <xdr:cNvPr id="53" name="CuadroTexto 18">
          <a:extLst>
            <a:ext uri="{FF2B5EF4-FFF2-40B4-BE49-F238E27FC236}">
              <a16:creationId xmlns:a16="http://schemas.microsoft.com/office/drawing/2014/main" id="{BC822EF1-F7A3-412E-8195-51251C55A6F3}"/>
            </a:ext>
          </a:extLst>
        </xdr:cNvPr>
        <xdr:cNvSpPr txBox="1"/>
      </xdr:nvSpPr>
      <xdr:spPr>
        <a:xfrm>
          <a:off x="9159193" y="12550132"/>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rPr>
            <a:t>Sistema publica unificado de información en salud.</a:t>
          </a:r>
          <a:endParaRPr lang="es-CO" sz="1200">
            <a:solidFill>
              <a:schemeClr val="bg1">
                <a:lumMod val="50000"/>
              </a:schemeClr>
            </a:solidFill>
            <a:latin typeface="+mn-lt"/>
          </a:endParaRPr>
        </a:p>
      </xdr:txBody>
    </xdr:sp>
    <xdr:clientData/>
  </xdr:twoCellAnchor>
  <xdr:twoCellAnchor>
    <xdr:from>
      <xdr:col>12</xdr:col>
      <xdr:colOff>15193</xdr:colOff>
      <xdr:row>66</xdr:row>
      <xdr:rowOff>165207</xdr:rowOff>
    </xdr:from>
    <xdr:to>
      <xdr:col>16</xdr:col>
      <xdr:colOff>617256</xdr:colOff>
      <xdr:row>68</xdr:row>
      <xdr:rowOff>109461</xdr:rowOff>
    </xdr:to>
    <xdr:sp macro="" textlink="">
      <xdr:nvSpPr>
        <xdr:cNvPr id="54" name="CuadroTexto 16">
          <a:extLst>
            <a:ext uri="{FF2B5EF4-FFF2-40B4-BE49-F238E27FC236}">
              <a16:creationId xmlns:a16="http://schemas.microsoft.com/office/drawing/2014/main" id="{F56A786C-3E12-4141-9114-4F7978BE5290}"/>
            </a:ext>
          </a:extLst>
        </xdr:cNvPr>
        <xdr:cNvSpPr txBox="1"/>
      </xdr:nvSpPr>
      <xdr:spPr>
        <a:xfrm>
          <a:off x="9159193" y="12947757"/>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1200">
              <a:solidFill>
                <a:schemeClr val="bg1">
                  <a:lumMod val="50000"/>
                </a:schemeClr>
              </a:solidFill>
              <a:latin typeface="+mn-lt"/>
            </a:rPr>
            <a:t>Ciencia, tecnología e innovación en salud.</a:t>
          </a:r>
          <a:endParaRPr lang="es-CO" sz="1200">
            <a:solidFill>
              <a:schemeClr val="bg1">
                <a:lumMod val="50000"/>
              </a:schemeClr>
            </a:solidFill>
            <a:latin typeface="+mn-lt"/>
          </a:endParaRPr>
        </a:p>
      </xdr:txBody>
    </xdr:sp>
    <xdr:clientData/>
  </xdr:twoCellAnchor>
  <xdr:twoCellAnchor>
    <xdr:from>
      <xdr:col>13</xdr:col>
      <xdr:colOff>716280</xdr:colOff>
      <xdr:row>43</xdr:row>
      <xdr:rowOff>160020</xdr:rowOff>
    </xdr:from>
    <xdr:to>
      <xdr:col>14</xdr:col>
      <xdr:colOff>590575</xdr:colOff>
      <xdr:row>45</xdr:row>
      <xdr:rowOff>74465</xdr:rowOff>
    </xdr:to>
    <xdr:sp macro="" textlink="">
      <xdr:nvSpPr>
        <xdr:cNvPr id="55" name="Rectángulo 54">
          <a:extLst>
            <a:ext uri="{FF2B5EF4-FFF2-40B4-BE49-F238E27FC236}">
              <a16:creationId xmlns:a16="http://schemas.microsoft.com/office/drawing/2014/main" id="{4951F199-825A-46F6-8D89-0DB9672D7D66}"/>
            </a:ext>
          </a:extLst>
        </xdr:cNvPr>
        <xdr:cNvSpPr/>
      </xdr:nvSpPr>
      <xdr:spPr>
        <a:xfrm>
          <a:off x="10622280" y="8561070"/>
          <a:ext cx="636295" cy="295445"/>
        </a:xfrm>
        <a:prstGeom prst="rect">
          <a:avLst/>
        </a:prstGeom>
        <a:ln w="19050">
          <a:solidFill>
            <a:srgbClr val="009999"/>
          </a:solidFill>
        </a:ln>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a:solidFill>
                <a:srgbClr val="73B3A9"/>
              </a:solidFill>
              <a:latin typeface="+mn-lt"/>
            </a:rPr>
            <a:t>Temas</a:t>
          </a:r>
        </a:p>
      </xdr:txBody>
    </xdr:sp>
    <xdr:clientData/>
  </xdr:twoCellAnchor>
  <xdr:twoCellAnchor>
    <xdr:from>
      <xdr:col>1</xdr:col>
      <xdr:colOff>701040</xdr:colOff>
      <xdr:row>73</xdr:row>
      <xdr:rowOff>129540</xdr:rowOff>
    </xdr:from>
    <xdr:to>
      <xdr:col>10</xdr:col>
      <xdr:colOff>659310</xdr:colOff>
      <xdr:row>78</xdr:row>
      <xdr:rowOff>13992</xdr:rowOff>
    </xdr:to>
    <xdr:grpSp>
      <xdr:nvGrpSpPr>
        <xdr:cNvPr id="56" name="Grupo 55">
          <a:extLst>
            <a:ext uri="{FF2B5EF4-FFF2-40B4-BE49-F238E27FC236}">
              <a16:creationId xmlns:a16="http://schemas.microsoft.com/office/drawing/2014/main" id="{CD0DFE7E-0863-45D0-8ED3-0BA051DFFAFA}"/>
            </a:ext>
          </a:extLst>
        </xdr:cNvPr>
        <xdr:cNvGrpSpPr/>
      </xdr:nvGrpSpPr>
      <xdr:grpSpPr>
        <a:xfrm>
          <a:off x="1497965" y="13547090"/>
          <a:ext cx="7159170" cy="789327"/>
          <a:chOff x="2437836" y="4160351"/>
          <a:chExt cx="7022010" cy="798852"/>
        </a:xfrm>
      </xdr:grpSpPr>
      <xdr:sp macro="" textlink="">
        <xdr:nvSpPr>
          <xdr:cNvPr id="57" name="Pentágono 227">
            <a:extLst>
              <a:ext uri="{FF2B5EF4-FFF2-40B4-BE49-F238E27FC236}">
                <a16:creationId xmlns:a16="http://schemas.microsoft.com/office/drawing/2014/main" id="{0F06962A-0197-CCB4-0349-C3D6BBA3D48A}"/>
              </a:ext>
            </a:extLst>
          </xdr:cNvPr>
          <xdr:cNvSpPr/>
        </xdr:nvSpPr>
        <xdr:spPr>
          <a:xfrm rot="10800000">
            <a:off x="2437836" y="4160351"/>
            <a:ext cx="7022010" cy="798852"/>
          </a:xfrm>
          <a:prstGeom prst="homePlate">
            <a:avLst/>
          </a:prstGeom>
          <a:noFill/>
          <a:ln w="28575">
            <a:solidFill>
              <a:srgbClr val="73B3A9"/>
            </a:solidFill>
          </a:ln>
        </xdr:spPr>
        <xdr:style>
          <a:lnRef idx="2">
            <a:schemeClr val="accent1"/>
          </a:lnRef>
          <a:fillRef idx="1">
            <a:schemeClr val="lt1"/>
          </a:fillRef>
          <a:effectRef idx="0">
            <a:schemeClr val="accent1"/>
          </a:effectRef>
          <a:fontRef idx="minor">
            <a:schemeClr val="dk1"/>
          </a:fontRef>
        </xdr:style>
      </xdr:sp>
      <xdr:sp macro="" textlink="">
        <xdr:nvSpPr>
          <xdr:cNvPr id="58" name="Pentágono 4">
            <a:extLst>
              <a:ext uri="{FF2B5EF4-FFF2-40B4-BE49-F238E27FC236}">
                <a16:creationId xmlns:a16="http://schemas.microsoft.com/office/drawing/2014/main" id="{A5BA338C-8E08-D332-6689-4DBE5F805386}"/>
              </a:ext>
            </a:extLst>
          </xdr:cNvPr>
          <xdr:cNvSpPr txBox="1"/>
        </xdr:nvSpPr>
        <xdr:spPr>
          <a:xfrm rot="21600000">
            <a:off x="2637549" y="4160351"/>
            <a:ext cx="6822297" cy="798852"/>
          </a:xfrm>
          <a:prstGeom prst="rect">
            <a:avLst/>
          </a:prstGeom>
        </xdr:spPr>
        <xdr:style>
          <a:lnRef idx="0">
            <a:scrgbClr r="0" g="0" b="0"/>
          </a:lnRef>
          <a:fillRef idx="0">
            <a:scrgbClr r="0" g="0" b="0"/>
          </a:fillRef>
          <a:effectRef idx="0">
            <a:scrgbClr r="0" g="0" b="0"/>
          </a:effectRef>
          <a:fontRef idx="minor">
            <a:schemeClr val="dk1"/>
          </a:fontRef>
        </xdr:style>
        <xdr:txBody>
          <a:bodyPr spcFirstLastPara="0" vert="horz" wrap="square" lIns="352272" tIns="49530" rIns="92456" bIns="49530" numCol="1" spcCol="1270" anchor="ctr" anchorCtr="0">
            <a:noAutofit/>
          </a:bodyPr>
          <a:lstStyle/>
          <a:p>
            <a:pPr lvl="0" algn="ctr" defTabSz="577850">
              <a:lnSpc>
                <a:spcPct val="90000"/>
              </a:lnSpc>
              <a:spcBef>
                <a:spcPct val="0"/>
              </a:spcBef>
              <a:spcAft>
                <a:spcPct val="35000"/>
              </a:spcAft>
            </a:pPr>
            <a:r>
              <a:rPr lang="es-CO" sz="1300" i="1" kern="1200">
                <a:solidFill>
                  <a:schemeClr val="bg1">
                    <a:lumMod val="50000"/>
                  </a:schemeClr>
                </a:solidFill>
                <a:latin typeface="+mn-lt"/>
              </a:rPr>
              <a:t>5. </a:t>
            </a:r>
            <a:r>
              <a:rPr lang="es-CO" sz="1300" b="1" i="1" kern="1200">
                <a:solidFill>
                  <a:schemeClr val="bg1">
                    <a:lumMod val="50000"/>
                  </a:schemeClr>
                </a:solidFill>
                <a:latin typeface="+mn-lt"/>
              </a:rPr>
              <a:t>Fortalecer las capacidades institucionales y financieras del sector salud</a:t>
            </a:r>
            <a:r>
              <a:rPr lang="es-CO" sz="1200" b="1" i="1" kern="1200">
                <a:solidFill>
                  <a:schemeClr val="bg1">
                    <a:lumMod val="50000"/>
                  </a:schemeClr>
                </a:solidFill>
                <a:latin typeface="+mn-lt"/>
              </a:rPr>
              <a:t>.</a:t>
            </a:r>
            <a:endParaRPr lang="es-CO" sz="1200" kern="1200">
              <a:solidFill>
                <a:schemeClr val="bg1">
                  <a:lumMod val="50000"/>
                </a:schemeClr>
              </a:solidFill>
              <a:latin typeface="+mn-lt"/>
            </a:endParaRPr>
          </a:p>
        </xdr:txBody>
      </xdr:sp>
    </xdr:grpSp>
    <xdr:clientData/>
  </xdr:twoCellAnchor>
  <xdr:twoCellAnchor>
    <xdr:from>
      <xdr:col>14</xdr:col>
      <xdr:colOff>90812</xdr:colOff>
      <xdr:row>71</xdr:row>
      <xdr:rowOff>160020</xdr:rowOff>
    </xdr:from>
    <xdr:to>
      <xdr:col>14</xdr:col>
      <xdr:colOff>749967</xdr:colOff>
      <xdr:row>73</xdr:row>
      <xdr:rowOff>74465</xdr:rowOff>
    </xdr:to>
    <xdr:sp macro="" textlink="">
      <xdr:nvSpPr>
        <xdr:cNvPr id="59" name="Rectángulo 58">
          <a:extLst>
            <a:ext uri="{FF2B5EF4-FFF2-40B4-BE49-F238E27FC236}">
              <a16:creationId xmlns:a16="http://schemas.microsoft.com/office/drawing/2014/main" id="{9E66A7F6-33DD-4C8C-A2F9-E4819EDC17D4}"/>
            </a:ext>
          </a:extLst>
        </xdr:cNvPr>
        <xdr:cNvSpPr/>
      </xdr:nvSpPr>
      <xdr:spPr>
        <a:xfrm>
          <a:off x="10758812" y="13895070"/>
          <a:ext cx="659155" cy="295445"/>
        </a:xfrm>
        <a:prstGeom prst="rect">
          <a:avLst/>
        </a:prstGeom>
        <a:ln w="19050">
          <a:solidFill>
            <a:srgbClr val="009999"/>
          </a:solidFill>
        </a:ln>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n-US" sz="1200" b="1">
              <a:solidFill>
                <a:srgbClr val="73B3A9"/>
              </a:solidFill>
              <a:latin typeface="+mn-lt"/>
            </a:rPr>
            <a:t>Temas</a:t>
          </a:r>
        </a:p>
      </xdr:txBody>
    </xdr:sp>
    <xdr:clientData/>
  </xdr:twoCellAnchor>
  <xdr:twoCellAnchor>
    <xdr:from>
      <xdr:col>12</xdr:col>
      <xdr:colOff>57216</xdr:colOff>
      <xdr:row>73</xdr:row>
      <xdr:rowOff>158267</xdr:rowOff>
    </xdr:from>
    <xdr:to>
      <xdr:col>16</xdr:col>
      <xdr:colOff>659279</xdr:colOff>
      <xdr:row>76</xdr:row>
      <xdr:rowOff>120405</xdr:rowOff>
    </xdr:to>
    <xdr:sp macro="" textlink="">
      <xdr:nvSpPr>
        <xdr:cNvPr id="60" name="CuadroTexto 18">
          <a:extLst>
            <a:ext uri="{FF2B5EF4-FFF2-40B4-BE49-F238E27FC236}">
              <a16:creationId xmlns:a16="http://schemas.microsoft.com/office/drawing/2014/main" id="{C4B2434D-B331-4209-A7FC-F8B1683B8F3D}"/>
            </a:ext>
          </a:extLst>
        </xdr:cNvPr>
        <xdr:cNvSpPr txBox="1"/>
      </xdr:nvSpPr>
      <xdr:spPr>
        <a:xfrm>
          <a:off x="9201216" y="14274317"/>
          <a:ext cx="3650063" cy="533638"/>
        </a:xfrm>
        <a:prstGeom prst="roundRect">
          <a:avLst/>
        </a:prstGeom>
        <a:noFill/>
        <a:ln w="19050">
          <a:solidFill>
            <a:srgbClr val="73B3A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rPr>
            <a:t>Modernización Institucional y fortalecimiento de la rectoría.</a:t>
          </a:r>
          <a:endParaRPr lang="es-CO" sz="1200">
            <a:solidFill>
              <a:schemeClr val="bg1">
                <a:lumMod val="50000"/>
              </a:schemeClr>
            </a:solidFill>
          </a:endParaRPr>
        </a:p>
      </xdr:txBody>
    </xdr:sp>
    <xdr:clientData/>
  </xdr:twoCellAnchor>
  <xdr:twoCellAnchor>
    <xdr:from>
      <xdr:col>12</xdr:col>
      <xdr:colOff>57215</xdr:colOff>
      <xdr:row>79</xdr:row>
      <xdr:rowOff>31692</xdr:rowOff>
    </xdr:from>
    <xdr:to>
      <xdr:col>16</xdr:col>
      <xdr:colOff>659278</xdr:colOff>
      <xdr:row>80</xdr:row>
      <xdr:rowOff>155279</xdr:rowOff>
    </xdr:to>
    <xdr:sp macro="" textlink="">
      <xdr:nvSpPr>
        <xdr:cNvPr id="61" name="CuadroTexto 22">
          <a:extLst>
            <a:ext uri="{FF2B5EF4-FFF2-40B4-BE49-F238E27FC236}">
              <a16:creationId xmlns:a16="http://schemas.microsoft.com/office/drawing/2014/main" id="{42347FF0-BE05-4272-848C-A42D6FD40718}"/>
            </a:ext>
          </a:extLst>
        </xdr:cNvPr>
        <xdr:cNvSpPr txBox="1"/>
      </xdr:nvSpPr>
      <xdr:spPr>
        <a:xfrm>
          <a:off x="9201215" y="15290742"/>
          <a:ext cx="3650063" cy="314087"/>
        </a:xfrm>
        <a:prstGeom prst="roundRect">
          <a:avLst/>
        </a:prstGeom>
        <a:noFill/>
        <a:ln w="19050">
          <a:solidFill>
            <a:srgbClr val="73B3A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rPr>
            <a:t>Mantenimiento evaluación del MIPG (FURAG).</a:t>
          </a:r>
          <a:endParaRPr lang="es-CO" sz="1200">
            <a:solidFill>
              <a:schemeClr val="bg1">
                <a:lumMod val="50000"/>
              </a:schemeClr>
            </a:solidFill>
          </a:endParaRPr>
        </a:p>
      </xdr:txBody>
    </xdr:sp>
    <xdr:clientData/>
  </xdr:twoCellAnchor>
  <xdr:twoCellAnchor>
    <xdr:from>
      <xdr:col>12</xdr:col>
      <xdr:colOff>57215</xdr:colOff>
      <xdr:row>81</xdr:row>
      <xdr:rowOff>68121</xdr:rowOff>
    </xdr:from>
    <xdr:to>
      <xdr:col>16</xdr:col>
      <xdr:colOff>659278</xdr:colOff>
      <xdr:row>83</xdr:row>
      <xdr:rowOff>8828</xdr:rowOff>
    </xdr:to>
    <xdr:sp macro="" textlink="">
      <xdr:nvSpPr>
        <xdr:cNvPr id="62" name="CuadroTexto 24">
          <a:extLst>
            <a:ext uri="{FF2B5EF4-FFF2-40B4-BE49-F238E27FC236}">
              <a16:creationId xmlns:a16="http://schemas.microsoft.com/office/drawing/2014/main" id="{48465019-98E1-4B84-90B5-EF20C06A90BE}"/>
            </a:ext>
          </a:extLst>
        </xdr:cNvPr>
        <xdr:cNvSpPr txBox="1"/>
      </xdr:nvSpPr>
      <xdr:spPr>
        <a:xfrm>
          <a:off x="9201215" y="15708171"/>
          <a:ext cx="3650063" cy="321707"/>
        </a:xfrm>
        <a:prstGeom prst="roundRect">
          <a:avLst/>
        </a:prstGeom>
        <a:noFill/>
        <a:ln w="19050">
          <a:solidFill>
            <a:srgbClr val="73B3A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rPr>
            <a:t>Gestión presupuestal.</a:t>
          </a:r>
          <a:endParaRPr lang="es-CO" sz="1200">
            <a:solidFill>
              <a:schemeClr val="bg1">
                <a:lumMod val="50000"/>
              </a:schemeClr>
            </a:solidFill>
          </a:endParaRPr>
        </a:p>
      </xdr:txBody>
    </xdr:sp>
    <xdr:clientData/>
  </xdr:twoCellAnchor>
  <xdr:twoCellAnchor>
    <xdr:from>
      <xdr:col>12</xdr:col>
      <xdr:colOff>57216</xdr:colOff>
      <xdr:row>77</xdr:row>
      <xdr:rowOff>10013</xdr:rowOff>
    </xdr:from>
    <xdr:to>
      <xdr:col>16</xdr:col>
      <xdr:colOff>659279</xdr:colOff>
      <xdr:row>78</xdr:row>
      <xdr:rowOff>133600</xdr:rowOff>
    </xdr:to>
    <xdr:sp macro="" textlink="">
      <xdr:nvSpPr>
        <xdr:cNvPr id="63" name="CuadroTexto 30">
          <a:extLst>
            <a:ext uri="{FF2B5EF4-FFF2-40B4-BE49-F238E27FC236}">
              <a16:creationId xmlns:a16="http://schemas.microsoft.com/office/drawing/2014/main" id="{51ECA49E-4FBE-4710-A8F2-D91F248795BC}"/>
            </a:ext>
          </a:extLst>
        </xdr:cNvPr>
        <xdr:cNvSpPr txBox="1"/>
      </xdr:nvSpPr>
      <xdr:spPr>
        <a:xfrm>
          <a:off x="9201216" y="14888063"/>
          <a:ext cx="3650063" cy="314087"/>
        </a:xfrm>
        <a:prstGeom prst="roundRect">
          <a:avLst/>
        </a:prstGeom>
        <a:noFill/>
        <a:ln w="19050">
          <a:solidFill>
            <a:srgbClr val="73B3A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rPr>
            <a:t>Calidad e inspección, vigilancia y control.</a:t>
          </a:r>
          <a:endParaRPr lang="es-CO" sz="1200">
            <a:solidFill>
              <a:schemeClr val="bg1">
                <a:lumMod val="50000"/>
              </a:schemeClr>
            </a:solidFill>
          </a:endParaRPr>
        </a:p>
      </xdr:txBody>
    </xdr:sp>
    <xdr:clientData/>
  </xdr:twoCellAnchor>
  <xdr:twoCellAnchor>
    <xdr:from>
      <xdr:col>12</xdr:col>
      <xdr:colOff>57214</xdr:colOff>
      <xdr:row>83</xdr:row>
      <xdr:rowOff>110777</xdr:rowOff>
    </xdr:from>
    <xdr:to>
      <xdr:col>16</xdr:col>
      <xdr:colOff>659277</xdr:colOff>
      <xdr:row>85</xdr:row>
      <xdr:rowOff>51484</xdr:rowOff>
    </xdr:to>
    <xdr:sp macro="" textlink="">
      <xdr:nvSpPr>
        <xdr:cNvPr id="64" name="CuadroTexto 31">
          <a:extLst>
            <a:ext uri="{FF2B5EF4-FFF2-40B4-BE49-F238E27FC236}">
              <a16:creationId xmlns:a16="http://schemas.microsoft.com/office/drawing/2014/main" id="{1FC0D243-78E3-49A7-9737-0A806FB97184}"/>
            </a:ext>
          </a:extLst>
        </xdr:cNvPr>
        <xdr:cNvSpPr txBox="1"/>
      </xdr:nvSpPr>
      <xdr:spPr>
        <a:xfrm>
          <a:off x="9201214" y="16131827"/>
          <a:ext cx="3650063" cy="321707"/>
        </a:xfrm>
        <a:prstGeom prst="roundRect">
          <a:avLst/>
        </a:prstGeom>
        <a:noFill/>
        <a:ln w="19050">
          <a:solidFill>
            <a:srgbClr val="73B3A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rPr>
            <a:t>Rendición de cuentas.</a:t>
          </a:r>
          <a:endParaRPr lang="es-CO" sz="1200">
            <a:solidFill>
              <a:schemeClr val="bg1">
                <a:lumMod val="50000"/>
              </a:schemeClr>
            </a:solidFill>
          </a:endParaRPr>
        </a:p>
      </xdr:txBody>
    </xdr:sp>
    <xdr:clientData/>
  </xdr:twoCellAnchor>
  <xdr:twoCellAnchor>
    <xdr:from>
      <xdr:col>12</xdr:col>
      <xdr:colOff>57213</xdr:colOff>
      <xdr:row>85</xdr:row>
      <xdr:rowOff>147206</xdr:rowOff>
    </xdr:from>
    <xdr:to>
      <xdr:col>16</xdr:col>
      <xdr:colOff>659276</xdr:colOff>
      <xdr:row>87</xdr:row>
      <xdr:rowOff>87913</xdr:rowOff>
    </xdr:to>
    <xdr:sp macro="" textlink="">
      <xdr:nvSpPr>
        <xdr:cNvPr id="65" name="CuadroTexto 19">
          <a:extLst>
            <a:ext uri="{FF2B5EF4-FFF2-40B4-BE49-F238E27FC236}">
              <a16:creationId xmlns:a16="http://schemas.microsoft.com/office/drawing/2014/main" id="{0E43A0DA-A27D-40C3-9A88-9FB8CC601EF0}"/>
            </a:ext>
          </a:extLst>
        </xdr:cNvPr>
        <xdr:cNvSpPr txBox="1"/>
      </xdr:nvSpPr>
      <xdr:spPr>
        <a:xfrm>
          <a:off x="9201213" y="16549256"/>
          <a:ext cx="3650063" cy="321707"/>
        </a:xfrm>
        <a:prstGeom prst="roundRect">
          <a:avLst/>
        </a:prstGeom>
        <a:noFill/>
        <a:ln w="19050">
          <a:solidFill>
            <a:srgbClr val="73B3A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rPr>
            <a:t>Soberanía sanitaria.</a:t>
          </a:r>
          <a:endParaRPr lang="es-CO" sz="1200">
            <a:solidFill>
              <a:schemeClr val="bg1">
                <a:lumMod val="50000"/>
              </a:schemeClr>
            </a:solidFill>
          </a:endParaRPr>
        </a:p>
      </xdr:txBody>
    </xdr:sp>
    <xdr:clientData/>
  </xdr:twoCellAnchor>
  <xdr:twoCellAnchor>
    <xdr:from>
      <xdr:col>12</xdr:col>
      <xdr:colOff>57213</xdr:colOff>
      <xdr:row>87</xdr:row>
      <xdr:rowOff>170667</xdr:rowOff>
    </xdr:from>
    <xdr:to>
      <xdr:col>16</xdr:col>
      <xdr:colOff>659276</xdr:colOff>
      <xdr:row>89</xdr:row>
      <xdr:rowOff>111374</xdr:rowOff>
    </xdr:to>
    <xdr:sp macro="" textlink="">
      <xdr:nvSpPr>
        <xdr:cNvPr id="66" name="CuadroTexto 23">
          <a:extLst>
            <a:ext uri="{FF2B5EF4-FFF2-40B4-BE49-F238E27FC236}">
              <a16:creationId xmlns:a16="http://schemas.microsoft.com/office/drawing/2014/main" id="{0135F512-C723-4EF4-ACDC-473ED4E7A149}"/>
            </a:ext>
          </a:extLst>
        </xdr:cNvPr>
        <xdr:cNvSpPr txBox="1"/>
      </xdr:nvSpPr>
      <xdr:spPr>
        <a:xfrm>
          <a:off x="9201213" y="16953717"/>
          <a:ext cx="3650063" cy="321707"/>
        </a:xfrm>
        <a:prstGeom prst="roundRect">
          <a:avLst/>
        </a:prstGeom>
        <a:noFill/>
        <a:ln w="19050">
          <a:solidFill>
            <a:srgbClr val="73B3A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rPr>
            <a:t>Planeación y gestión integral territorial..</a:t>
          </a:r>
          <a:endParaRPr lang="es-CO" sz="1200">
            <a:solidFill>
              <a:schemeClr val="bg1">
                <a:lumMod val="50000"/>
              </a:schemeClr>
            </a:solidFill>
          </a:endParaRPr>
        </a:p>
      </xdr:txBody>
    </xdr:sp>
    <xdr:clientData/>
  </xdr:twoCellAnchor>
  <xdr:twoCellAnchor>
    <xdr:from>
      <xdr:col>12</xdr:col>
      <xdr:colOff>30480</xdr:colOff>
      <xdr:row>90</xdr:row>
      <xdr:rowOff>11248</xdr:rowOff>
    </xdr:from>
    <xdr:to>
      <xdr:col>16</xdr:col>
      <xdr:colOff>632543</xdr:colOff>
      <xdr:row>92</xdr:row>
      <xdr:rowOff>156266</xdr:rowOff>
    </xdr:to>
    <xdr:sp macro="" textlink="">
      <xdr:nvSpPr>
        <xdr:cNvPr id="67" name="CuadroTexto 25">
          <a:extLst>
            <a:ext uri="{FF2B5EF4-FFF2-40B4-BE49-F238E27FC236}">
              <a16:creationId xmlns:a16="http://schemas.microsoft.com/office/drawing/2014/main" id="{56B0CFF8-8C61-46B7-AA37-38DDC42BA4B9}"/>
            </a:ext>
          </a:extLst>
        </xdr:cNvPr>
        <xdr:cNvSpPr txBox="1"/>
      </xdr:nvSpPr>
      <xdr:spPr>
        <a:xfrm>
          <a:off x="9174480" y="17365798"/>
          <a:ext cx="3650063" cy="526018"/>
        </a:xfrm>
        <a:prstGeom prst="roundRect">
          <a:avLst/>
        </a:prstGeom>
        <a:noFill/>
        <a:ln w="19050">
          <a:solidFill>
            <a:srgbClr val="73B3A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cs typeface="Arial" panose="020B0604020202020204" pitchFamily="34" charset="0"/>
            </a:rPr>
            <a:t>Gestión del conocimiento-proyectos de investigación.</a:t>
          </a:r>
          <a:endParaRPr lang="es-CO" sz="1200">
            <a:solidFill>
              <a:schemeClr val="bg1">
                <a:lumMod val="50000"/>
              </a:schemeClr>
            </a:solidFill>
          </a:endParaRPr>
        </a:p>
      </xdr:txBody>
    </xdr:sp>
    <xdr:clientData/>
  </xdr:twoCellAnchor>
  <xdr:twoCellAnchor>
    <xdr:from>
      <xdr:col>1</xdr:col>
      <xdr:colOff>708660</xdr:colOff>
      <xdr:row>98</xdr:row>
      <xdr:rowOff>129540</xdr:rowOff>
    </xdr:from>
    <xdr:to>
      <xdr:col>10</xdr:col>
      <xdr:colOff>666930</xdr:colOff>
      <xdr:row>103</xdr:row>
      <xdr:rowOff>13992</xdr:rowOff>
    </xdr:to>
    <xdr:grpSp>
      <xdr:nvGrpSpPr>
        <xdr:cNvPr id="68" name="Grupo 67">
          <a:extLst>
            <a:ext uri="{FF2B5EF4-FFF2-40B4-BE49-F238E27FC236}">
              <a16:creationId xmlns:a16="http://schemas.microsoft.com/office/drawing/2014/main" id="{4691E53A-CFFF-4AB5-AA38-B8BA2DFCE823}"/>
            </a:ext>
          </a:extLst>
        </xdr:cNvPr>
        <xdr:cNvGrpSpPr/>
      </xdr:nvGrpSpPr>
      <xdr:grpSpPr>
        <a:xfrm>
          <a:off x="1511935" y="18071465"/>
          <a:ext cx="7155995" cy="789327"/>
          <a:chOff x="2407220" y="5188025"/>
          <a:chExt cx="7022010" cy="798852"/>
        </a:xfrm>
      </xdr:grpSpPr>
      <xdr:sp macro="" textlink="">
        <xdr:nvSpPr>
          <xdr:cNvPr id="69" name="Pentágono 242">
            <a:extLst>
              <a:ext uri="{FF2B5EF4-FFF2-40B4-BE49-F238E27FC236}">
                <a16:creationId xmlns:a16="http://schemas.microsoft.com/office/drawing/2014/main" id="{705504FC-E736-3A84-B900-8460E1B42EC7}"/>
              </a:ext>
            </a:extLst>
          </xdr:cNvPr>
          <xdr:cNvSpPr/>
        </xdr:nvSpPr>
        <xdr:spPr>
          <a:xfrm rot="10800000">
            <a:off x="2407220" y="5188025"/>
            <a:ext cx="7022010" cy="798852"/>
          </a:xfrm>
          <a:prstGeom prst="homePlate">
            <a:avLst/>
          </a:prstGeom>
          <a:noFill/>
          <a:ln w="28575">
            <a:solidFill>
              <a:srgbClr val="73B3A9"/>
            </a:solidFill>
          </a:ln>
        </xdr:spPr>
        <xdr:style>
          <a:lnRef idx="2">
            <a:schemeClr val="accent1"/>
          </a:lnRef>
          <a:fillRef idx="1">
            <a:schemeClr val="lt1"/>
          </a:fillRef>
          <a:effectRef idx="0">
            <a:schemeClr val="accent1"/>
          </a:effectRef>
          <a:fontRef idx="minor">
            <a:schemeClr val="dk1"/>
          </a:fontRef>
        </xdr:style>
      </xdr:sp>
      <xdr:sp macro="" textlink="">
        <xdr:nvSpPr>
          <xdr:cNvPr id="70" name="Pentágono 4">
            <a:extLst>
              <a:ext uri="{FF2B5EF4-FFF2-40B4-BE49-F238E27FC236}">
                <a16:creationId xmlns:a16="http://schemas.microsoft.com/office/drawing/2014/main" id="{4983EE8B-3DD6-B489-76FB-0F52AA3DAACE}"/>
              </a:ext>
            </a:extLst>
          </xdr:cNvPr>
          <xdr:cNvSpPr txBox="1"/>
        </xdr:nvSpPr>
        <xdr:spPr>
          <a:xfrm rot="21600000">
            <a:off x="2606933" y="5188025"/>
            <a:ext cx="6822297" cy="798852"/>
          </a:xfrm>
          <a:prstGeom prst="rect">
            <a:avLst/>
          </a:prstGeom>
        </xdr:spPr>
        <xdr:style>
          <a:lnRef idx="0">
            <a:scrgbClr r="0" g="0" b="0"/>
          </a:lnRef>
          <a:fillRef idx="0">
            <a:scrgbClr r="0" g="0" b="0"/>
          </a:fillRef>
          <a:effectRef idx="0">
            <a:scrgbClr r="0" g="0" b="0"/>
          </a:effectRef>
          <a:fontRef idx="minor">
            <a:schemeClr val="dk1"/>
          </a:fontRef>
        </xdr:style>
        <xdr:txBody>
          <a:bodyPr spcFirstLastPara="0" vert="horz" wrap="square" lIns="352272" tIns="49530" rIns="92456" bIns="49530" numCol="1" spcCol="1270" anchor="ctr" anchorCtr="0">
            <a:noAutofit/>
          </a:bodyPr>
          <a:lstStyle/>
          <a:p>
            <a:pPr lvl="0" algn="ctr" defTabSz="577850">
              <a:lnSpc>
                <a:spcPct val="90000"/>
              </a:lnSpc>
              <a:spcBef>
                <a:spcPct val="0"/>
              </a:spcBef>
              <a:spcAft>
                <a:spcPct val="35000"/>
              </a:spcAft>
            </a:pPr>
            <a:r>
              <a:rPr lang="es-CO" sz="1300" i="1" kern="1200">
                <a:solidFill>
                  <a:schemeClr val="bg1">
                    <a:lumMod val="50000"/>
                  </a:schemeClr>
                </a:solidFill>
                <a:latin typeface="+mn-lt"/>
              </a:rPr>
              <a:t>6.</a:t>
            </a:r>
            <a:r>
              <a:rPr lang="es-CO" sz="1300" b="1" i="1" kern="1200">
                <a:solidFill>
                  <a:prstClr val="white">
                    <a:lumMod val="50000"/>
                  </a:prstClr>
                </a:solidFill>
                <a:latin typeface="+mn-lt"/>
              </a:rPr>
              <a:t>Recuperar y fortalecer la red pública hospitalaria.</a:t>
            </a:r>
            <a:endParaRPr lang="es-CO" sz="1300" i="1" kern="1200">
              <a:solidFill>
                <a:schemeClr val="bg1">
                  <a:lumMod val="50000"/>
                </a:schemeClr>
              </a:solidFill>
              <a:latin typeface="+mn-lt"/>
            </a:endParaRPr>
          </a:p>
        </xdr:txBody>
      </xdr:sp>
    </xdr:grpSp>
    <xdr:clientData/>
  </xdr:twoCellAnchor>
  <xdr:twoCellAnchor>
    <xdr:from>
      <xdr:col>12</xdr:col>
      <xdr:colOff>45723</xdr:colOff>
      <xdr:row>97</xdr:row>
      <xdr:rowOff>60960</xdr:rowOff>
    </xdr:from>
    <xdr:to>
      <xdr:col>16</xdr:col>
      <xdr:colOff>647786</xdr:colOff>
      <xdr:row>100</xdr:row>
      <xdr:rowOff>30192</xdr:rowOff>
    </xdr:to>
    <xdr:sp macro="" textlink="">
      <xdr:nvSpPr>
        <xdr:cNvPr id="71" name="CuadroTexto 17">
          <a:extLst>
            <a:ext uri="{FF2B5EF4-FFF2-40B4-BE49-F238E27FC236}">
              <a16:creationId xmlns:a16="http://schemas.microsoft.com/office/drawing/2014/main" id="{D6CCE9C5-8780-4052-B5EE-58A75CF67B30}"/>
            </a:ext>
          </a:extLst>
        </xdr:cNvPr>
        <xdr:cNvSpPr txBox="1"/>
      </xdr:nvSpPr>
      <xdr:spPr>
        <a:xfrm>
          <a:off x="9189723" y="18749010"/>
          <a:ext cx="3650063" cy="540732"/>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1200">
              <a:solidFill>
                <a:schemeClr val="bg1">
                  <a:lumMod val="50000"/>
                </a:schemeClr>
              </a:solidFill>
              <a:latin typeface="+mn-lt"/>
            </a:rPr>
            <a:t>Plan maestro de inversiones en infraestructura y dotación en salud.</a:t>
          </a:r>
          <a:endParaRPr lang="es-CO" sz="1200">
            <a:solidFill>
              <a:schemeClr val="bg1">
                <a:lumMod val="50000"/>
              </a:schemeClr>
            </a:solidFill>
            <a:latin typeface="+mn-lt"/>
          </a:endParaRPr>
        </a:p>
      </xdr:txBody>
    </xdr:sp>
    <xdr:clientData/>
  </xdr:twoCellAnchor>
  <xdr:twoCellAnchor>
    <xdr:from>
      <xdr:col>12</xdr:col>
      <xdr:colOff>45720</xdr:colOff>
      <xdr:row>100</xdr:row>
      <xdr:rowOff>88612</xdr:rowOff>
    </xdr:from>
    <xdr:to>
      <xdr:col>16</xdr:col>
      <xdr:colOff>647783</xdr:colOff>
      <xdr:row>102</xdr:row>
      <xdr:rowOff>32866</xdr:rowOff>
    </xdr:to>
    <xdr:sp macro="" textlink="">
      <xdr:nvSpPr>
        <xdr:cNvPr id="72" name="CuadroTexto 10">
          <a:extLst>
            <a:ext uri="{FF2B5EF4-FFF2-40B4-BE49-F238E27FC236}">
              <a16:creationId xmlns:a16="http://schemas.microsoft.com/office/drawing/2014/main" id="{2FCE2C12-B408-4894-855D-6514B7EE6967}"/>
            </a:ext>
          </a:extLst>
        </xdr:cNvPr>
        <xdr:cNvSpPr txBox="1"/>
      </xdr:nvSpPr>
      <xdr:spPr>
        <a:xfrm>
          <a:off x="9189720" y="19348162"/>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1200">
              <a:solidFill>
                <a:schemeClr val="bg1">
                  <a:lumMod val="50000"/>
                </a:schemeClr>
              </a:solidFill>
              <a:latin typeface="+mn-lt"/>
            </a:rPr>
            <a:t>Centro de atención primaria en salud CAPS</a:t>
          </a:r>
          <a:endParaRPr lang="es-CO" sz="1200">
            <a:solidFill>
              <a:schemeClr val="bg1">
                <a:lumMod val="50000"/>
              </a:schemeClr>
            </a:solidFill>
            <a:latin typeface="+mn-lt"/>
          </a:endParaRPr>
        </a:p>
      </xdr:txBody>
    </xdr:sp>
    <xdr:clientData/>
  </xdr:twoCellAnchor>
  <xdr:twoCellAnchor>
    <xdr:from>
      <xdr:col>12</xdr:col>
      <xdr:colOff>45720</xdr:colOff>
      <xdr:row>102</xdr:row>
      <xdr:rowOff>111207</xdr:rowOff>
    </xdr:from>
    <xdr:to>
      <xdr:col>16</xdr:col>
      <xdr:colOff>647783</xdr:colOff>
      <xdr:row>104</xdr:row>
      <xdr:rowOff>55461</xdr:rowOff>
    </xdr:to>
    <xdr:sp macro="" textlink="">
      <xdr:nvSpPr>
        <xdr:cNvPr id="73" name="CuadroTexto 12">
          <a:extLst>
            <a:ext uri="{FF2B5EF4-FFF2-40B4-BE49-F238E27FC236}">
              <a16:creationId xmlns:a16="http://schemas.microsoft.com/office/drawing/2014/main" id="{D0A170E5-7A92-4446-AAF2-2C5E73FA00D4}"/>
            </a:ext>
          </a:extLst>
        </xdr:cNvPr>
        <xdr:cNvSpPr txBox="1"/>
      </xdr:nvSpPr>
      <xdr:spPr>
        <a:xfrm>
          <a:off x="9189720" y="19751757"/>
          <a:ext cx="3650063" cy="325254"/>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latin typeface="+mn-lt"/>
              <a:cs typeface="Arial" panose="020B0604020202020204" pitchFamily="34" charset="0"/>
            </a:rPr>
            <a:t>Centro de investigación en salud</a:t>
          </a:r>
          <a:endParaRPr lang="es-CO" sz="1200">
            <a:solidFill>
              <a:schemeClr val="bg1">
                <a:lumMod val="50000"/>
              </a:schemeClr>
            </a:solidFill>
            <a:latin typeface="+mn-lt"/>
          </a:endParaRPr>
        </a:p>
      </xdr:txBody>
    </xdr:sp>
    <xdr:clientData/>
  </xdr:twoCellAnchor>
  <xdr:twoCellAnchor>
    <xdr:from>
      <xdr:col>14</xdr:col>
      <xdr:colOff>38100</xdr:colOff>
      <xdr:row>95</xdr:row>
      <xdr:rowOff>22860</xdr:rowOff>
    </xdr:from>
    <xdr:to>
      <xdr:col>14</xdr:col>
      <xdr:colOff>697255</xdr:colOff>
      <xdr:row>96</xdr:row>
      <xdr:rowOff>120185</xdr:rowOff>
    </xdr:to>
    <xdr:sp macro="" textlink="">
      <xdr:nvSpPr>
        <xdr:cNvPr id="74" name="Rectángulo 73">
          <a:extLst>
            <a:ext uri="{FF2B5EF4-FFF2-40B4-BE49-F238E27FC236}">
              <a16:creationId xmlns:a16="http://schemas.microsoft.com/office/drawing/2014/main" id="{4BBBCA16-AF8F-4A20-BEFB-4D5CD135A457}"/>
            </a:ext>
          </a:extLst>
        </xdr:cNvPr>
        <xdr:cNvSpPr/>
      </xdr:nvSpPr>
      <xdr:spPr>
        <a:xfrm>
          <a:off x="10706100" y="18329910"/>
          <a:ext cx="659155" cy="287825"/>
        </a:xfrm>
        <a:prstGeom prst="rect">
          <a:avLst/>
        </a:prstGeom>
        <a:ln w="19050">
          <a:solidFill>
            <a:srgbClr val="009999"/>
          </a:solidFill>
        </a:ln>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n-US" sz="1200" b="1">
              <a:solidFill>
                <a:srgbClr val="73B3A9"/>
              </a:solidFill>
              <a:latin typeface="+mn-lt"/>
            </a:rPr>
            <a:t>Temas</a:t>
          </a:r>
        </a:p>
      </xdr:txBody>
    </xdr:sp>
    <xdr:clientData/>
  </xdr:twoCellAnchor>
  <xdr:twoCellAnchor>
    <xdr:from>
      <xdr:col>14</xdr:col>
      <xdr:colOff>75524</xdr:colOff>
      <xdr:row>108</xdr:row>
      <xdr:rowOff>114300</xdr:rowOff>
    </xdr:from>
    <xdr:to>
      <xdr:col>14</xdr:col>
      <xdr:colOff>729870</xdr:colOff>
      <xdr:row>110</xdr:row>
      <xdr:rowOff>28745</xdr:rowOff>
    </xdr:to>
    <xdr:sp macro="" textlink="">
      <xdr:nvSpPr>
        <xdr:cNvPr id="75" name="Rectángulo 74">
          <a:extLst>
            <a:ext uri="{FF2B5EF4-FFF2-40B4-BE49-F238E27FC236}">
              <a16:creationId xmlns:a16="http://schemas.microsoft.com/office/drawing/2014/main" id="{460B1171-0523-47E6-81C2-E140BB9CF221}"/>
            </a:ext>
          </a:extLst>
        </xdr:cNvPr>
        <xdr:cNvSpPr/>
      </xdr:nvSpPr>
      <xdr:spPr>
        <a:xfrm>
          <a:off x="10743524" y="20897850"/>
          <a:ext cx="654346" cy="295445"/>
        </a:xfrm>
        <a:prstGeom prst="rect">
          <a:avLst/>
        </a:prstGeom>
        <a:ln w="19050">
          <a:solidFill>
            <a:srgbClr val="009999"/>
          </a:solidFill>
        </a:ln>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a:solidFill>
                <a:srgbClr val="73B3A9"/>
              </a:solidFill>
              <a:latin typeface="+mn-lt"/>
            </a:rPr>
            <a:t>Temas</a:t>
          </a:r>
        </a:p>
      </xdr:txBody>
    </xdr:sp>
    <xdr:clientData/>
  </xdr:twoCellAnchor>
  <xdr:twoCellAnchor>
    <xdr:from>
      <xdr:col>12</xdr:col>
      <xdr:colOff>68580</xdr:colOff>
      <xdr:row>110</xdr:row>
      <xdr:rowOff>180087</xdr:rowOff>
    </xdr:from>
    <xdr:to>
      <xdr:col>16</xdr:col>
      <xdr:colOff>670643</xdr:colOff>
      <xdr:row>114</xdr:row>
      <xdr:rowOff>163656</xdr:rowOff>
    </xdr:to>
    <xdr:sp macro="" textlink="">
      <xdr:nvSpPr>
        <xdr:cNvPr id="76" name="CuadroTexto 16">
          <a:extLst>
            <a:ext uri="{FF2B5EF4-FFF2-40B4-BE49-F238E27FC236}">
              <a16:creationId xmlns:a16="http://schemas.microsoft.com/office/drawing/2014/main" id="{3C20D6FE-C0A7-4B0C-9430-6C6BABFF6E58}"/>
            </a:ext>
          </a:extLst>
        </xdr:cNvPr>
        <xdr:cNvSpPr txBox="1"/>
      </xdr:nvSpPr>
      <xdr:spPr>
        <a:xfrm>
          <a:off x="9212580" y="21344637"/>
          <a:ext cx="3650063" cy="745569"/>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1200">
              <a:solidFill>
                <a:schemeClr val="bg1">
                  <a:lumMod val="50000"/>
                </a:schemeClr>
              </a:solidFill>
            </a:rPr>
            <a:t>Planeación financiera territorial, presupuestación y seguimiento de los recursos requeridos por el sector.</a:t>
          </a:r>
          <a:endParaRPr lang="es-CO" sz="1200">
            <a:solidFill>
              <a:schemeClr val="bg1">
                <a:lumMod val="50000"/>
              </a:schemeClr>
            </a:solidFill>
          </a:endParaRPr>
        </a:p>
      </xdr:txBody>
    </xdr:sp>
    <xdr:clientData/>
  </xdr:twoCellAnchor>
  <xdr:twoCellAnchor>
    <xdr:from>
      <xdr:col>12</xdr:col>
      <xdr:colOff>68580</xdr:colOff>
      <xdr:row>115</xdr:row>
      <xdr:rowOff>21972</xdr:rowOff>
    </xdr:from>
    <xdr:to>
      <xdr:col>16</xdr:col>
      <xdr:colOff>670643</xdr:colOff>
      <xdr:row>117</xdr:row>
      <xdr:rowOff>166990</xdr:rowOff>
    </xdr:to>
    <xdr:sp macro="" textlink="">
      <xdr:nvSpPr>
        <xdr:cNvPr id="77" name="CuadroTexto 19">
          <a:extLst>
            <a:ext uri="{FF2B5EF4-FFF2-40B4-BE49-F238E27FC236}">
              <a16:creationId xmlns:a16="http://schemas.microsoft.com/office/drawing/2014/main" id="{667DF750-C0A6-49DF-9ADA-78C3A169925C}"/>
            </a:ext>
          </a:extLst>
        </xdr:cNvPr>
        <xdr:cNvSpPr txBox="1"/>
      </xdr:nvSpPr>
      <xdr:spPr>
        <a:xfrm>
          <a:off x="9212580" y="22139022"/>
          <a:ext cx="3650063" cy="526018"/>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1200">
              <a:solidFill>
                <a:schemeClr val="bg1">
                  <a:lumMod val="50000"/>
                </a:schemeClr>
              </a:solidFill>
            </a:rPr>
            <a:t>Sistema  integral de información financiera y asistencial.</a:t>
          </a:r>
          <a:endParaRPr lang="es-CO" sz="1200">
            <a:solidFill>
              <a:schemeClr val="bg1">
                <a:lumMod val="50000"/>
              </a:schemeClr>
            </a:solidFill>
          </a:endParaRPr>
        </a:p>
      </xdr:txBody>
    </xdr:sp>
    <xdr:clientData/>
  </xdr:twoCellAnchor>
  <xdr:twoCellAnchor>
    <xdr:from>
      <xdr:col>12</xdr:col>
      <xdr:colOff>121244</xdr:colOff>
      <xdr:row>122</xdr:row>
      <xdr:rowOff>123795</xdr:rowOff>
    </xdr:from>
    <xdr:to>
      <xdr:col>16</xdr:col>
      <xdr:colOff>723307</xdr:colOff>
      <xdr:row>124</xdr:row>
      <xdr:rowOff>64502</xdr:rowOff>
    </xdr:to>
    <xdr:sp macro="" textlink="">
      <xdr:nvSpPr>
        <xdr:cNvPr id="78" name="CuadroTexto 17">
          <a:extLst>
            <a:ext uri="{FF2B5EF4-FFF2-40B4-BE49-F238E27FC236}">
              <a16:creationId xmlns:a16="http://schemas.microsoft.com/office/drawing/2014/main" id="{571F7F8F-5C07-4FFE-9D39-51ED55471C0E}"/>
            </a:ext>
          </a:extLst>
        </xdr:cNvPr>
        <xdr:cNvSpPr txBox="1"/>
      </xdr:nvSpPr>
      <xdr:spPr>
        <a:xfrm>
          <a:off x="9265244" y="23574345"/>
          <a:ext cx="3650063" cy="321707"/>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cs typeface="Arial" panose="020B0604020202020204" pitchFamily="34" charset="0"/>
            </a:rPr>
            <a:t>Capacidad de movilización de recursos internos.</a:t>
          </a:r>
          <a:endParaRPr lang="es-CO" sz="1200">
            <a:solidFill>
              <a:schemeClr val="bg1">
                <a:lumMod val="50000"/>
              </a:schemeClr>
            </a:solidFill>
          </a:endParaRPr>
        </a:p>
      </xdr:txBody>
    </xdr:sp>
    <xdr:clientData/>
  </xdr:twoCellAnchor>
  <xdr:twoCellAnchor>
    <xdr:from>
      <xdr:col>12</xdr:col>
      <xdr:colOff>68580</xdr:colOff>
      <xdr:row>118</xdr:row>
      <xdr:rowOff>16964</xdr:rowOff>
    </xdr:from>
    <xdr:to>
      <xdr:col>16</xdr:col>
      <xdr:colOff>670643</xdr:colOff>
      <xdr:row>122</xdr:row>
      <xdr:rowOff>533</xdr:rowOff>
    </xdr:to>
    <xdr:sp macro="" textlink="">
      <xdr:nvSpPr>
        <xdr:cNvPr id="79" name="CuadroTexto 21">
          <a:extLst>
            <a:ext uri="{FF2B5EF4-FFF2-40B4-BE49-F238E27FC236}">
              <a16:creationId xmlns:a16="http://schemas.microsoft.com/office/drawing/2014/main" id="{377DB063-C10B-41DF-A4D6-6537331E5837}"/>
            </a:ext>
          </a:extLst>
        </xdr:cNvPr>
        <xdr:cNvSpPr txBox="1"/>
      </xdr:nvSpPr>
      <xdr:spPr>
        <a:xfrm>
          <a:off x="9212580" y="22705514"/>
          <a:ext cx="3650063" cy="745569"/>
        </a:xfrm>
        <a:prstGeom prst="roundRect">
          <a:avLst/>
        </a:prstGeom>
        <a:noFill/>
        <a:ln w="19050">
          <a:solidFill>
            <a:srgbClr val="009999"/>
          </a:solidFill>
        </a:ln>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ES" sz="1200">
              <a:solidFill>
                <a:schemeClr val="bg1">
                  <a:lumMod val="50000"/>
                </a:schemeClr>
              </a:solidFill>
              <a:cs typeface="Arial" panose="020B0604020202020204" pitchFamily="34" charset="0"/>
            </a:rPr>
            <a:t>Sistema de pago, la restitución de recursos, la auditoría y la rendición de cuentas de los recursos de salud.</a:t>
          </a:r>
          <a:endParaRPr lang="es-CO" sz="1200">
            <a:solidFill>
              <a:schemeClr val="bg1">
                <a:lumMod val="50000"/>
              </a:schemeClr>
            </a:solidFill>
          </a:endParaRPr>
        </a:p>
      </xdr:txBody>
    </xdr:sp>
    <xdr:clientData/>
  </xdr:twoCellAnchor>
  <xdr:twoCellAnchor>
    <xdr:from>
      <xdr:col>1</xdr:col>
      <xdr:colOff>609600</xdr:colOff>
      <xdr:row>115</xdr:row>
      <xdr:rowOff>144780</xdr:rowOff>
    </xdr:from>
    <xdr:to>
      <xdr:col>10</xdr:col>
      <xdr:colOff>567870</xdr:colOff>
      <xdr:row>120</xdr:row>
      <xdr:rowOff>29232</xdr:rowOff>
    </xdr:to>
    <xdr:grpSp>
      <xdr:nvGrpSpPr>
        <xdr:cNvPr id="80" name="Grupo 79">
          <a:extLst>
            <a:ext uri="{FF2B5EF4-FFF2-40B4-BE49-F238E27FC236}">
              <a16:creationId xmlns:a16="http://schemas.microsoft.com/office/drawing/2014/main" id="{D0DCB1B7-329D-464D-AB90-3BA5371CBC51}"/>
            </a:ext>
          </a:extLst>
        </xdr:cNvPr>
        <xdr:cNvGrpSpPr/>
      </xdr:nvGrpSpPr>
      <xdr:grpSpPr>
        <a:xfrm>
          <a:off x="1409700" y="21163280"/>
          <a:ext cx="7155995" cy="789327"/>
          <a:chOff x="2407220" y="6226787"/>
          <a:chExt cx="7022010" cy="798852"/>
        </a:xfrm>
      </xdr:grpSpPr>
      <xdr:sp macro="" textlink="">
        <xdr:nvSpPr>
          <xdr:cNvPr id="81" name="Pentágono 261">
            <a:extLst>
              <a:ext uri="{FF2B5EF4-FFF2-40B4-BE49-F238E27FC236}">
                <a16:creationId xmlns:a16="http://schemas.microsoft.com/office/drawing/2014/main" id="{0AE87696-3CF3-0EAA-93E4-B1E4D6F4A09D}"/>
              </a:ext>
            </a:extLst>
          </xdr:cNvPr>
          <xdr:cNvSpPr/>
        </xdr:nvSpPr>
        <xdr:spPr>
          <a:xfrm rot="10800000">
            <a:off x="2407220" y="6226787"/>
            <a:ext cx="7022010" cy="798852"/>
          </a:xfrm>
          <a:prstGeom prst="homePlate">
            <a:avLst/>
          </a:prstGeom>
          <a:noFill/>
          <a:ln w="28575">
            <a:solidFill>
              <a:srgbClr val="73B3A9"/>
            </a:solidFill>
          </a:ln>
        </xdr:spPr>
        <xdr:style>
          <a:lnRef idx="2">
            <a:schemeClr val="accent1"/>
          </a:lnRef>
          <a:fillRef idx="1">
            <a:schemeClr val="lt1"/>
          </a:fillRef>
          <a:effectRef idx="0">
            <a:schemeClr val="accent1"/>
          </a:effectRef>
          <a:fontRef idx="minor">
            <a:schemeClr val="dk1"/>
          </a:fontRef>
        </xdr:style>
      </xdr:sp>
      <xdr:sp macro="" textlink="">
        <xdr:nvSpPr>
          <xdr:cNvPr id="82" name="Pentágono 4">
            <a:extLst>
              <a:ext uri="{FF2B5EF4-FFF2-40B4-BE49-F238E27FC236}">
                <a16:creationId xmlns:a16="http://schemas.microsoft.com/office/drawing/2014/main" id="{A346A6BB-C0B6-4994-F809-0D666B197423}"/>
              </a:ext>
            </a:extLst>
          </xdr:cNvPr>
          <xdr:cNvSpPr txBox="1"/>
        </xdr:nvSpPr>
        <xdr:spPr>
          <a:xfrm rot="21600000">
            <a:off x="2606933" y="6226787"/>
            <a:ext cx="6822297" cy="798852"/>
          </a:xfrm>
          <a:prstGeom prst="rect">
            <a:avLst/>
          </a:prstGeom>
        </xdr:spPr>
        <xdr:style>
          <a:lnRef idx="0">
            <a:scrgbClr r="0" g="0" b="0"/>
          </a:lnRef>
          <a:fillRef idx="0">
            <a:scrgbClr r="0" g="0" b="0"/>
          </a:fillRef>
          <a:effectRef idx="0">
            <a:scrgbClr r="0" g="0" b="0"/>
          </a:effectRef>
          <a:fontRef idx="minor">
            <a:schemeClr val="dk1"/>
          </a:fontRef>
        </xdr:style>
        <xdr:txBody>
          <a:bodyPr spcFirstLastPara="0" vert="horz" wrap="square" lIns="352272" tIns="49530" rIns="92456" bIns="49530" numCol="1" spcCol="1270" anchor="ctr" anchorCtr="0">
            <a:noAutofit/>
          </a:bodyPr>
          <a:lstStyle/>
          <a:p>
            <a:pPr lvl="0" algn="ctr" defTabSz="577850">
              <a:lnSpc>
                <a:spcPct val="90000"/>
              </a:lnSpc>
              <a:spcBef>
                <a:spcPct val="0"/>
              </a:spcBef>
              <a:spcAft>
                <a:spcPct val="35000"/>
              </a:spcAft>
            </a:pPr>
            <a:r>
              <a:rPr lang="es-CO" sz="1300" i="1" kern="1200">
                <a:solidFill>
                  <a:schemeClr val="bg1">
                    <a:lumMod val="50000"/>
                  </a:schemeClr>
                </a:solidFill>
                <a:latin typeface="+mn-lt"/>
              </a:rPr>
              <a:t>7. </a:t>
            </a:r>
            <a:r>
              <a:rPr lang="es-CO" sz="1300" b="1" i="1" kern="1200">
                <a:solidFill>
                  <a:prstClr val="white">
                    <a:lumMod val="50000"/>
                  </a:prstClr>
                </a:solidFill>
                <a:latin typeface="+mn-lt"/>
              </a:rPr>
              <a:t>Fortalecer la sostenibilidad financiera del sistema salud en el pago, giro directo y la restitución de los recursos.</a:t>
            </a:r>
            <a:endParaRPr lang="es-CO" sz="1300" kern="1200">
              <a:solidFill>
                <a:schemeClr val="bg1">
                  <a:lumMod val="50000"/>
                </a:schemeClr>
              </a:solidFill>
              <a:latin typeface="+mn-lt"/>
            </a:endParaRPr>
          </a:p>
        </xdr:txBody>
      </xdr:sp>
    </xdr:grpSp>
    <xdr:clientData/>
  </xdr:twoCellAnchor>
  <xdr:twoCellAnchor editAs="oneCell">
    <xdr:from>
      <xdr:col>4</xdr:col>
      <xdr:colOff>409575</xdr:colOff>
      <xdr:row>0</xdr:row>
      <xdr:rowOff>0</xdr:rowOff>
    </xdr:from>
    <xdr:to>
      <xdr:col>5</xdr:col>
      <xdr:colOff>524786</xdr:colOff>
      <xdr:row>3</xdr:row>
      <xdr:rowOff>171450</xdr:rowOff>
    </xdr:to>
    <xdr:pic>
      <xdr:nvPicPr>
        <xdr:cNvPr id="83" name="Imagen 82">
          <a:extLst>
            <a:ext uri="{FF2B5EF4-FFF2-40B4-BE49-F238E27FC236}">
              <a16:creationId xmlns:a16="http://schemas.microsoft.com/office/drawing/2014/main" id="{BF76ECBF-569B-4CE4-8605-BD84BFF6DEF1}"/>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3457575" y="0"/>
          <a:ext cx="877211" cy="952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242000</xdr:colOff>
      <xdr:row>0</xdr:row>
      <xdr:rowOff>0</xdr:rowOff>
    </xdr:from>
    <xdr:to>
      <xdr:col>2</xdr:col>
      <xdr:colOff>947737</xdr:colOff>
      <xdr:row>1</xdr:row>
      <xdr:rowOff>381000</xdr:rowOff>
    </xdr:to>
    <xdr:pic>
      <xdr:nvPicPr>
        <xdr:cNvPr id="2" name="Imagen 1">
          <a:extLst>
            <a:ext uri="{FF2B5EF4-FFF2-40B4-BE49-F238E27FC236}">
              <a16:creationId xmlns:a16="http://schemas.microsoft.com/office/drawing/2014/main" id="{5F2C5349-2855-4C6C-AABA-1F87BEB594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18475" y="0"/>
          <a:ext cx="705737" cy="771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insaludcol-my.sharepoint.com/Users/fvargasv/Downloads/Copia%20de%20Agua%20de%20dios%20Vpropuesta%20SAD%20de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fvargasv\Documents\2024\PES%202024\SEGUIMIENTO%202DO%20TRIMESTRE%202024\PES%202023-2026.Trim2.2024%20%20SEGUIMIENTO%20ENTIDADES%20cierre%202do%20tri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ARCHIVOS%20GRUPO%20PLANEACION%20FUNCIONARIO%20OSCAR%20BARRAGAN%20RIOS\PES\Actualizacion%20PES%20Y%20PEI%20OP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PUESTA"/>
      <sheetName val="plantilla"/>
      <sheetName val="Listas"/>
      <sheetName val=" PND - Compromisos"/>
      <sheetName val="Indicadores"/>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DESPLEGABLE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TAFORMA ESTRATEGICA"/>
      <sheetName val="TEMAS POR OBJETIVO"/>
      <sheetName val="PEI MSPS"/>
      <sheetName val="PEI"/>
      <sheetName val="PES"/>
      <sheetName val="LISTAS DESPLEGABLES"/>
      <sheetName val="Hoja1"/>
      <sheetName val="Hoja4"/>
      <sheetName val="Hoja2"/>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drive.google.com/drive/u/0/folders/1NLDgkvf6pyEQ9WEA4S9WufwgsK2AGS0i"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EA663-145F-4EAC-B8DD-2C53233F4C91}">
  <dimension ref="B2:Y38"/>
  <sheetViews>
    <sheetView zoomScale="96" zoomScaleNormal="96" workbookViewId="0">
      <selection activeCell="R2" sqref="R2"/>
    </sheetView>
  </sheetViews>
  <sheetFormatPr baseColWidth="10" defaultColWidth="11.453125" defaultRowHeight="14.5" x14ac:dyDescent="0.35"/>
  <cols>
    <col min="1" max="16384" width="11.453125" style="1"/>
  </cols>
  <sheetData>
    <row r="2" spans="2:25" ht="31" x14ac:dyDescent="0.7">
      <c r="G2" s="2" t="s">
        <v>0</v>
      </c>
    </row>
    <row r="6" spans="2:25" ht="22.5" customHeight="1" x14ac:dyDescent="0.55000000000000004">
      <c r="B6" s="307" t="s">
        <v>1</v>
      </c>
      <c r="C6" s="307"/>
      <c r="D6" s="307"/>
      <c r="E6" s="307"/>
      <c r="F6" s="307"/>
      <c r="H6" s="308" t="s">
        <v>2</v>
      </c>
      <c r="I6" s="308"/>
      <c r="J6" s="308"/>
      <c r="K6" s="308"/>
      <c r="L6" s="308"/>
      <c r="M6" s="308"/>
      <c r="N6" s="308"/>
      <c r="O6" s="308"/>
      <c r="P6" s="308"/>
      <c r="Q6" s="308"/>
      <c r="R6" s="309" t="s">
        <v>3</v>
      </c>
      <c r="S6" s="309"/>
      <c r="T6" s="309"/>
      <c r="U6" s="309"/>
      <c r="V6" s="309"/>
      <c r="W6" s="309"/>
      <c r="X6" s="309"/>
      <c r="Y6" s="309"/>
    </row>
    <row r="9" spans="2:25" ht="23.5" x14ac:dyDescent="0.55000000000000004">
      <c r="H9" s="307"/>
      <c r="I9" s="307"/>
      <c r="J9" s="307"/>
      <c r="K9" s="307"/>
      <c r="L9" s="307"/>
      <c r="M9" s="307"/>
    </row>
    <row r="25" spans="2:6" ht="23.5" x14ac:dyDescent="0.55000000000000004">
      <c r="B25" s="308" t="s">
        <v>4</v>
      </c>
      <c r="C25" s="308"/>
      <c r="D25" s="308"/>
      <c r="E25" s="308"/>
      <c r="F25" s="308"/>
    </row>
    <row r="38" spans="21:21" x14ac:dyDescent="0.35">
      <c r="U38"/>
    </row>
  </sheetData>
  <sheetProtection algorithmName="SHA-512" hashValue="FiVieV2iXhzxSVbygm9M/1LEZxT9vYR2GbSbq6UOW/hqbMcBkszyTqUoTi6051tNc1exEYnW529P7/8fXMHZXQ==" saltValue="7UTRhtJkk/W7BeX3ARvGCg==" spinCount="100000" sheet="1" objects="1" scenarios="1"/>
  <mergeCells count="5">
    <mergeCell ref="B6:F6"/>
    <mergeCell ref="H6:Q6"/>
    <mergeCell ref="R6:Y6"/>
    <mergeCell ref="H9:M9"/>
    <mergeCell ref="B25:F2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1E750-640B-4532-9EE4-DC79E0A6F5F5}">
  <dimension ref="G2:K2"/>
  <sheetViews>
    <sheetView workbookViewId="0">
      <selection activeCell="F48" sqref="F48"/>
    </sheetView>
  </sheetViews>
  <sheetFormatPr baseColWidth="10" defaultColWidth="11.453125" defaultRowHeight="14.5" x14ac:dyDescent="0.35"/>
  <cols>
    <col min="1" max="16384" width="11.453125" style="1"/>
  </cols>
  <sheetData>
    <row r="2" spans="7:11" ht="31" x14ac:dyDescent="0.7">
      <c r="G2" s="3" t="s">
        <v>1497</v>
      </c>
      <c r="H2" s="4"/>
      <c r="I2" s="4"/>
      <c r="J2" s="4"/>
      <c r="K2" s="4"/>
    </row>
  </sheetData>
  <sheetProtection algorithmName="SHA-512" hashValue="dnZP0BqHeQityPVseDFV2grfHqKWLCRXLH5b5VTL5JV+WGzHOfuYfOYodiivgEks+ZbMpNtufMkQEWw5psgxtA==" saltValue="3oU2QN/uSPcaETHKzHD4yw=="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211A8-1671-45DC-8F76-86802959F72A}">
  <sheetPr filterMode="1"/>
  <dimension ref="A1:BA163"/>
  <sheetViews>
    <sheetView tabSelected="1" topLeftCell="AQ1" zoomScale="55" zoomScaleNormal="55" workbookViewId="0">
      <selection activeCell="AW143" sqref="AW143"/>
    </sheetView>
  </sheetViews>
  <sheetFormatPr baseColWidth="10" defaultColWidth="11.453125" defaultRowHeight="14.5" x14ac:dyDescent="0.35"/>
  <cols>
    <col min="1" max="1" width="31" style="1" customWidth="1"/>
    <col min="2" max="2" width="35.81640625" style="1" customWidth="1"/>
    <col min="3" max="3" width="18.81640625" style="1" customWidth="1"/>
    <col min="4" max="7" width="34.26953125" style="1" customWidth="1"/>
    <col min="8" max="8" width="42.81640625" style="1" customWidth="1"/>
    <col min="9" max="9" width="43.7265625" style="1" customWidth="1"/>
    <col min="10" max="10" width="55.7265625" customWidth="1"/>
    <col min="11" max="11" width="11.453125" style="1" customWidth="1"/>
    <col min="12" max="12" width="50" style="1" customWidth="1"/>
    <col min="13" max="13" width="47.81640625" style="1" customWidth="1"/>
    <col min="14" max="19" width="11.453125" style="1" customWidth="1"/>
    <col min="20" max="20" width="24.26953125" style="1" customWidth="1"/>
    <col min="21" max="21" width="19.81640625" style="1" customWidth="1"/>
    <col min="22" max="22" width="24.54296875" style="1" customWidth="1"/>
    <col min="23" max="23" width="24.7265625" customWidth="1"/>
    <col min="24" max="24" width="19.1796875" style="1" customWidth="1"/>
    <col min="25" max="25" width="76.54296875" style="1" customWidth="1"/>
    <col min="26" max="26" width="26.54296875" style="1" customWidth="1"/>
    <col min="27" max="27" width="18.26953125" style="1" customWidth="1"/>
    <col min="28" max="28" width="20.1796875" style="1" customWidth="1"/>
    <col min="29" max="29" width="22.54296875" style="1" customWidth="1"/>
    <col min="30" max="30" width="27.7265625" style="1" customWidth="1"/>
    <col min="31" max="31" width="27" style="1" customWidth="1"/>
    <col min="32" max="32" width="12.26953125" style="1" customWidth="1"/>
    <col min="33" max="33" width="115.54296875" style="1" customWidth="1"/>
    <col min="34" max="34" width="27.54296875" style="1" customWidth="1"/>
    <col min="35" max="35" width="11.453125" style="1" customWidth="1"/>
    <col min="36" max="36" width="27.453125" style="1" customWidth="1"/>
    <col min="37" max="37" width="11.453125" style="1" customWidth="1"/>
    <col min="38" max="38" width="14.1796875" style="1" customWidth="1"/>
    <col min="39" max="39" width="11.453125" style="1" customWidth="1"/>
    <col min="40" max="40" width="13.7265625" style="1" customWidth="1"/>
    <col min="41" max="41" width="93.54296875" style="1" customWidth="1"/>
    <col min="42" max="42" width="57.54296875" style="1" customWidth="1"/>
    <col min="43" max="43" width="18.7265625" style="1" customWidth="1"/>
    <col min="44" max="44" width="27.453125" style="1" customWidth="1"/>
    <col min="45" max="45" width="24.54296875" style="1" customWidth="1"/>
    <col min="46" max="46" width="36.453125" style="1" customWidth="1"/>
    <col min="47" max="47" width="19" style="1" customWidth="1"/>
    <col min="48" max="48" width="13.7265625" style="1" customWidth="1"/>
    <col min="49" max="49" width="160.7265625" style="1" customWidth="1"/>
    <col min="50" max="50" width="41.453125" style="1" customWidth="1"/>
    <col min="51" max="51" width="11.453125" style="1" hidden="1" customWidth="1"/>
    <col min="52" max="52" width="97.26953125" style="1" customWidth="1"/>
    <col min="53" max="53" width="26.7265625" style="1" customWidth="1"/>
    <col min="54" max="16384" width="11.453125" style="1"/>
  </cols>
  <sheetData>
    <row r="1" spans="1:53" ht="30.75" customHeight="1" x14ac:dyDescent="0.35">
      <c r="B1" s="8"/>
      <c r="C1" s="9"/>
      <c r="D1" s="10" t="s">
        <v>5</v>
      </c>
      <c r="E1" s="11"/>
      <c r="F1" s="12"/>
      <c r="G1" s="13" t="s">
        <v>6</v>
      </c>
      <c r="H1" s="14"/>
      <c r="I1" s="14"/>
      <c r="J1" s="14"/>
      <c r="K1" s="14"/>
      <c r="L1" s="14"/>
      <c r="M1" s="14"/>
      <c r="N1" s="14"/>
      <c r="O1" s="293" t="s">
        <v>7</v>
      </c>
      <c r="P1" s="14"/>
      <c r="Q1" s="15" t="s">
        <v>1567</v>
      </c>
      <c r="R1" s="15"/>
      <c r="S1" s="5"/>
      <c r="T1" s="5"/>
      <c r="U1" s="5"/>
      <c r="V1" s="5"/>
      <c r="W1" s="51"/>
      <c r="X1" s="5"/>
      <c r="Y1" s="17"/>
      <c r="Z1" s="18"/>
      <c r="AA1" s="7"/>
      <c r="AB1" s="19"/>
      <c r="AC1" s="19"/>
      <c r="AD1" s="7"/>
      <c r="AE1" s="5"/>
      <c r="AF1" s="5"/>
      <c r="AG1" s="5"/>
      <c r="AH1" s="5"/>
      <c r="AI1" s="16"/>
      <c r="AJ1" s="16"/>
      <c r="AK1" s="16"/>
      <c r="AL1" s="16"/>
      <c r="AM1" s="16"/>
      <c r="AN1" s="16"/>
      <c r="AO1" s="16"/>
      <c r="AP1" s="16"/>
      <c r="AQ1" s="16"/>
      <c r="AR1" s="16"/>
      <c r="AS1" s="16"/>
      <c r="AT1" s="16"/>
      <c r="AU1" s="16"/>
      <c r="AV1" s="16"/>
      <c r="AW1" s="16"/>
      <c r="AX1" s="16"/>
    </row>
    <row r="2" spans="1:53" ht="30.75" customHeight="1" x14ac:dyDescent="0.35">
      <c r="B2" s="20"/>
      <c r="C2" s="21"/>
      <c r="D2" s="10" t="s">
        <v>8</v>
      </c>
      <c r="E2" s="11"/>
      <c r="F2" s="12"/>
      <c r="G2" s="13" t="s">
        <v>9</v>
      </c>
      <c r="H2" s="14"/>
      <c r="I2" s="14"/>
      <c r="J2" s="14"/>
      <c r="K2" s="14"/>
      <c r="L2" s="14"/>
      <c r="M2" s="14"/>
      <c r="N2" s="14"/>
      <c r="O2" s="294" t="s">
        <v>10</v>
      </c>
      <c r="P2" s="14"/>
      <c r="Q2" s="22">
        <v>1</v>
      </c>
      <c r="R2" s="23"/>
      <c r="S2" s="5"/>
      <c r="T2" s="5"/>
      <c r="U2" s="5"/>
      <c r="V2" s="5"/>
      <c r="W2" s="51"/>
      <c r="X2" s="5"/>
      <c r="Y2" s="17"/>
      <c r="Z2" s="18"/>
      <c r="AA2" s="7"/>
      <c r="AB2" s="19"/>
      <c r="AC2" s="19"/>
      <c r="AD2" s="7"/>
      <c r="AE2" s="5"/>
      <c r="AF2" s="5"/>
      <c r="AG2" s="5"/>
      <c r="AH2" s="5"/>
      <c r="AI2" s="16"/>
      <c r="AJ2" s="16"/>
      <c r="AK2" s="16"/>
      <c r="AL2" s="16"/>
      <c r="AM2" s="16"/>
      <c r="AN2" s="16"/>
      <c r="AO2" s="16"/>
      <c r="AP2" s="16"/>
      <c r="AQ2" s="16"/>
      <c r="AR2" s="16"/>
      <c r="AS2" s="16"/>
      <c r="AT2" s="16"/>
      <c r="AU2" s="16"/>
      <c r="AV2" s="16"/>
      <c r="AW2" s="16"/>
      <c r="AX2" s="16"/>
    </row>
    <row r="3" spans="1:53" ht="12.75" customHeight="1" x14ac:dyDescent="0.35">
      <c r="B3" s="16"/>
      <c r="C3" s="16"/>
      <c r="D3" s="16"/>
      <c r="E3" s="16"/>
      <c r="F3" s="16"/>
      <c r="G3" s="16"/>
      <c r="H3" s="16"/>
      <c r="I3" s="16"/>
      <c r="J3" s="16"/>
      <c r="K3" s="16"/>
      <c r="L3" s="6"/>
      <c r="M3" s="16"/>
      <c r="N3" s="16"/>
      <c r="O3" s="51"/>
      <c r="P3" s="16"/>
      <c r="Q3" s="16"/>
      <c r="R3" s="16"/>
      <c r="S3" s="5"/>
      <c r="T3" s="5"/>
      <c r="U3" s="5"/>
      <c r="V3" s="5"/>
      <c r="W3" s="51"/>
      <c r="X3" s="5"/>
      <c r="Y3" s="17"/>
      <c r="Z3" s="18"/>
      <c r="AA3" s="7"/>
      <c r="AB3" s="19"/>
      <c r="AC3" s="19"/>
      <c r="AD3" s="7"/>
      <c r="AE3" s="5"/>
      <c r="AF3" s="5"/>
      <c r="AG3" s="5"/>
      <c r="AH3" s="5"/>
      <c r="AI3" s="16"/>
      <c r="AJ3" s="16"/>
      <c r="AK3" s="16"/>
      <c r="AL3" s="16"/>
      <c r="AM3" s="16"/>
      <c r="AN3" s="16"/>
      <c r="AO3" s="16"/>
      <c r="AP3" s="16"/>
      <c r="AQ3" s="16"/>
      <c r="AR3" s="16"/>
      <c r="AS3" s="16"/>
      <c r="AT3" s="16"/>
      <c r="AU3" s="16"/>
      <c r="AV3" s="16"/>
      <c r="AW3" s="16"/>
      <c r="AX3" s="16"/>
    </row>
    <row r="4" spans="1:53" ht="27" customHeight="1" x14ac:dyDescent="0.35">
      <c r="B4" s="24"/>
      <c r="C4" s="24"/>
      <c r="D4" s="24"/>
      <c r="E4" s="24"/>
      <c r="F4" s="24"/>
      <c r="G4" s="24"/>
      <c r="H4" s="24"/>
      <c r="I4" s="24"/>
      <c r="J4" s="24"/>
      <c r="K4" s="24"/>
      <c r="L4" s="24"/>
      <c r="M4" s="24"/>
      <c r="N4" s="24"/>
      <c r="O4" s="52"/>
      <c r="P4" s="24"/>
      <c r="Q4" s="24"/>
      <c r="R4" s="24"/>
      <c r="S4" s="25" t="s">
        <v>11</v>
      </c>
      <c r="T4" s="26"/>
      <c r="U4" s="26"/>
      <c r="V4" s="26"/>
      <c r="W4" s="53"/>
      <c r="X4" s="26"/>
      <c r="Y4" s="26"/>
      <c r="Z4" s="27"/>
      <c r="AA4" s="25" t="s">
        <v>12</v>
      </c>
      <c r="AB4" s="26"/>
      <c r="AC4" s="26"/>
      <c r="AD4" s="26"/>
      <c r="AE4" s="26"/>
      <c r="AF4" s="26"/>
      <c r="AG4" s="26"/>
      <c r="AH4" s="27"/>
      <c r="AI4" s="25" t="s">
        <v>13</v>
      </c>
      <c r="AJ4" s="26"/>
      <c r="AK4" s="26"/>
      <c r="AL4" s="26"/>
      <c r="AM4" s="26"/>
      <c r="AN4" s="26"/>
      <c r="AO4" s="26"/>
      <c r="AP4" s="27"/>
      <c r="AQ4" s="25" t="s">
        <v>14</v>
      </c>
      <c r="AR4" s="26"/>
      <c r="AS4" s="26"/>
      <c r="AT4" s="26"/>
      <c r="AU4" s="26"/>
      <c r="AV4" s="26"/>
      <c r="AW4" s="26"/>
      <c r="AX4" s="27"/>
      <c r="AZ4" s="296"/>
    </row>
    <row r="5" spans="1:53" ht="29.5" customHeight="1" x14ac:dyDescent="0.35">
      <c r="A5" s="28"/>
      <c r="B5" s="310" t="s">
        <v>15</v>
      </c>
      <c r="C5" s="311"/>
      <c r="D5" s="311"/>
      <c r="E5" s="311"/>
      <c r="F5" s="311"/>
      <c r="G5" s="311"/>
      <c r="H5" s="311"/>
      <c r="I5" s="311"/>
      <c r="J5" s="312"/>
      <c r="K5" s="313"/>
      <c r="L5" s="29" t="s">
        <v>16</v>
      </c>
      <c r="M5" s="30"/>
      <c r="N5" s="30" t="s">
        <v>17</v>
      </c>
      <c r="O5" s="30"/>
      <c r="P5" s="30"/>
      <c r="Q5" s="30"/>
      <c r="R5" s="30"/>
      <c r="S5" s="31" t="s">
        <v>18</v>
      </c>
      <c r="T5" s="31"/>
      <c r="U5" s="31"/>
      <c r="V5" s="31"/>
      <c r="W5" s="31" t="s">
        <v>19</v>
      </c>
      <c r="X5" s="31"/>
      <c r="Y5" s="31"/>
      <c r="Z5" s="31"/>
      <c r="AA5" s="31" t="s">
        <v>18</v>
      </c>
      <c r="AB5" s="31"/>
      <c r="AC5" s="31"/>
      <c r="AD5" s="31"/>
      <c r="AE5" s="31" t="s">
        <v>20</v>
      </c>
      <c r="AF5" s="31"/>
      <c r="AG5" s="31"/>
      <c r="AH5" s="31"/>
      <c r="AI5" s="31" t="s">
        <v>18</v>
      </c>
      <c r="AJ5" s="31"/>
      <c r="AK5" s="31"/>
      <c r="AL5" s="31"/>
      <c r="AM5" s="30" t="s">
        <v>21</v>
      </c>
      <c r="AN5" s="30"/>
      <c r="AO5" s="30"/>
      <c r="AP5" s="30"/>
      <c r="AQ5" s="31" t="s">
        <v>18</v>
      </c>
      <c r="AR5" s="31"/>
      <c r="AS5" s="31"/>
      <c r="AT5" s="31" cm="1">
        <f t="array" aca="1" ref="AT5" ca="1">+AT:AAF</f>
        <v>0</v>
      </c>
      <c r="AU5" s="30" t="s">
        <v>22</v>
      </c>
      <c r="AV5" s="30"/>
      <c r="AW5" s="30"/>
      <c r="AX5" s="30"/>
      <c r="AZ5" s="297"/>
    </row>
    <row r="6" spans="1:53" ht="60" customHeight="1" x14ac:dyDescent="0.35">
      <c r="A6" s="32" t="s">
        <v>23</v>
      </c>
      <c r="B6" s="33" t="s">
        <v>24</v>
      </c>
      <c r="C6" s="33" t="s">
        <v>25</v>
      </c>
      <c r="D6" s="33" t="s">
        <v>26</v>
      </c>
      <c r="E6" s="33" t="s">
        <v>27</v>
      </c>
      <c r="F6" s="33" t="s">
        <v>28</v>
      </c>
      <c r="G6" s="33" t="s">
        <v>29</v>
      </c>
      <c r="H6" s="34" t="s">
        <v>30</v>
      </c>
      <c r="I6" s="33" t="s">
        <v>31</v>
      </c>
      <c r="J6" s="33" t="s">
        <v>32</v>
      </c>
      <c r="K6" s="33" t="s">
        <v>33</v>
      </c>
      <c r="L6" s="37" t="s">
        <v>34</v>
      </c>
      <c r="M6" s="32" t="s">
        <v>35</v>
      </c>
      <c r="N6" s="32">
        <v>2023</v>
      </c>
      <c r="O6" s="32" t="s">
        <v>1500</v>
      </c>
      <c r="P6" s="32">
        <v>2025</v>
      </c>
      <c r="Q6" s="32">
        <v>2026</v>
      </c>
      <c r="R6" s="35" t="s">
        <v>36</v>
      </c>
      <c r="S6" s="35" t="s">
        <v>37</v>
      </c>
      <c r="T6" s="35" t="s">
        <v>38</v>
      </c>
      <c r="U6" s="35" t="s">
        <v>39</v>
      </c>
      <c r="V6" s="36" t="s">
        <v>40</v>
      </c>
      <c r="W6" s="36" t="s">
        <v>41</v>
      </c>
      <c r="X6" s="36" t="s">
        <v>42</v>
      </c>
      <c r="Y6" s="36" t="s">
        <v>43</v>
      </c>
      <c r="Z6" s="36" t="s">
        <v>40</v>
      </c>
      <c r="AA6" s="35" t="s">
        <v>37</v>
      </c>
      <c r="AB6" s="35" t="s">
        <v>38</v>
      </c>
      <c r="AC6" s="35" t="s">
        <v>39</v>
      </c>
      <c r="AD6" s="36" t="s">
        <v>40</v>
      </c>
      <c r="AE6" s="36" t="s">
        <v>44</v>
      </c>
      <c r="AF6" s="36" t="s">
        <v>42</v>
      </c>
      <c r="AG6" s="36" t="s">
        <v>43</v>
      </c>
      <c r="AH6" s="36" t="s">
        <v>40</v>
      </c>
      <c r="AI6" s="35" t="s">
        <v>37</v>
      </c>
      <c r="AJ6" s="35" t="s">
        <v>38</v>
      </c>
      <c r="AK6" s="35" t="s">
        <v>39</v>
      </c>
      <c r="AL6" s="36" t="s">
        <v>40</v>
      </c>
      <c r="AM6" s="36" t="s">
        <v>45</v>
      </c>
      <c r="AN6" s="36" t="s">
        <v>42</v>
      </c>
      <c r="AO6" s="36" t="s">
        <v>43</v>
      </c>
      <c r="AP6" s="36" t="s">
        <v>40</v>
      </c>
      <c r="AQ6" s="35" t="s">
        <v>37</v>
      </c>
      <c r="AR6" s="35" t="s">
        <v>38</v>
      </c>
      <c r="AS6" s="35" t="s">
        <v>39</v>
      </c>
      <c r="AT6" s="36" t="s">
        <v>40</v>
      </c>
      <c r="AU6" s="36" t="s">
        <v>46</v>
      </c>
      <c r="AV6" s="36" t="s">
        <v>42</v>
      </c>
      <c r="AW6" s="36" t="s">
        <v>43</v>
      </c>
      <c r="AX6" s="36" t="s">
        <v>40</v>
      </c>
      <c r="AY6" s="295" t="s">
        <v>1521</v>
      </c>
      <c r="AZ6" s="303" t="s">
        <v>1568</v>
      </c>
      <c r="BA6" s="305" t="s">
        <v>1583</v>
      </c>
    </row>
    <row r="7" spans="1:53" ht="29.5" hidden="1" customHeight="1" x14ac:dyDescent="0.35">
      <c r="A7" s="62" t="s">
        <v>47</v>
      </c>
      <c r="B7" s="62" t="s">
        <v>48</v>
      </c>
      <c r="C7" s="76" t="s">
        <v>49</v>
      </c>
      <c r="D7" s="76" t="s">
        <v>50</v>
      </c>
      <c r="E7" s="76" t="s">
        <v>51</v>
      </c>
      <c r="F7" s="76" t="s">
        <v>52</v>
      </c>
      <c r="G7" s="76" t="s">
        <v>53</v>
      </c>
      <c r="H7" s="76" t="s">
        <v>54</v>
      </c>
      <c r="I7" s="77" t="s">
        <v>55</v>
      </c>
      <c r="J7" s="77" t="s">
        <v>56</v>
      </c>
      <c r="K7" s="61">
        <v>0</v>
      </c>
      <c r="L7" s="78" t="s">
        <v>57</v>
      </c>
      <c r="M7" s="47" t="s">
        <v>1518</v>
      </c>
      <c r="N7" s="55">
        <v>0</v>
      </c>
      <c r="O7" s="54">
        <v>1</v>
      </c>
      <c r="P7" s="54">
        <v>1</v>
      </c>
      <c r="Q7" s="54">
        <v>1</v>
      </c>
      <c r="R7" s="54">
        <v>1</v>
      </c>
      <c r="S7" s="79">
        <v>0</v>
      </c>
      <c r="T7" s="80" t="s">
        <v>58</v>
      </c>
      <c r="U7" s="54" t="s">
        <v>58</v>
      </c>
      <c r="V7" s="80" t="s">
        <v>59</v>
      </c>
      <c r="W7" s="54">
        <v>0.44</v>
      </c>
      <c r="X7" s="58">
        <f>IF(O7=0,"Actividad no programada en la vigencia 2024",IF(W7=0,"No aplica",IFERROR(W7/O7,"No aplica")))</f>
        <v>0.44</v>
      </c>
      <c r="Y7" s="47" t="s">
        <v>60</v>
      </c>
      <c r="Z7" s="57" t="s">
        <v>61</v>
      </c>
      <c r="AA7" s="55">
        <v>0</v>
      </c>
      <c r="AB7" s="55" t="s">
        <v>58</v>
      </c>
      <c r="AC7" s="55" t="s">
        <v>58</v>
      </c>
      <c r="AD7" s="55" t="s">
        <v>58</v>
      </c>
      <c r="AE7" s="80">
        <v>0.22</v>
      </c>
      <c r="AF7" s="81">
        <v>0.67</v>
      </c>
      <c r="AG7" s="82" t="s">
        <v>62</v>
      </c>
      <c r="AH7" s="57" t="s">
        <v>63</v>
      </c>
      <c r="AI7" s="55">
        <v>0</v>
      </c>
      <c r="AJ7" s="55" t="s">
        <v>58</v>
      </c>
      <c r="AK7" s="55" t="s">
        <v>58</v>
      </c>
      <c r="AL7" s="55" t="s">
        <v>58</v>
      </c>
      <c r="AM7" s="80">
        <v>0.22</v>
      </c>
      <c r="AN7" s="81" t="s">
        <v>64</v>
      </c>
      <c r="AO7" s="82" t="s">
        <v>65</v>
      </c>
      <c r="AP7" s="57" t="s">
        <v>66</v>
      </c>
      <c r="AQ7" s="55">
        <v>0</v>
      </c>
      <c r="AR7" s="83" t="s">
        <v>58</v>
      </c>
      <c r="AS7" s="83" t="s">
        <v>58</v>
      </c>
      <c r="AT7" s="83" t="s">
        <v>58</v>
      </c>
      <c r="AU7" s="84">
        <v>0.11</v>
      </c>
      <c r="AV7" s="86">
        <v>1</v>
      </c>
      <c r="AW7" s="87" t="s">
        <v>67</v>
      </c>
      <c r="AX7" s="88" t="s">
        <v>68</v>
      </c>
      <c r="AZ7" s="296"/>
    </row>
    <row r="8" spans="1:53" ht="29.5" hidden="1" customHeight="1" x14ac:dyDescent="0.35">
      <c r="A8" s="57" t="s">
        <v>47</v>
      </c>
      <c r="B8" s="57" t="s">
        <v>48</v>
      </c>
      <c r="C8" s="47" t="s">
        <v>49</v>
      </c>
      <c r="D8" s="47" t="s">
        <v>50</v>
      </c>
      <c r="E8" s="47" t="s">
        <v>51</v>
      </c>
      <c r="F8" s="47" t="s">
        <v>52</v>
      </c>
      <c r="G8" s="47" t="s">
        <v>53</v>
      </c>
      <c r="H8" s="47" t="s">
        <v>54</v>
      </c>
      <c r="I8" s="78" t="s">
        <v>55</v>
      </c>
      <c r="J8" s="78" t="s">
        <v>69</v>
      </c>
      <c r="K8" s="55">
        <v>0</v>
      </c>
      <c r="L8" s="78" t="s">
        <v>70</v>
      </c>
      <c r="M8" s="78" t="s">
        <v>71</v>
      </c>
      <c r="N8" s="55">
        <v>0</v>
      </c>
      <c r="O8" s="55">
        <v>2</v>
      </c>
      <c r="P8" s="55">
        <v>1</v>
      </c>
      <c r="Q8" s="55">
        <v>0</v>
      </c>
      <c r="R8" s="55">
        <v>3</v>
      </c>
      <c r="S8" s="55">
        <v>0</v>
      </c>
      <c r="T8" s="57" t="s">
        <v>58</v>
      </c>
      <c r="U8" s="55" t="s">
        <v>58</v>
      </c>
      <c r="V8" s="57" t="s">
        <v>59</v>
      </c>
      <c r="W8" s="55">
        <v>1</v>
      </c>
      <c r="X8" s="58">
        <f>IF(O8=0,"Actividad no programada en la vigencia 2024",IF(W8=0,"No aplica",IFERROR(W8/O8,"No aplica")))</f>
        <v>0.5</v>
      </c>
      <c r="Y8" s="47" t="s">
        <v>72</v>
      </c>
      <c r="Z8" s="57" t="s">
        <v>73</v>
      </c>
      <c r="AA8" s="55">
        <v>0</v>
      </c>
      <c r="AB8" s="55" t="s">
        <v>58</v>
      </c>
      <c r="AC8" s="55" t="s">
        <v>58</v>
      </c>
      <c r="AD8" s="55" t="s">
        <v>58</v>
      </c>
      <c r="AE8" s="62">
        <v>0.5</v>
      </c>
      <c r="AF8" s="89">
        <v>0.75</v>
      </c>
      <c r="AG8" s="90" t="s">
        <v>74</v>
      </c>
      <c r="AH8" s="57" t="s">
        <v>75</v>
      </c>
      <c r="AI8" s="55">
        <v>0</v>
      </c>
      <c r="AJ8" s="55" t="s">
        <v>58</v>
      </c>
      <c r="AK8" s="55" t="s">
        <v>58</v>
      </c>
      <c r="AL8" s="55" t="s">
        <v>58</v>
      </c>
      <c r="AM8" s="62">
        <v>0.15</v>
      </c>
      <c r="AN8" s="89" t="s">
        <v>76</v>
      </c>
      <c r="AO8" s="90" t="s">
        <v>77</v>
      </c>
      <c r="AP8" s="62" t="s">
        <v>78</v>
      </c>
      <c r="AQ8" s="55">
        <v>0</v>
      </c>
      <c r="AR8" s="83" t="s">
        <v>58</v>
      </c>
      <c r="AS8" s="83" t="s">
        <v>58</v>
      </c>
      <c r="AT8" s="83" t="s">
        <v>58</v>
      </c>
      <c r="AU8" s="91">
        <v>0.15</v>
      </c>
      <c r="AV8" s="93">
        <v>0.95</v>
      </c>
      <c r="AW8" s="92" t="s">
        <v>79</v>
      </c>
      <c r="AX8" s="91" t="s">
        <v>80</v>
      </c>
      <c r="AY8" s="1" t="s">
        <v>1519</v>
      </c>
      <c r="AZ8" s="296"/>
    </row>
    <row r="9" spans="1:53" ht="29.5" hidden="1" customHeight="1" x14ac:dyDescent="0.35">
      <c r="A9" s="57" t="s">
        <v>47</v>
      </c>
      <c r="B9" s="57" t="s">
        <v>48</v>
      </c>
      <c r="C9" s="47" t="s">
        <v>49</v>
      </c>
      <c r="D9" s="47" t="s">
        <v>50</v>
      </c>
      <c r="E9" s="47" t="s">
        <v>51</v>
      </c>
      <c r="F9" s="47" t="s">
        <v>52</v>
      </c>
      <c r="G9" s="47" t="s">
        <v>53</v>
      </c>
      <c r="H9" s="47" t="s">
        <v>54</v>
      </c>
      <c r="I9" s="78" t="s">
        <v>55</v>
      </c>
      <c r="J9" s="78" t="s">
        <v>81</v>
      </c>
      <c r="K9" s="55">
        <v>0</v>
      </c>
      <c r="L9" s="78" t="s">
        <v>82</v>
      </c>
      <c r="M9" s="78" t="s">
        <v>83</v>
      </c>
      <c r="N9" s="55">
        <v>0</v>
      </c>
      <c r="O9" s="54">
        <v>0.3</v>
      </c>
      <c r="P9" s="54">
        <v>0.3</v>
      </c>
      <c r="Q9" s="54">
        <v>0.4</v>
      </c>
      <c r="R9" s="54">
        <v>1</v>
      </c>
      <c r="S9" s="55">
        <v>0</v>
      </c>
      <c r="T9" s="80" t="s">
        <v>58</v>
      </c>
      <c r="U9" s="54" t="s">
        <v>58</v>
      </c>
      <c r="V9" s="80" t="s">
        <v>59</v>
      </c>
      <c r="W9" s="56">
        <v>7.4999999999999997E-2</v>
      </c>
      <c r="X9" s="58">
        <f>IF(O9=0,"Actividad no programada en la vigencia 2024",IF(W9=0,"No aplica",IFERROR(W9/O9,"No aplica")))</f>
        <v>0.25</v>
      </c>
      <c r="Y9" s="47" t="s">
        <v>84</v>
      </c>
      <c r="Z9" s="57" t="s">
        <v>85</v>
      </c>
      <c r="AA9" s="55">
        <v>0</v>
      </c>
      <c r="AB9" s="55" t="s">
        <v>58</v>
      </c>
      <c r="AC9" s="55" t="s">
        <v>58</v>
      </c>
      <c r="AD9" s="55" t="s">
        <v>58</v>
      </c>
      <c r="AE9" s="94">
        <v>7.4999999999999997E-2</v>
      </c>
      <c r="AF9" s="89">
        <v>0.25</v>
      </c>
      <c r="AG9" s="90" t="s">
        <v>86</v>
      </c>
      <c r="AH9" s="57" t="s">
        <v>87</v>
      </c>
      <c r="AI9" s="55">
        <v>0</v>
      </c>
      <c r="AJ9" s="55" t="s">
        <v>58</v>
      </c>
      <c r="AK9" s="55" t="s">
        <v>58</v>
      </c>
      <c r="AL9" s="55" t="s">
        <v>58</v>
      </c>
      <c r="AM9" s="94">
        <v>7.4999999999999997E-2</v>
      </c>
      <c r="AN9" s="89">
        <v>0.22500000000000001</v>
      </c>
      <c r="AO9" s="90" t="s">
        <v>88</v>
      </c>
      <c r="AP9" s="62" t="s">
        <v>89</v>
      </c>
      <c r="AQ9" s="55">
        <v>0</v>
      </c>
      <c r="AR9" s="83" t="s">
        <v>58</v>
      </c>
      <c r="AS9" s="83" t="s">
        <v>58</v>
      </c>
      <c r="AT9" s="83" t="s">
        <v>58</v>
      </c>
      <c r="AU9" s="95">
        <v>7.4999999999999997E-2</v>
      </c>
      <c r="AV9" s="93">
        <v>0.25</v>
      </c>
      <c r="AW9" s="92" t="s">
        <v>90</v>
      </c>
      <c r="AX9" s="91" t="s">
        <v>91</v>
      </c>
      <c r="AZ9" s="296"/>
    </row>
    <row r="10" spans="1:53" ht="29.5" hidden="1" customHeight="1" x14ac:dyDescent="0.35">
      <c r="A10" s="57" t="s">
        <v>47</v>
      </c>
      <c r="B10" s="57" t="s">
        <v>48</v>
      </c>
      <c r="C10" s="47" t="s">
        <v>49</v>
      </c>
      <c r="D10" s="47" t="s">
        <v>50</v>
      </c>
      <c r="E10" s="47" t="s">
        <v>51</v>
      </c>
      <c r="F10" s="47" t="s">
        <v>52</v>
      </c>
      <c r="G10" s="47" t="s">
        <v>53</v>
      </c>
      <c r="H10" s="47" t="s">
        <v>54</v>
      </c>
      <c r="I10" s="78" t="s">
        <v>55</v>
      </c>
      <c r="J10" s="78" t="s">
        <v>92</v>
      </c>
      <c r="K10" s="55">
        <v>0</v>
      </c>
      <c r="L10" s="57" t="s">
        <v>93</v>
      </c>
      <c r="M10" s="78" t="s">
        <v>94</v>
      </c>
      <c r="N10" s="55">
        <v>0</v>
      </c>
      <c r="O10" s="55">
        <v>1</v>
      </c>
      <c r="P10" s="55">
        <v>0</v>
      </c>
      <c r="Q10" s="55">
        <v>0</v>
      </c>
      <c r="R10" s="55">
        <v>1</v>
      </c>
      <c r="S10" s="55">
        <v>0</v>
      </c>
      <c r="T10" s="57" t="s">
        <v>58</v>
      </c>
      <c r="U10" s="55" t="s">
        <v>58</v>
      </c>
      <c r="V10" s="57" t="s">
        <v>59</v>
      </c>
      <c r="W10" s="55">
        <v>1</v>
      </c>
      <c r="X10" s="58">
        <f>IF(O10=0,"Actividad no programada en la vigencia 2024",IF(W10=0,"No aplica",IFERROR(W10/O10,"No aplica")))</f>
        <v>1</v>
      </c>
      <c r="Y10" s="47" t="s">
        <v>95</v>
      </c>
      <c r="Z10" s="57" t="s">
        <v>96</v>
      </c>
      <c r="AA10" s="55">
        <v>0</v>
      </c>
      <c r="AB10" s="55" t="s">
        <v>58</v>
      </c>
      <c r="AC10" s="55" t="s">
        <v>58</v>
      </c>
      <c r="AD10" s="55" t="s">
        <v>58</v>
      </c>
      <c r="AE10" s="62">
        <v>0</v>
      </c>
      <c r="AF10" s="89">
        <v>1</v>
      </c>
      <c r="AG10" s="90" t="s">
        <v>97</v>
      </c>
      <c r="AH10" s="57" t="s">
        <v>98</v>
      </c>
      <c r="AI10" s="55">
        <v>0</v>
      </c>
      <c r="AJ10" s="55" t="s">
        <v>58</v>
      </c>
      <c r="AK10" s="55" t="s">
        <v>58</v>
      </c>
      <c r="AL10" s="55" t="s">
        <v>58</v>
      </c>
      <c r="AM10" s="62">
        <v>0</v>
      </c>
      <c r="AN10" s="89">
        <v>1</v>
      </c>
      <c r="AO10" s="90" t="s">
        <v>97</v>
      </c>
      <c r="AP10" s="62" t="s">
        <v>98</v>
      </c>
      <c r="AQ10" s="55">
        <v>0</v>
      </c>
      <c r="AR10" s="83" t="s">
        <v>58</v>
      </c>
      <c r="AS10" s="83" t="s">
        <v>58</v>
      </c>
      <c r="AT10" s="83" t="s">
        <v>58</v>
      </c>
      <c r="AU10" s="91">
        <v>0</v>
      </c>
      <c r="AV10" s="93">
        <v>1</v>
      </c>
      <c r="AW10" s="92" t="s">
        <v>99</v>
      </c>
      <c r="AX10" s="91" t="s">
        <v>100</v>
      </c>
      <c r="AZ10" s="296"/>
    </row>
    <row r="11" spans="1:53" ht="29.5" hidden="1" customHeight="1" x14ac:dyDescent="0.35">
      <c r="A11" s="57" t="s">
        <v>47</v>
      </c>
      <c r="B11" s="57" t="s">
        <v>101</v>
      </c>
      <c r="C11" s="47" t="s">
        <v>102</v>
      </c>
      <c r="D11" s="47" t="s">
        <v>103</v>
      </c>
      <c r="E11" s="47" t="s">
        <v>104</v>
      </c>
      <c r="F11" s="47" t="s">
        <v>105</v>
      </c>
      <c r="G11" s="47" t="s">
        <v>106</v>
      </c>
      <c r="H11" s="47" t="s">
        <v>107</v>
      </c>
      <c r="I11" s="78" t="s">
        <v>108</v>
      </c>
      <c r="J11" s="78" t="s">
        <v>109</v>
      </c>
      <c r="K11" s="57">
        <v>4</v>
      </c>
      <c r="L11" s="78" t="s">
        <v>110</v>
      </c>
      <c r="M11" s="78" t="s">
        <v>111</v>
      </c>
      <c r="N11" s="55">
        <v>8</v>
      </c>
      <c r="O11" s="55">
        <v>8</v>
      </c>
      <c r="P11" s="55">
        <v>8</v>
      </c>
      <c r="Q11" s="55">
        <v>8</v>
      </c>
      <c r="R11" s="55">
        <f>SUM(N11:Q11)</f>
        <v>32</v>
      </c>
      <c r="S11" s="55">
        <v>8</v>
      </c>
      <c r="T11" s="47" t="s">
        <v>112</v>
      </c>
      <c r="U11" s="55">
        <v>0</v>
      </c>
      <c r="V11" s="57" t="s">
        <v>113</v>
      </c>
      <c r="W11" s="55">
        <v>1</v>
      </c>
      <c r="X11" s="58">
        <v>0</v>
      </c>
      <c r="Y11" s="47" t="s">
        <v>114</v>
      </c>
      <c r="Z11" s="57" t="s">
        <v>115</v>
      </c>
      <c r="AA11" s="55">
        <v>8</v>
      </c>
      <c r="AB11" s="97" t="s">
        <v>116</v>
      </c>
      <c r="AC11" s="55">
        <v>0</v>
      </c>
      <c r="AD11" s="57" t="s">
        <v>117</v>
      </c>
      <c r="AE11" s="57">
        <v>1</v>
      </c>
      <c r="AF11" s="98">
        <v>0.125</v>
      </c>
      <c r="AG11" s="57" t="s">
        <v>118</v>
      </c>
      <c r="AH11" s="57" t="s">
        <v>119</v>
      </c>
      <c r="AI11" s="55">
        <v>8</v>
      </c>
      <c r="AJ11" s="57" t="s">
        <v>120</v>
      </c>
      <c r="AK11" s="55" t="s">
        <v>58</v>
      </c>
      <c r="AL11" s="57" t="s">
        <v>58</v>
      </c>
      <c r="AM11" s="57">
        <v>1</v>
      </c>
      <c r="AN11" s="99">
        <v>0</v>
      </c>
      <c r="AO11" s="82" t="s">
        <v>121</v>
      </c>
      <c r="AP11" s="82" t="s">
        <v>122</v>
      </c>
      <c r="AQ11" s="55">
        <v>8</v>
      </c>
      <c r="AR11" s="88" t="s">
        <v>120</v>
      </c>
      <c r="AS11" s="83" t="s">
        <v>58</v>
      </c>
      <c r="AT11" s="88" t="s">
        <v>58</v>
      </c>
      <c r="AU11" s="100">
        <v>1</v>
      </c>
      <c r="AV11" s="101">
        <v>0.12</v>
      </c>
      <c r="AW11" s="87" t="s">
        <v>123</v>
      </c>
      <c r="AX11" s="87" t="s">
        <v>124</v>
      </c>
      <c r="AY11" s="1" t="s">
        <v>1549</v>
      </c>
      <c r="AZ11" s="296"/>
    </row>
    <row r="12" spans="1:53" ht="29.5" hidden="1" customHeight="1" x14ac:dyDescent="0.35">
      <c r="A12" s="57" t="s">
        <v>47</v>
      </c>
      <c r="B12" s="57" t="s">
        <v>101</v>
      </c>
      <c r="C12" s="47" t="s">
        <v>102</v>
      </c>
      <c r="D12" s="47" t="s">
        <v>103</v>
      </c>
      <c r="E12" s="47" t="s">
        <v>104</v>
      </c>
      <c r="F12" s="47" t="s">
        <v>105</v>
      </c>
      <c r="G12" s="47" t="s">
        <v>106</v>
      </c>
      <c r="H12" s="47" t="s">
        <v>107</v>
      </c>
      <c r="I12" s="78" t="s">
        <v>108</v>
      </c>
      <c r="J12" s="78" t="s">
        <v>109</v>
      </c>
      <c r="K12" s="57">
        <v>2</v>
      </c>
      <c r="L12" s="78" t="s">
        <v>125</v>
      </c>
      <c r="M12" s="78" t="s">
        <v>126</v>
      </c>
      <c r="N12" s="55">
        <v>0</v>
      </c>
      <c r="O12" s="55">
        <v>4</v>
      </c>
      <c r="P12" s="55">
        <v>5</v>
      </c>
      <c r="Q12" s="55">
        <v>6</v>
      </c>
      <c r="R12" s="55">
        <v>15</v>
      </c>
      <c r="S12" s="55">
        <v>0</v>
      </c>
      <c r="T12" s="47" t="s">
        <v>127</v>
      </c>
      <c r="U12" s="55" t="s">
        <v>58</v>
      </c>
      <c r="V12" s="55" t="s">
        <v>58</v>
      </c>
      <c r="W12" s="55">
        <v>0</v>
      </c>
      <c r="X12" s="58">
        <v>0</v>
      </c>
      <c r="Y12" s="47" t="s">
        <v>128</v>
      </c>
      <c r="Z12" s="57" t="s">
        <v>129</v>
      </c>
      <c r="AA12" s="55">
        <v>0</v>
      </c>
      <c r="AB12" s="55" t="s">
        <v>58</v>
      </c>
      <c r="AC12" s="55" t="s">
        <v>58</v>
      </c>
      <c r="AD12" s="57" t="s">
        <v>130</v>
      </c>
      <c r="AE12" s="57">
        <v>0</v>
      </c>
      <c r="AF12" s="80">
        <v>0</v>
      </c>
      <c r="AG12" s="102" t="s">
        <v>131</v>
      </c>
      <c r="AH12" s="57" t="s">
        <v>132</v>
      </c>
      <c r="AI12" s="55">
        <v>0</v>
      </c>
      <c r="AJ12" s="55" t="s">
        <v>58</v>
      </c>
      <c r="AK12" s="55" t="s">
        <v>58</v>
      </c>
      <c r="AL12" s="57" t="s">
        <v>58</v>
      </c>
      <c r="AM12" s="62">
        <v>0</v>
      </c>
      <c r="AN12" s="89">
        <v>0</v>
      </c>
      <c r="AO12" s="102" t="s">
        <v>133</v>
      </c>
      <c r="AP12" s="62" t="s">
        <v>122</v>
      </c>
      <c r="AQ12" s="55">
        <v>0</v>
      </c>
      <c r="AR12" s="83" t="s">
        <v>134</v>
      </c>
      <c r="AS12" s="83" t="s">
        <v>58</v>
      </c>
      <c r="AT12" s="88" t="s">
        <v>58</v>
      </c>
      <c r="AU12" s="103">
        <v>1</v>
      </c>
      <c r="AV12" s="93">
        <v>0.25</v>
      </c>
      <c r="AW12" s="104" t="s">
        <v>135</v>
      </c>
      <c r="AX12" s="91" t="s">
        <v>136</v>
      </c>
      <c r="AY12" s="1" t="s">
        <v>1549</v>
      </c>
      <c r="AZ12" s="296"/>
    </row>
    <row r="13" spans="1:53" ht="29.5" hidden="1" customHeight="1" x14ac:dyDescent="0.35">
      <c r="A13" s="57" t="s">
        <v>47</v>
      </c>
      <c r="B13" s="57" t="s">
        <v>101</v>
      </c>
      <c r="C13" s="47" t="s">
        <v>102</v>
      </c>
      <c r="D13" s="47" t="s">
        <v>103</v>
      </c>
      <c r="E13" s="47" t="s">
        <v>104</v>
      </c>
      <c r="F13" s="47" t="s">
        <v>105</v>
      </c>
      <c r="G13" s="47" t="s">
        <v>106</v>
      </c>
      <c r="H13" s="47" t="s">
        <v>107</v>
      </c>
      <c r="I13" s="78" t="s">
        <v>108</v>
      </c>
      <c r="J13" s="78" t="s">
        <v>137</v>
      </c>
      <c r="K13" s="55">
        <v>0</v>
      </c>
      <c r="L13" s="78" t="s">
        <v>138</v>
      </c>
      <c r="M13" s="78" t="s">
        <v>139</v>
      </c>
      <c r="N13" s="55">
        <v>0.25</v>
      </c>
      <c r="O13" s="55">
        <v>0.25</v>
      </c>
      <c r="P13" s="55">
        <v>0.25</v>
      </c>
      <c r="Q13" s="55">
        <v>0.25</v>
      </c>
      <c r="R13" s="55">
        <v>1</v>
      </c>
      <c r="S13" s="55">
        <v>0</v>
      </c>
      <c r="T13" s="57" t="s">
        <v>58</v>
      </c>
      <c r="U13" s="55" t="s">
        <v>58</v>
      </c>
      <c r="V13" s="55" t="s">
        <v>58</v>
      </c>
      <c r="W13" s="55">
        <v>0</v>
      </c>
      <c r="X13" s="58">
        <v>0</v>
      </c>
      <c r="Y13" s="47" t="s">
        <v>140</v>
      </c>
      <c r="Z13" s="57" t="s">
        <v>141</v>
      </c>
      <c r="AA13" s="55">
        <v>0</v>
      </c>
      <c r="AB13" s="55" t="s">
        <v>58</v>
      </c>
      <c r="AC13" s="55" t="s">
        <v>58</v>
      </c>
      <c r="AD13" s="57" t="s">
        <v>130</v>
      </c>
      <c r="AE13" s="57">
        <v>0</v>
      </c>
      <c r="AF13" s="80">
        <v>0</v>
      </c>
      <c r="AG13" s="57" t="s">
        <v>142</v>
      </c>
      <c r="AH13" s="57" t="s">
        <v>132</v>
      </c>
      <c r="AI13" s="55">
        <v>0</v>
      </c>
      <c r="AJ13" s="55" t="s">
        <v>58</v>
      </c>
      <c r="AK13" s="55" t="s">
        <v>58</v>
      </c>
      <c r="AL13" s="57" t="s">
        <v>58</v>
      </c>
      <c r="AM13" s="62">
        <v>0.12</v>
      </c>
      <c r="AN13" s="89">
        <v>0.12</v>
      </c>
      <c r="AO13" s="82" t="s">
        <v>143</v>
      </c>
      <c r="AP13" s="90" t="s">
        <v>122</v>
      </c>
      <c r="AQ13" s="55">
        <v>0</v>
      </c>
      <c r="AR13" s="83" t="s">
        <v>120</v>
      </c>
      <c r="AS13" s="83" t="s">
        <v>58</v>
      </c>
      <c r="AT13" s="88" t="s">
        <v>58</v>
      </c>
      <c r="AU13" s="105">
        <v>0.13</v>
      </c>
      <c r="AV13" s="93">
        <v>1</v>
      </c>
      <c r="AW13" s="87" t="s">
        <v>144</v>
      </c>
      <c r="AX13" s="92" t="s">
        <v>145</v>
      </c>
      <c r="AZ13" s="296"/>
    </row>
    <row r="14" spans="1:53" ht="29.5" hidden="1" customHeight="1" x14ac:dyDescent="0.35">
      <c r="A14" s="57" t="s">
        <v>47</v>
      </c>
      <c r="B14" s="57" t="s">
        <v>101</v>
      </c>
      <c r="C14" s="47" t="s">
        <v>102</v>
      </c>
      <c r="D14" s="47" t="s">
        <v>103</v>
      </c>
      <c r="E14" s="47" t="s">
        <v>104</v>
      </c>
      <c r="F14" s="47" t="s">
        <v>105</v>
      </c>
      <c r="G14" s="47" t="s">
        <v>106</v>
      </c>
      <c r="H14" s="47" t="s">
        <v>107</v>
      </c>
      <c r="I14" s="78" t="s">
        <v>108</v>
      </c>
      <c r="J14" s="78" t="s">
        <v>146</v>
      </c>
      <c r="K14" s="55">
        <v>0</v>
      </c>
      <c r="L14" s="78" t="s">
        <v>147</v>
      </c>
      <c r="M14" s="78" t="s">
        <v>148</v>
      </c>
      <c r="N14" s="55">
        <v>0.25</v>
      </c>
      <c r="O14" s="55">
        <v>0.25</v>
      </c>
      <c r="P14" s="55">
        <v>0.25</v>
      </c>
      <c r="Q14" s="55">
        <v>0.25</v>
      </c>
      <c r="R14" s="55">
        <v>1</v>
      </c>
      <c r="S14" s="55">
        <v>2.5000000000000001E-2</v>
      </c>
      <c r="T14" s="57" t="s">
        <v>149</v>
      </c>
      <c r="U14" s="55">
        <v>0</v>
      </c>
      <c r="V14" s="57" t="s">
        <v>150</v>
      </c>
      <c r="W14" s="55">
        <v>0</v>
      </c>
      <c r="X14" s="58">
        <v>0</v>
      </c>
      <c r="Y14" s="47" t="s">
        <v>151</v>
      </c>
      <c r="Z14" s="57" t="s">
        <v>152</v>
      </c>
      <c r="AA14" s="55">
        <v>0</v>
      </c>
      <c r="AB14" s="55" t="s">
        <v>58</v>
      </c>
      <c r="AC14" s="55" t="s">
        <v>58</v>
      </c>
      <c r="AD14" s="57" t="s">
        <v>130</v>
      </c>
      <c r="AE14" s="57">
        <v>0</v>
      </c>
      <c r="AF14" s="80">
        <v>0</v>
      </c>
      <c r="AG14" s="102" t="s">
        <v>153</v>
      </c>
      <c r="AH14" s="57" t="s">
        <v>132</v>
      </c>
      <c r="AI14" s="55">
        <v>0</v>
      </c>
      <c r="AJ14" s="55" t="s">
        <v>58</v>
      </c>
      <c r="AK14" s="55" t="s">
        <v>58</v>
      </c>
      <c r="AL14" s="57" t="s">
        <v>58</v>
      </c>
      <c r="AM14" s="62">
        <v>0.1</v>
      </c>
      <c r="AN14" s="89">
        <v>0.1</v>
      </c>
      <c r="AO14" s="102" t="s">
        <v>154</v>
      </c>
      <c r="AP14" s="62" t="s">
        <v>122</v>
      </c>
      <c r="AQ14" s="55">
        <v>0</v>
      </c>
      <c r="AR14" s="83" t="s">
        <v>155</v>
      </c>
      <c r="AS14" s="83" t="s">
        <v>58</v>
      </c>
      <c r="AT14" s="88" t="s">
        <v>58</v>
      </c>
      <c r="AU14" s="105">
        <v>2.5000000000000001E-2</v>
      </c>
      <c r="AV14" s="93">
        <v>0.5</v>
      </c>
      <c r="AW14" s="104" t="s">
        <v>156</v>
      </c>
      <c r="AX14" s="91" t="s">
        <v>157</v>
      </c>
      <c r="AZ14" s="296"/>
    </row>
    <row r="15" spans="1:53" ht="29.5" hidden="1" customHeight="1" x14ac:dyDescent="0.35">
      <c r="A15" s="57" t="s">
        <v>47</v>
      </c>
      <c r="B15" s="57" t="s">
        <v>101</v>
      </c>
      <c r="C15" s="47" t="s">
        <v>158</v>
      </c>
      <c r="D15" s="47" t="s">
        <v>159</v>
      </c>
      <c r="E15" s="47" t="s">
        <v>160</v>
      </c>
      <c r="F15" s="47" t="s">
        <v>161</v>
      </c>
      <c r="G15" s="47" t="s">
        <v>106</v>
      </c>
      <c r="H15" s="47" t="s">
        <v>162</v>
      </c>
      <c r="I15" s="78" t="s">
        <v>108</v>
      </c>
      <c r="J15" s="78" t="s">
        <v>163</v>
      </c>
      <c r="K15" s="55">
        <v>7</v>
      </c>
      <c r="L15" s="78" t="s">
        <v>164</v>
      </c>
      <c r="M15" s="78" t="s">
        <v>165</v>
      </c>
      <c r="N15" s="55">
        <v>8</v>
      </c>
      <c r="O15" s="55">
        <v>8</v>
      </c>
      <c r="P15" s="55">
        <v>8</v>
      </c>
      <c r="Q15" s="55">
        <v>8</v>
      </c>
      <c r="R15" s="55">
        <v>32</v>
      </c>
      <c r="S15" s="55">
        <v>0</v>
      </c>
      <c r="T15" s="57" t="s">
        <v>58</v>
      </c>
      <c r="U15" s="55" t="s">
        <v>58</v>
      </c>
      <c r="V15" s="55" t="s">
        <v>58</v>
      </c>
      <c r="W15" s="55">
        <v>0</v>
      </c>
      <c r="X15" s="58">
        <v>0</v>
      </c>
      <c r="Y15" s="47" t="s">
        <v>166</v>
      </c>
      <c r="Z15" s="57" t="s">
        <v>167</v>
      </c>
      <c r="AA15" s="55">
        <v>0</v>
      </c>
      <c r="AB15" s="106"/>
      <c r="AC15" s="106"/>
      <c r="AD15" s="57" t="s">
        <v>130</v>
      </c>
      <c r="AE15" s="57">
        <v>0</v>
      </c>
      <c r="AF15" s="57">
        <v>0</v>
      </c>
      <c r="AG15" s="57" t="s">
        <v>168</v>
      </c>
      <c r="AH15" s="57" t="s">
        <v>132</v>
      </c>
      <c r="AI15" s="55">
        <v>0</v>
      </c>
      <c r="AJ15" s="106" t="s">
        <v>58</v>
      </c>
      <c r="AK15" s="106" t="s">
        <v>58</v>
      </c>
      <c r="AL15" s="57"/>
      <c r="AM15" s="57">
        <v>8</v>
      </c>
      <c r="AN15" s="80">
        <v>1</v>
      </c>
      <c r="AO15" s="57" t="s">
        <v>169</v>
      </c>
      <c r="AP15" s="57"/>
      <c r="AQ15" s="55">
        <v>0</v>
      </c>
      <c r="AR15" s="107" t="s">
        <v>58</v>
      </c>
      <c r="AS15" s="107" t="s">
        <v>58</v>
      </c>
      <c r="AT15" s="88"/>
      <c r="AU15" s="88">
        <v>8</v>
      </c>
      <c r="AV15" s="84">
        <v>1</v>
      </c>
      <c r="AW15" s="88" t="s">
        <v>170</v>
      </c>
      <c r="AX15" s="88" t="s">
        <v>171</v>
      </c>
      <c r="AY15" s="1" t="s">
        <v>1549</v>
      </c>
      <c r="AZ15" s="296"/>
    </row>
    <row r="16" spans="1:53" ht="29.5" hidden="1" customHeight="1" x14ac:dyDescent="0.35">
      <c r="A16" s="57" t="s">
        <v>47</v>
      </c>
      <c r="B16" s="57" t="s">
        <v>101</v>
      </c>
      <c r="C16" s="47" t="s">
        <v>102</v>
      </c>
      <c r="D16" s="47" t="s">
        <v>172</v>
      </c>
      <c r="E16" s="47" t="s">
        <v>173</v>
      </c>
      <c r="F16" s="47" t="s">
        <v>161</v>
      </c>
      <c r="G16" s="47" t="s">
        <v>106</v>
      </c>
      <c r="H16" s="47" t="s">
        <v>162</v>
      </c>
      <c r="I16" s="78" t="s">
        <v>108</v>
      </c>
      <c r="J16" s="78" t="s">
        <v>174</v>
      </c>
      <c r="K16" s="108">
        <v>1092603</v>
      </c>
      <c r="L16" s="78" t="s">
        <v>175</v>
      </c>
      <c r="M16" s="78" t="s">
        <v>176</v>
      </c>
      <c r="N16" s="108">
        <v>56303</v>
      </c>
      <c r="O16" s="108">
        <v>64507</v>
      </c>
      <c r="P16" s="108">
        <v>64507</v>
      </c>
      <c r="Q16" s="108">
        <v>64507</v>
      </c>
      <c r="R16" s="108">
        <f>SUM(N16:Q16)</f>
        <v>249824</v>
      </c>
      <c r="S16" s="108">
        <v>0</v>
      </c>
      <c r="T16" s="109" t="s">
        <v>58</v>
      </c>
      <c r="U16" s="108" t="s">
        <v>58</v>
      </c>
      <c r="V16" s="108" t="s">
        <v>58</v>
      </c>
      <c r="W16" s="55">
        <v>0</v>
      </c>
      <c r="X16" s="58">
        <v>0</v>
      </c>
      <c r="Y16" s="47" t="s">
        <v>177</v>
      </c>
      <c r="Z16" s="57" t="s">
        <v>178</v>
      </c>
      <c r="AA16" s="55">
        <v>0</v>
      </c>
      <c r="AB16" s="55" t="s">
        <v>58</v>
      </c>
      <c r="AC16" s="55" t="s">
        <v>58</v>
      </c>
      <c r="AD16" s="57" t="s">
        <v>130</v>
      </c>
      <c r="AE16" s="57">
        <v>0</v>
      </c>
      <c r="AF16" s="57">
        <v>0</v>
      </c>
      <c r="AG16" s="57" t="s">
        <v>179</v>
      </c>
      <c r="AH16" s="57" t="s">
        <v>132</v>
      </c>
      <c r="AI16" s="55">
        <v>0</v>
      </c>
      <c r="AJ16" s="55" t="s">
        <v>58</v>
      </c>
      <c r="AK16" s="55" t="s">
        <v>58</v>
      </c>
      <c r="AL16" s="57"/>
      <c r="AM16" s="109">
        <v>5301</v>
      </c>
      <c r="AN16" s="80">
        <v>0.08</v>
      </c>
      <c r="AO16" s="57" t="s">
        <v>180</v>
      </c>
      <c r="AP16" s="57"/>
      <c r="AQ16" s="55">
        <v>0</v>
      </c>
      <c r="AR16" s="83" t="s">
        <v>58</v>
      </c>
      <c r="AS16" s="83" t="s">
        <v>58</v>
      </c>
      <c r="AT16" s="88"/>
      <c r="AU16" s="110">
        <v>62470</v>
      </c>
      <c r="AV16" s="84">
        <v>0.92</v>
      </c>
      <c r="AW16" s="88" t="s">
        <v>181</v>
      </c>
      <c r="AX16" s="88" t="s">
        <v>182</v>
      </c>
      <c r="AY16" s="1" t="s">
        <v>1550</v>
      </c>
      <c r="AZ16" s="296"/>
    </row>
    <row r="17" spans="1:52" ht="29.5" hidden="1" customHeight="1" x14ac:dyDescent="0.35">
      <c r="A17" s="57" t="s">
        <v>47</v>
      </c>
      <c r="B17" s="57" t="s">
        <v>101</v>
      </c>
      <c r="C17" s="47" t="s">
        <v>102</v>
      </c>
      <c r="D17" s="47" t="s">
        <v>172</v>
      </c>
      <c r="E17" s="47" t="s">
        <v>173</v>
      </c>
      <c r="F17" s="47" t="s">
        <v>161</v>
      </c>
      <c r="G17" s="47" t="s">
        <v>106</v>
      </c>
      <c r="H17" s="47" t="s">
        <v>162</v>
      </c>
      <c r="I17" s="78" t="s">
        <v>108</v>
      </c>
      <c r="J17" s="78" t="s">
        <v>183</v>
      </c>
      <c r="K17" s="55">
        <v>14</v>
      </c>
      <c r="L17" s="78" t="s">
        <v>184</v>
      </c>
      <c r="M17" s="78" t="s">
        <v>185</v>
      </c>
      <c r="N17" s="55">
        <v>12</v>
      </c>
      <c r="O17" s="55">
        <v>9</v>
      </c>
      <c r="P17" s="55">
        <v>10</v>
      </c>
      <c r="Q17" s="55">
        <v>12</v>
      </c>
      <c r="R17" s="108">
        <f>SUM(N17:Q17)</f>
        <v>43</v>
      </c>
      <c r="S17" s="108">
        <v>12</v>
      </c>
      <c r="T17" s="109" t="s">
        <v>186</v>
      </c>
      <c r="U17" s="108">
        <v>0</v>
      </c>
      <c r="V17" s="111" t="s">
        <v>187</v>
      </c>
      <c r="W17" s="55">
        <v>0</v>
      </c>
      <c r="X17" s="58">
        <v>0</v>
      </c>
      <c r="Y17" s="47" t="s">
        <v>188</v>
      </c>
      <c r="Z17" s="57" t="s">
        <v>167</v>
      </c>
      <c r="AA17" s="55">
        <v>12</v>
      </c>
      <c r="AB17" s="97" t="s">
        <v>189</v>
      </c>
      <c r="AC17" s="54">
        <v>0</v>
      </c>
      <c r="AD17" s="57" t="s">
        <v>117</v>
      </c>
      <c r="AE17" s="57">
        <v>0</v>
      </c>
      <c r="AF17" s="57">
        <v>0</v>
      </c>
      <c r="AG17" s="57" t="s">
        <v>190</v>
      </c>
      <c r="AH17" s="57" t="s">
        <v>132</v>
      </c>
      <c r="AI17" s="55">
        <v>12</v>
      </c>
      <c r="AJ17" s="57">
        <v>0</v>
      </c>
      <c r="AK17" s="54">
        <v>0</v>
      </c>
      <c r="AL17" s="57" t="s">
        <v>191</v>
      </c>
      <c r="AM17" s="57">
        <v>0</v>
      </c>
      <c r="AN17" s="57">
        <v>0</v>
      </c>
      <c r="AO17" s="57" t="s">
        <v>192</v>
      </c>
      <c r="AP17" s="57"/>
      <c r="AQ17" s="55">
        <v>12</v>
      </c>
      <c r="AR17" s="88">
        <v>0</v>
      </c>
      <c r="AS17" s="112">
        <v>0</v>
      </c>
      <c r="AT17" s="88" t="s">
        <v>191</v>
      </c>
      <c r="AU17" s="88">
        <v>0</v>
      </c>
      <c r="AV17" s="113">
        <v>0</v>
      </c>
      <c r="AW17" s="88" t="s">
        <v>193</v>
      </c>
      <c r="AX17" s="88" t="s">
        <v>194</v>
      </c>
      <c r="AZ17" s="296"/>
    </row>
    <row r="18" spans="1:52" ht="29.5" hidden="1" customHeight="1" x14ac:dyDescent="0.35">
      <c r="A18" s="57" t="s">
        <v>47</v>
      </c>
      <c r="B18" s="57" t="s">
        <v>101</v>
      </c>
      <c r="C18" s="47" t="s">
        <v>158</v>
      </c>
      <c r="D18" s="47" t="s">
        <v>159</v>
      </c>
      <c r="E18" s="47" t="s">
        <v>195</v>
      </c>
      <c r="F18" s="47" t="s">
        <v>52</v>
      </c>
      <c r="G18" s="47" t="s">
        <v>106</v>
      </c>
      <c r="H18" s="47" t="s">
        <v>162</v>
      </c>
      <c r="I18" s="78" t="s">
        <v>108</v>
      </c>
      <c r="J18" s="78" t="s">
        <v>196</v>
      </c>
      <c r="K18" s="55">
        <v>14</v>
      </c>
      <c r="L18" s="78" t="s">
        <v>197</v>
      </c>
      <c r="M18" s="78" t="s">
        <v>198</v>
      </c>
      <c r="N18" s="55">
        <v>0</v>
      </c>
      <c r="O18" s="55">
        <v>14</v>
      </c>
      <c r="P18" s="55">
        <v>14</v>
      </c>
      <c r="Q18" s="55">
        <v>14</v>
      </c>
      <c r="R18" s="108">
        <f>SUM(N18:Q18)</f>
        <v>42</v>
      </c>
      <c r="S18" s="108">
        <v>0</v>
      </c>
      <c r="T18" s="109" t="s">
        <v>58</v>
      </c>
      <c r="U18" s="108" t="s">
        <v>58</v>
      </c>
      <c r="V18" s="109" t="s">
        <v>58</v>
      </c>
      <c r="W18" s="55">
        <v>0</v>
      </c>
      <c r="X18" s="58">
        <v>0</v>
      </c>
      <c r="Y18" s="47" t="s">
        <v>199</v>
      </c>
      <c r="Z18" s="57" t="s">
        <v>200</v>
      </c>
      <c r="AA18" s="55">
        <v>0</v>
      </c>
      <c r="AB18" s="55" t="s">
        <v>58</v>
      </c>
      <c r="AC18" s="55" t="s">
        <v>58</v>
      </c>
      <c r="AD18" s="55" t="s">
        <v>58</v>
      </c>
      <c r="AE18" s="57">
        <v>0</v>
      </c>
      <c r="AF18" s="57">
        <v>0</v>
      </c>
      <c r="AG18" s="57" t="s">
        <v>201</v>
      </c>
      <c r="AH18" s="57" t="s">
        <v>132</v>
      </c>
      <c r="AI18" s="55">
        <v>0</v>
      </c>
      <c r="AJ18" s="114">
        <v>0</v>
      </c>
      <c r="AK18" s="114">
        <v>0</v>
      </c>
      <c r="AL18" s="114" t="s">
        <v>58</v>
      </c>
      <c r="AM18" s="82">
        <v>0</v>
      </c>
      <c r="AN18" s="81">
        <v>0</v>
      </c>
      <c r="AO18" s="115" t="s">
        <v>202</v>
      </c>
      <c r="AP18" s="57"/>
      <c r="AQ18" s="55">
        <v>0</v>
      </c>
      <c r="AR18" s="116">
        <v>0</v>
      </c>
      <c r="AS18" s="116">
        <v>0</v>
      </c>
      <c r="AT18" s="116" t="s">
        <v>58</v>
      </c>
      <c r="AU18" s="87">
        <v>0</v>
      </c>
      <c r="AV18" s="86">
        <v>0</v>
      </c>
      <c r="AW18" s="117" t="s">
        <v>203</v>
      </c>
      <c r="AX18" s="88" t="s">
        <v>204</v>
      </c>
      <c r="AZ18" s="296"/>
    </row>
    <row r="19" spans="1:52" ht="29.5" hidden="1" customHeight="1" x14ac:dyDescent="0.35">
      <c r="A19" s="57" t="s">
        <v>47</v>
      </c>
      <c r="B19" s="57" t="s">
        <v>101</v>
      </c>
      <c r="C19" s="47" t="s">
        <v>205</v>
      </c>
      <c r="D19" s="47" t="s">
        <v>206</v>
      </c>
      <c r="E19" s="47" t="s">
        <v>207</v>
      </c>
      <c r="F19" s="47" t="s">
        <v>52</v>
      </c>
      <c r="G19" s="47" t="s">
        <v>106</v>
      </c>
      <c r="H19" s="47" t="s">
        <v>162</v>
      </c>
      <c r="I19" s="78" t="s">
        <v>108</v>
      </c>
      <c r="J19" s="78" t="s">
        <v>208</v>
      </c>
      <c r="K19" s="55">
        <v>0</v>
      </c>
      <c r="L19" s="78" t="s">
        <v>209</v>
      </c>
      <c r="M19" s="78" t="s">
        <v>210</v>
      </c>
      <c r="N19" s="55">
        <v>0</v>
      </c>
      <c r="O19" s="108">
        <v>13200</v>
      </c>
      <c r="P19" s="108">
        <v>13200</v>
      </c>
      <c r="Q19" s="108">
        <v>13200</v>
      </c>
      <c r="R19" s="108">
        <f>SUM(N19:Q19)</f>
        <v>39600</v>
      </c>
      <c r="S19" s="108">
        <v>0</v>
      </c>
      <c r="T19" s="109" t="s">
        <v>58</v>
      </c>
      <c r="U19" s="108" t="s">
        <v>58</v>
      </c>
      <c r="V19" s="108" t="s">
        <v>58</v>
      </c>
      <c r="W19" s="55">
        <v>0</v>
      </c>
      <c r="X19" s="58">
        <v>0</v>
      </c>
      <c r="Y19" s="47" t="s">
        <v>211</v>
      </c>
      <c r="Z19" s="57" t="s">
        <v>212</v>
      </c>
      <c r="AA19" s="55">
        <v>0</v>
      </c>
      <c r="AB19" s="55" t="s">
        <v>58</v>
      </c>
      <c r="AC19" s="55" t="s">
        <v>58</v>
      </c>
      <c r="AD19" s="55" t="s">
        <v>58</v>
      </c>
      <c r="AE19" s="57">
        <v>0</v>
      </c>
      <c r="AF19" s="57">
        <v>0</v>
      </c>
      <c r="AG19" s="57" t="s">
        <v>213</v>
      </c>
      <c r="AH19" s="57" t="s">
        <v>132</v>
      </c>
      <c r="AI19" s="55">
        <v>0</v>
      </c>
      <c r="AJ19" s="55" t="s">
        <v>58</v>
      </c>
      <c r="AK19" s="55" t="s">
        <v>58</v>
      </c>
      <c r="AL19" s="55" t="s">
        <v>58</v>
      </c>
      <c r="AM19" s="57">
        <v>0</v>
      </c>
      <c r="AN19" s="57">
        <v>0</v>
      </c>
      <c r="AO19" s="57" t="s">
        <v>214</v>
      </c>
      <c r="AP19" s="57"/>
      <c r="AQ19" s="55">
        <v>0</v>
      </c>
      <c r="AR19" s="83" t="s">
        <v>58</v>
      </c>
      <c r="AS19" s="83" t="s">
        <v>58</v>
      </c>
      <c r="AT19" s="83" t="s">
        <v>58</v>
      </c>
      <c r="AU19" s="88">
        <v>0</v>
      </c>
      <c r="AV19" s="84">
        <v>0</v>
      </c>
      <c r="AW19" s="88" t="s">
        <v>215</v>
      </c>
      <c r="AX19" s="88" t="s">
        <v>216</v>
      </c>
      <c r="AZ19" s="296"/>
    </row>
    <row r="20" spans="1:52" ht="29.5" hidden="1" customHeight="1" x14ac:dyDescent="0.35">
      <c r="A20" s="57" t="s">
        <v>47</v>
      </c>
      <c r="B20" s="57" t="s">
        <v>101</v>
      </c>
      <c r="C20" s="47" t="s">
        <v>205</v>
      </c>
      <c r="D20" s="47" t="s">
        <v>206</v>
      </c>
      <c r="E20" s="47" t="s">
        <v>207</v>
      </c>
      <c r="F20" s="47" t="s">
        <v>52</v>
      </c>
      <c r="G20" s="47" t="s">
        <v>106</v>
      </c>
      <c r="H20" s="47" t="s">
        <v>162</v>
      </c>
      <c r="I20" s="78" t="s">
        <v>217</v>
      </c>
      <c r="J20" s="78" t="s">
        <v>218</v>
      </c>
      <c r="K20" s="55">
        <v>0</v>
      </c>
      <c r="L20" s="78" t="s">
        <v>219</v>
      </c>
      <c r="M20" s="57" t="s">
        <v>220</v>
      </c>
      <c r="N20" s="55">
        <v>0</v>
      </c>
      <c r="O20" s="55">
        <v>40</v>
      </c>
      <c r="P20" s="55">
        <v>40</v>
      </c>
      <c r="Q20" s="55">
        <v>40</v>
      </c>
      <c r="R20" s="108">
        <v>40</v>
      </c>
      <c r="S20" s="108">
        <v>0</v>
      </c>
      <c r="T20" s="109" t="s">
        <v>58</v>
      </c>
      <c r="U20" s="108" t="s">
        <v>58</v>
      </c>
      <c r="V20" s="108" t="s">
        <v>58</v>
      </c>
      <c r="W20" s="55">
        <v>0</v>
      </c>
      <c r="X20" s="58">
        <v>0</v>
      </c>
      <c r="Y20" s="47" t="s">
        <v>221</v>
      </c>
      <c r="Z20" s="57" t="s">
        <v>212</v>
      </c>
      <c r="AA20" s="55">
        <v>0</v>
      </c>
      <c r="AB20" s="55" t="s">
        <v>58</v>
      </c>
      <c r="AC20" s="55" t="s">
        <v>58</v>
      </c>
      <c r="AD20" s="55" t="s">
        <v>58</v>
      </c>
      <c r="AE20" s="57">
        <v>9</v>
      </c>
      <c r="AF20" s="98">
        <v>0.22500000000000001</v>
      </c>
      <c r="AG20" s="57" t="s">
        <v>222</v>
      </c>
      <c r="AH20" s="57" t="s">
        <v>223</v>
      </c>
      <c r="AI20" s="55">
        <v>0</v>
      </c>
      <c r="AJ20" s="55" t="s">
        <v>58</v>
      </c>
      <c r="AK20" s="55" t="s">
        <v>58</v>
      </c>
      <c r="AL20" s="55" t="s">
        <v>58</v>
      </c>
      <c r="AM20" s="57">
        <v>0</v>
      </c>
      <c r="AN20" s="98" t="s">
        <v>224</v>
      </c>
      <c r="AO20" s="57" t="s">
        <v>225</v>
      </c>
      <c r="AP20" s="57"/>
      <c r="AQ20" s="55">
        <v>0</v>
      </c>
      <c r="AR20" s="83" t="s">
        <v>58</v>
      </c>
      <c r="AS20" s="83" t="s">
        <v>58</v>
      </c>
      <c r="AT20" s="83" t="s">
        <v>58</v>
      </c>
      <c r="AU20" s="118">
        <v>32</v>
      </c>
      <c r="AV20" s="119">
        <v>0.8</v>
      </c>
      <c r="AW20" s="88" t="s">
        <v>226</v>
      </c>
      <c r="AX20" s="88" t="s">
        <v>227</v>
      </c>
      <c r="AY20" s="1" t="s">
        <v>1551</v>
      </c>
      <c r="AZ20" s="296"/>
    </row>
    <row r="21" spans="1:52" ht="29.5" hidden="1" customHeight="1" x14ac:dyDescent="0.35">
      <c r="A21" s="57" t="s">
        <v>47</v>
      </c>
      <c r="B21" s="57" t="s">
        <v>101</v>
      </c>
      <c r="C21" s="47" t="s">
        <v>49</v>
      </c>
      <c r="D21" s="47" t="s">
        <v>228</v>
      </c>
      <c r="E21" s="47" t="s">
        <v>229</v>
      </c>
      <c r="F21" s="47" t="s">
        <v>105</v>
      </c>
      <c r="G21" s="47" t="s">
        <v>106</v>
      </c>
      <c r="H21" s="47" t="s">
        <v>162</v>
      </c>
      <c r="I21" s="78" t="s">
        <v>108</v>
      </c>
      <c r="J21" s="78" t="s">
        <v>230</v>
      </c>
      <c r="K21" s="57">
        <v>1</v>
      </c>
      <c r="L21" s="47" t="s">
        <v>231</v>
      </c>
      <c r="M21" s="78" t="s">
        <v>232</v>
      </c>
      <c r="N21" s="57">
        <v>1</v>
      </c>
      <c r="O21" s="57">
        <v>1</v>
      </c>
      <c r="P21" s="57">
        <v>1</v>
      </c>
      <c r="Q21" s="57">
        <v>1</v>
      </c>
      <c r="R21" s="57">
        <v>4</v>
      </c>
      <c r="S21" s="57">
        <v>1</v>
      </c>
      <c r="T21" s="47" t="s">
        <v>233</v>
      </c>
      <c r="U21" s="57"/>
      <c r="V21" s="57" t="s">
        <v>234</v>
      </c>
      <c r="W21" s="57">
        <v>0</v>
      </c>
      <c r="X21" s="58">
        <v>0</v>
      </c>
      <c r="Y21" s="47" t="s">
        <v>235</v>
      </c>
      <c r="Z21" s="57" t="s">
        <v>236</v>
      </c>
      <c r="AA21" s="55">
        <v>0</v>
      </c>
      <c r="AB21" s="106"/>
      <c r="AC21" s="106"/>
      <c r="AD21" s="57" t="s">
        <v>237</v>
      </c>
      <c r="AE21" s="57">
        <v>0</v>
      </c>
      <c r="AF21" s="57">
        <v>0</v>
      </c>
      <c r="AG21" s="102" t="s">
        <v>238</v>
      </c>
      <c r="AH21" s="57" t="s">
        <v>132</v>
      </c>
      <c r="AI21" s="55">
        <v>0</v>
      </c>
      <c r="AJ21" s="55" t="s">
        <v>58</v>
      </c>
      <c r="AK21" s="55" t="s">
        <v>58</v>
      </c>
      <c r="AL21" s="55" t="s">
        <v>58</v>
      </c>
      <c r="AM21" s="57">
        <v>0.75</v>
      </c>
      <c r="AN21" s="80">
        <v>0.75</v>
      </c>
      <c r="AO21" s="102" t="s">
        <v>239</v>
      </c>
      <c r="AP21" s="57"/>
      <c r="AQ21" s="55">
        <v>0</v>
      </c>
      <c r="AR21" s="83" t="s">
        <v>58</v>
      </c>
      <c r="AS21" s="83" t="s">
        <v>58</v>
      </c>
      <c r="AT21" s="83" t="s">
        <v>58</v>
      </c>
      <c r="AU21" s="118">
        <v>0.25</v>
      </c>
      <c r="AV21" s="120">
        <v>1</v>
      </c>
      <c r="AW21" s="104" t="s">
        <v>240</v>
      </c>
      <c r="AX21" s="88" t="s">
        <v>241</v>
      </c>
      <c r="AZ21" s="296"/>
    </row>
    <row r="22" spans="1:52" ht="29.5" hidden="1" customHeight="1" x14ac:dyDescent="0.35">
      <c r="A22" s="57" t="s">
        <v>47</v>
      </c>
      <c r="B22" s="57" t="s">
        <v>101</v>
      </c>
      <c r="C22" s="47" t="s">
        <v>102</v>
      </c>
      <c r="D22" s="47" t="s">
        <v>242</v>
      </c>
      <c r="E22" s="47" t="s">
        <v>243</v>
      </c>
      <c r="F22" s="47" t="s">
        <v>105</v>
      </c>
      <c r="G22" s="47" t="s">
        <v>106</v>
      </c>
      <c r="H22" s="47" t="s">
        <v>162</v>
      </c>
      <c r="I22" s="78" t="s">
        <v>108</v>
      </c>
      <c r="J22" s="78" t="s">
        <v>244</v>
      </c>
      <c r="K22" s="57">
        <v>1</v>
      </c>
      <c r="L22" s="78" t="s">
        <v>245</v>
      </c>
      <c r="M22" s="78" t="s">
        <v>232</v>
      </c>
      <c r="N22" s="57">
        <v>1</v>
      </c>
      <c r="O22" s="57">
        <v>1</v>
      </c>
      <c r="P22" s="57">
        <v>1</v>
      </c>
      <c r="Q22" s="57">
        <v>1</v>
      </c>
      <c r="R22" s="57">
        <v>4</v>
      </c>
      <c r="S22" s="57">
        <v>1</v>
      </c>
      <c r="T22" s="47" t="s">
        <v>246</v>
      </c>
      <c r="U22" s="57">
        <v>0</v>
      </c>
      <c r="V22" s="57" t="s">
        <v>247</v>
      </c>
      <c r="W22" s="57">
        <v>0</v>
      </c>
      <c r="X22" s="58">
        <v>0</v>
      </c>
      <c r="Y22" s="47" t="s">
        <v>248</v>
      </c>
      <c r="Z22" s="57" t="s">
        <v>249</v>
      </c>
      <c r="AA22" s="55">
        <v>1</v>
      </c>
      <c r="AB22" s="57" t="s">
        <v>250</v>
      </c>
      <c r="AC22" s="55">
        <v>1</v>
      </c>
      <c r="AD22" s="57" t="s">
        <v>251</v>
      </c>
      <c r="AE22" s="57">
        <v>0</v>
      </c>
      <c r="AF22" s="57">
        <v>0</v>
      </c>
      <c r="AG22" s="57" t="s">
        <v>252</v>
      </c>
      <c r="AH22" s="57" t="s">
        <v>132</v>
      </c>
      <c r="AI22" s="55">
        <v>1</v>
      </c>
      <c r="AJ22" s="57" t="s">
        <v>253</v>
      </c>
      <c r="AK22" s="55" t="s">
        <v>58</v>
      </c>
      <c r="AL22" s="57" t="s">
        <v>191</v>
      </c>
      <c r="AM22" s="57">
        <v>0.75</v>
      </c>
      <c r="AN22" s="80">
        <v>0.75</v>
      </c>
      <c r="AO22" s="57" t="s">
        <v>254</v>
      </c>
      <c r="AP22" s="57"/>
      <c r="AQ22" s="55">
        <v>1</v>
      </c>
      <c r="AR22" s="88" t="s">
        <v>253</v>
      </c>
      <c r="AS22" s="83" t="s">
        <v>58</v>
      </c>
      <c r="AT22" s="88" t="s">
        <v>191</v>
      </c>
      <c r="AU22" s="88">
        <v>0.25</v>
      </c>
      <c r="AV22" s="84">
        <v>0.25</v>
      </c>
      <c r="AW22" s="88" t="s">
        <v>255</v>
      </c>
      <c r="AX22" s="88" t="s">
        <v>256</v>
      </c>
      <c r="AZ22" s="296"/>
    </row>
    <row r="23" spans="1:52" ht="29.5" hidden="1" customHeight="1" x14ac:dyDescent="0.35">
      <c r="A23" s="57" t="s">
        <v>47</v>
      </c>
      <c r="B23" s="57" t="s">
        <v>101</v>
      </c>
      <c r="C23" s="47" t="s">
        <v>49</v>
      </c>
      <c r="D23" s="47" t="s">
        <v>228</v>
      </c>
      <c r="E23" s="47" t="s">
        <v>229</v>
      </c>
      <c r="F23" s="47" t="s">
        <v>105</v>
      </c>
      <c r="G23" s="47" t="s">
        <v>106</v>
      </c>
      <c r="H23" s="47" t="s">
        <v>162</v>
      </c>
      <c r="I23" s="78" t="s">
        <v>108</v>
      </c>
      <c r="J23" s="78" t="s">
        <v>257</v>
      </c>
      <c r="K23" s="57">
        <v>0</v>
      </c>
      <c r="L23" s="78" t="s">
        <v>258</v>
      </c>
      <c r="M23" s="78" t="s">
        <v>1552</v>
      </c>
      <c r="N23" s="57">
        <v>0</v>
      </c>
      <c r="O23" s="57">
        <v>2</v>
      </c>
      <c r="P23" s="57">
        <v>1</v>
      </c>
      <c r="Q23" s="57">
        <v>0</v>
      </c>
      <c r="R23" s="57">
        <f>+N23+O23+P23+Q23</f>
        <v>3</v>
      </c>
      <c r="S23" s="57">
        <v>0</v>
      </c>
      <c r="T23" s="57" t="s">
        <v>58</v>
      </c>
      <c r="U23" s="57" t="s">
        <v>58</v>
      </c>
      <c r="V23" s="57" t="s">
        <v>58</v>
      </c>
      <c r="W23" s="55">
        <v>0</v>
      </c>
      <c r="X23" s="58">
        <v>0</v>
      </c>
      <c r="Y23" s="47"/>
      <c r="Z23" s="78" t="s">
        <v>259</v>
      </c>
      <c r="AA23" s="55">
        <v>0</v>
      </c>
      <c r="AB23" s="55" t="s">
        <v>58</v>
      </c>
      <c r="AC23" s="55" t="s">
        <v>58</v>
      </c>
      <c r="AD23" s="55" t="s">
        <v>58</v>
      </c>
      <c r="AE23" s="121">
        <v>0</v>
      </c>
      <c r="AF23" s="57">
        <v>0</v>
      </c>
      <c r="AG23" s="57" t="s">
        <v>260</v>
      </c>
      <c r="AH23" s="57" t="s">
        <v>132</v>
      </c>
      <c r="AI23" s="55">
        <v>0</v>
      </c>
      <c r="AJ23" s="55" t="s">
        <v>58</v>
      </c>
      <c r="AK23" s="55" t="s">
        <v>58</v>
      </c>
      <c r="AL23" s="55" t="s">
        <v>58</v>
      </c>
      <c r="AM23" s="121">
        <v>0</v>
      </c>
      <c r="AN23" s="57">
        <v>0</v>
      </c>
      <c r="AO23" s="57" t="s">
        <v>261</v>
      </c>
      <c r="AP23" s="57"/>
      <c r="AQ23" s="55">
        <v>0</v>
      </c>
      <c r="AR23" s="83" t="s">
        <v>58</v>
      </c>
      <c r="AS23" s="83" t="s">
        <v>58</v>
      </c>
      <c r="AT23" s="83" t="s">
        <v>58</v>
      </c>
      <c r="AU23" s="122">
        <v>0</v>
      </c>
      <c r="AV23" s="88">
        <v>0</v>
      </c>
      <c r="AW23" s="88" t="s">
        <v>262</v>
      </c>
      <c r="AX23" s="88" t="s">
        <v>263</v>
      </c>
      <c r="AZ23" s="296"/>
    </row>
    <row r="24" spans="1:52" ht="29.5" hidden="1" customHeight="1" x14ac:dyDescent="0.35">
      <c r="A24" s="57" t="s">
        <v>47</v>
      </c>
      <c r="B24" s="57" t="s">
        <v>101</v>
      </c>
      <c r="C24" s="47" t="s">
        <v>102</v>
      </c>
      <c r="D24" s="47" t="s">
        <v>264</v>
      </c>
      <c r="E24" s="47" t="s">
        <v>265</v>
      </c>
      <c r="F24" s="47" t="s">
        <v>266</v>
      </c>
      <c r="G24" s="47" t="s">
        <v>267</v>
      </c>
      <c r="H24" s="47" t="s">
        <v>268</v>
      </c>
      <c r="I24" s="78" t="s">
        <v>108</v>
      </c>
      <c r="J24" s="78" t="s">
        <v>269</v>
      </c>
      <c r="K24" s="55">
        <v>0</v>
      </c>
      <c r="L24" s="57" t="s">
        <v>270</v>
      </c>
      <c r="M24" s="78" t="s">
        <v>271</v>
      </c>
      <c r="N24" s="55">
        <v>0</v>
      </c>
      <c r="O24" s="55">
        <v>0</v>
      </c>
      <c r="P24" s="55">
        <v>0.5</v>
      </c>
      <c r="Q24" s="55">
        <v>0.5</v>
      </c>
      <c r="R24" s="55">
        <v>1</v>
      </c>
      <c r="S24" s="55">
        <v>0</v>
      </c>
      <c r="T24" s="57" t="s">
        <v>58</v>
      </c>
      <c r="U24" s="55" t="s">
        <v>58</v>
      </c>
      <c r="V24" s="55" t="s">
        <v>58</v>
      </c>
      <c r="W24" s="55" t="s">
        <v>1553</v>
      </c>
      <c r="X24" s="57" t="s">
        <v>272</v>
      </c>
      <c r="Y24" s="57" t="s">
        <v>58</v>
      </c>
      <c r="Z24" s="57" t="s">
        <v>272</v>
      </c>
      <c r="AA24" s="55">
        <v>0</v>
      </c>
      <c r="AB24" s="55" t="s">
        <v>58</v>
      </c>
      <c r="AC24" s="55" t="s">
        <v>58</v>
      </c>
      <c r="AD24" s="55" t="s">
        <v>58</v>
      </c>
      <c r="AE24" s="57">
        <v>0</v>
      </c>
      <c r="AF24" s="57" t="s">
        <v>272</v>
      </c>
      <c r="AG24" s="57"/>
      <c r="AH24" s="57" t="s">
        <v>273</v>
      </c>
      <c r="AI24" s="55">
        <v>0</v>
      </c>
      <c r="AJ24" s="55" t="s">
        <v>58</v>
      </c>
      <c r="AK24" s="55" t="s">
        <v>58</v>
      </c>
      <c r="AL24" s="55" t="s">
        <v>58</v>
      </c>
      <c r="AM24" s="57">
        <v>0</v>
      </c>
      <c r="AN24" s="57" t="s">
        <v>272</v>
      </c>
      <c r="AO24" s="57" t="s">
        <v>58</v>
      </c>
      <c r="AP24" s="57" t="s">
        <v>274</v>
      </c>
      <c r="AQ24" s="55">
        <v>0</v>
      </c>
      <c r="AR24" s="83" t="s">
        <v>58</v>
      </c>
      <c r="AS24" s="83" t="s">
        <v>58</v>
      </c>
      <c r="AT24" s="83" t="s">
        <v>58</v>
      </c>
      <c r="AU24" s="88">
        <v>0</v>
      </c>
      <c r="AV24" s="88" t="s">
        <v>272</v>
      </c>
      <c r="AW24" s="88" t="s">
        <v>58</v>
      </c>
      <c r="AX24" s="88" t="s">
        <v>275</v>
      </c>
      <c r="AZ24" s="296"/>
    </row>
    <row r="25" spans="1:52" ht="29.5" hidden="1" customHeight="1" x14ac:dyDescent="0.35">
      <c r="A25" s="57" t="s">
        <v>47</v>
      </c>
      <c r="B25" s="57" t="s">
        <v>276</v>
      </c>
      <c r="C25" s="47" t="s">
        <v>49</v>
      </c>
      <c r="D25" s="47" t="s">
        <v>50</v>
      </c>
      <c r="E25" s="47" t="s">
        <v>51</v>
      </c>
      <c r="F25" s="47" t="s">
        <v>52</v>
      </c>
      <c r="G25" s="47" t="s">
        <v>267</v>
      </c>
      <c r="H25" s="47" t="s">
        <v>268</v>
      </c>
      <c r="I25" s="78" t="s">
        <v>277</v>
      </c>
      <c r="J25" s="78" t="s">
        <v>278</v>
      </c>
      <c r="K25" s="55">
        <v>0</v>
      </c>
      <c r="L25" s="123" t="s">
        <v>279</v>
      </c>
      <c r="M25" s="123" t="s">
        <v>280</v>
      </c>
      <c r="N25" s="54">
        <v>0</v>
      </c>
      <c r="O25" s="54">
        <v>0</v>
      </c>
      <c r="P25" s="54">
        <v>1</v>
      </c>
      <c r="Q25" s="54">
        <v>1</v>
      </c>
      <c r="R25" s="54">
        <v>1</v>
      </c>
      <c r="S25" s="55">
        <v>0</v>
      </c>
      <c r="T25" s="80" t="s">
        <v>58</v>
      </c>
      <c r="U25" s="54" t="s">
        <v>58</v>
      </c>
      <c r="V25" s="54" t="s">
        <v>58</v>
      </c>
      <c r="W25" s="55" t="s">
        <v>281</v>
      </c>
      <c r="X25" s="57" t="s">
        <v>272</v>
      </c>
      <c r="Y25" s="47" t="s">
        <v>282</v>
      </c>
      <c r="Z25" s="57" t="s">
        <v>283</v>
      </c>
      <c r="AA25" s="55">
        <v>0</v>
      </c>
      <c r="AB25" s="55" t="s">
        <v>58</v>
      </c>
      <c r="AC25" s="55" t="s">
        <v>58</v>
      </c>
      <c r="AD25" s="55" t="s">
        <v>58</v>
      </c>
      <c r="AE25" s="57" t="s">
        <v>281</v>
      </c>
      <c r="AF25" s="57" t="s">
        <v>284</v>
      </c>
      <c r="AG25" s="57" t="s">
        <v>282</v>
      </c>
      <c r="AH25" s="57" t="s">
        <v>285</v>
      </c>
      <c r="AI25" s="55">
        <v>0</v>
      </c>
      <c r="AJ25" s="55" t="s">
        <v>58</v>
      </c>
      <c r="AK25" s="55" t="s">
        <v>58</v>
      </c>
      <c r="AL25" s="55" t="s">
        <v>58</v>
      </c>
      <c r="AM25" s="57" t="s">
        <v>281</v>
      </c>
      <c r="AN25" s="57" t="s">
        <v>281</v>
      </c>
      <c r="AO25" s="57" t="s">
        <v>286</v>
      </c>
      <c r="AP25" s="57" t="s">
        <v>286</v>
      </c>
      <c r="AQ25" s="55">
        <v>0</v>
      </c>
      <c r="AR25" s="83" t="s">
        <v>58</v>
      </c>
      <c r="AS25" s="83" t="s">
        <v>58</v>
      </c>
      <c r="AT25" s="83" t="s">
        <v>58</v>
      </c>
      <c r="AU25" s="88" t="s">
        <v>58</v>
      </c>
      <c r="AV25" s="88" t="s">
        <v>58</v>
      </c>
      <c r="AW25" s="88" t="s">
        <v>287</v>
      </c>
      <c r="AX25" s="88" t="s">
        <v>288</v>
      </c>
      <c r="AZ25" s="296"/>
    </row>
    <row r="26" spans="1:52" ht="29.5" hidden="1" customHeight="1" x14ac:dyDescent="0.35">
      <c r="A26" s="57" t="s">
        <v>47</v>
      </c>
      <c r="B26" s="57" t="s">
        <v>276</v>
      </c>
      <c r="C26" s="47" t="s">
        <v>49</v>
      </c>
      <c r="D26" s="47" t="s">
        <v>50</v>
      </c>
      <c r="E26" s="47" t="s">
        <v>51</v>
      </c>
      <c r="F26" s="47" t="s">
        <v>52</v>
      </c>
      <c r="G26" s="47" t="s">
        <v>106</v>
      </c>
      <c r="H26" s="47" t="s">
        <v>289</v>
      </c>
      <c r="I26" s="78" t="s">
        <v>217</v>
      </c>
      <c r="J26" s="78" t="s">
        <v>290</v>
      </c>
      <c r="K26" s="55">
        <v>1</v>
      </c>
      <c r="L26" s="123" t="s">
        <v>291</v>
      </c>
      <c r="M26" s="123" t="s">
        <v>292</v>
      </c>
      <c r="N26" s="57">
        <v>1</v>
      </c>
      <c r="O26" s="80">
        <v>0</v>
      </c>
      <c r="P26" s="80">
        <v>0</v>
      </c>
      <c r="Q26" s="80">
        <v>0</v>
      </c>
      <c r="R26" s="57">
        <v>1</v>
      </c>
      <c r="S26" s="57">
        <v>0.3</v>
      </c>
      <c r="T26" s="57" t="s">
        <v>293</v>
      </c>
      <c r="U26" s="57">
        <v>0.1</v>
      </c>
      <c r="V26" s="57" t="s">
        <v>294</v>
      </c>
      <c r="W26" s="55" t="s">
        <v>58</v>
      </c>
      <c r="X26" s="57" t="s">
        <v>272</v>
      </c>
      <c r="Y26" s="57" t="s">
        <v>58</v>
      </c>
      <c r="Z26" s="57" t="s">
        <v>58</v>
      </c>
      <c r="AA26" s="55">
        <v>0.3</v>
      </c>
      <c r="AB26" s="57" t="s">
        <v>295</v>
      </c>
      <c r="AC26" s="55">
        <v>0</v>
      </c>
      <c r="AD26" s="57" t="s">
        <v>296</v>
      </c>
      <c r="AE26" s="57" t="s">
        <v>281</v>
      </c>
      <c r="AF26" s="57" t="s">
        <v>281</v>
      </c>
      <c r="AG26" s="57" t="s">
        <v>297</v>
      </c>
      <c r="AH26" s="57" t="s">
        <v>130</v>
      </c>
      <c r="AI26" s="55">
        <v>0.3</v>
      </c>
      <c r="AJ26" s="57" t="s">
        <v>298</v>
      </c>
      <c r="AK26" s="55" t="s">
        <v>281</v>
      </c>
      <c r="AL26" s="57" t="s">
        <v>281</v>
      </c>
      <c r="AM26" s="57" t="s">
        <v>281</v>
      </c>
      <c r="AN26" s="57" t="s">
        <v>281</v>
      </c>
      <c r="AO26" s="57" t="s">
        <v>299</v>
      </c>
      <c r="AP26" s="57" t="s">
        <v>297</v>
      </c>
      <c r="AQ26" s="55">
        <v>0.3</v>
      </c>
      <c r="AR26" s="88" t="s">
        <v>300</v>
      </c>
      <c r="AS26" s="83" t="s">
        <v>281</v>
      </c>
      <c r="AT26" s="88" t="s">
        <v>281</v>
      </c>
      <c r="AU26" s="88" t="s">
        <v>281</v>
      </c>
      <c r="AV26" s="88" t="s">
        <v>281</v>
      </c>
      <c r="AW26" s="88" t="s">
        <v>301</v>
      </c>
      <c r="AX26" s="88" t="s">
        <v>302</v>
      </c>
      <c r="AZ26" s="296"/>
    </row>
    <row r="27" spans="1:52" ht="29.5" hidden="1" customHeight="1" x14ac:dyDescent="0.35">
      <c r="A27" s="57" t="s">
        <v>47</v>
      </c>
      <c r="B27" s="57" t="s">
        <v>276</v>
      </c>
      <c r="C27" s="47" t="s">
        <v>49</v>
      </c>
      <c r="D27" s="47" t="s">
        <v>50</v>
      </c>
      <c r="E27" s="47" t="s">
        <v>51</v>
      </c>
      <c r="F27" s="47" t="s">
        <v>52</v>
      </c>
      <c r="G27" s="47" t="s">
        <v>106</v>
      </c>
      <c r="H27" s="47" t="s">
        <v>289</v>
      </c>
      <c r="I27" s="78" t="s">
        <v>217</v>
      </c>
      <c r="J27" s="78" t="s">
        <v>290</v>
      </c>
      <c r="K27" s="55">
        <v>0</v>
      </c>
      <c r="L27" s="123" t="s">
        <v>303</v>
      </c>
      <c r="M27" s="123" t="s">
        <v>280</v>
      </c>
      <c r="N27" s="80">
        <v>0</v>
      </c>
      <c r="O27" s="80">
        <v>1</v>
      </c>
      <c r="P27" s="80">
        <v>1</v>
      </c>
      <c r="Q27" s="80">
        <v>1</v>
      </c>
      <c r="R27" s="80">
        <v>1</v>
      </c>
      <c r="S27" s="57">
        <v>0</v>
      </c>
      <c r="T27" s="80" t="s">
        <v>58</v>
      </c>
      <c r="U27" s="80" t="s">
        <v>58</v>
      </c>
      <c r="V27" s="80" t="s">
        <v>58</v>
      </c>
      <c r="W27" s="54">
        <v>0.15</v>
      </c>
      <c r="X27" s="58">
        <f>IF(O27=0,"Actividad no programada en la vigencia 2024",IF(W27=0,"No aplica",IFERROR(W27/O27,"No aplica")))</f>
        <v>0.15</v>
      </c>
      <c r="Y27" s="47" t="s">
        <v>304</v>
      </c>
      <c r="Z27" s="57" t="s">
        <v>305</v>
      </c>
      <c r="AA27" s="55">
        <v>0</v>
      </c>
      <c r="AB27" s="55" t="s">
        <v>58</v>
      </c>
      <c r="AC27" s="55" t="s">
        <v>58</v>
      </c>
      <c r="AD27" s="55" t="s">
        <v>58</v>
      </c>
      <c r="AE27" s="59">
        <v>0.15</v>
      </c>
      <c r="AF27" s="57">
        <v>30</v>
      </c>
      <c r="AG27" s="57" t="s">
        <v>306</v>
      </c>
      <c r="AH27" s="57" t="s">
        <v>307</v>
      </c>
      <c r="AI27" s="55">
        <v>0</v>
      </c>
      <c r="AJ27" s="55" t="s">
        <v>58</v>
      </c>
      <c r="AK27" s="55" t="s">
        <v>58</v>
      </c>
      <c r="AL27" s="55" t="s">
        <v>58</v>
      </c>
      <c r="AM27" s="57">
        <v>0</v>
      </c>
      <c r="AN27" s="57" t="s">
        <v>58</v>
      </c>
      <c r="AO27" s="57" t="s">
        <v>308</v>
      </c>
      <c r="AP27" s="57" t="s">
        <v>309</v>
      </c>
      <c r="AQ27" s="55">
        <v>0</v>
      </c>
      <c r="AR27" s="83" t="s">
        <v>281</v>
      </c>
      <c r="AS27" s="83" t="s">
        <v>58</v>
      </c>
      <c r="AT27" s="83" t="s">
        <v>58</v>
      </c>
      <c r="AU27" s="88">
        <v>0</v>
      </c>
      <c r="AV27" s="84">
        <v>0.3</v>
      </c>
      <c r="AW27" s="88" t="s">
        <v>310</v>
      </c>
      <c r="AX27" s="88" t="s">
        <v>311</v>
      </c>
      <c r="AZ27" s="296"/>
    </row>
    <row r="28" spans="1:52" ht="29.5" hidden="1" customHeight="1" x14ac:dyDescent="0.35">
      <c r="A28" s="57" t="s">
        <v>47</v>
      </c>
      <c r="B28" s="57" t="s">
        <v>312</v>
      </c>
      <c r="C28" s="47" t="s">
        <v>49</v>
      </c>
      <c r="D28" s="47" t="s">
        <v>50</v>
      </c>
      <c r="E28" s="47" t="s">
        <v>51</v>
      </c>
      <c r="F28" s="47" t="s">
        <v>52</v>
      </c>
      <c r="G28" s="47" t="s">
        <v>106</v>
      </c>
      <c r="H28" s="47" t="s">
        <v>313</v>
      </c>
      <c r="I28" s="78" t="s">
        <v>314</v>
      </c>
      <c r="J28" s="78" t="s">
        <v>315</v>
      </c>
      <c r="K28" s="54">
        <v>0</v>
      </c>
      <c r="L28" s="47" t="s">
        <v>316</v>
      </c>
      <c r="M28" s="78" t="s">
        <v>317</v>
      </c>
      <c r="N28" s="54">
        <v>1</v>
      </c>
      <c r="O28" s="54">
        <v>1</v>
      </c>
      <c r="P28" s="54">
        <v>1</v>
      </c>
      <c r="Q28" s="54">
        <v>1</v>
      </c>
      <c r="R28" s="54">
        <v>1</v>
      </c>
      <c r="S28" s="54">
        <v>0.75</v>
      </c>
      <c r="T28" s="80" t="s">
        <v>318</v>
      </c>
      <c r="U28" s="54">
        <v>0.2</v>
      </c>
      <c r="V28" s="124" t="s">
        <v>319</v>
      </c>
      <c r="W28" s="54">
        <v>0.23</v>
      </c>
      <c r="X28" s="58">
        <f>IF(O28=0,"Actividad no programada en la vigencia 2024",IF(W28=0,"No aplica",IFERROR(W28/O28,"No aplica")))</f>
        <v>0.23</v>
      </c>
      <c r="Y28" s="47" t="s">
        <v>320</v>
      </c>
      <c r="Z28" s="57" t="s">
        <v>321</v>
      </c>
      <c r="AA28" s="54">
        <v>0.75</v>
      </c>
      <c r="AB28" s="57" t="s">
        <v>322</v>
      </c>
      <c r="AC28" s="54">
        <v>0.48</v>
      </c>
      <c r="AD28" s="55"/>
      <c r="AE28" s="80">
        <v>0.42</v>
      </c>
      <c r="AF28" s="80">
        <v>0.42</v>
      </c>
      <c r="AG28" s="57" t="s">
        <v>323</v>
      </c>
      <c r="AH28" s="57" t="s">
        <v>324</v>
      </c>
      <c r="AI28" s="54">
        <v>0.75</v>
      </c>
      <c r="AJ28" s="57" t="s">
        <v>325</v>
      </c>
      <c r="AK28" s="54">
        <v>0.62</v>
      </c>
      <c r="AL28" s="55"/>
      <c r="AM28" s="80">
        <v>0.67</v>
      </c>
      <c r="AN28" s="80">
        <v>0.67</v>
      </c>
      <c r="AO28" s="57" t="s">
        <v>326</v>
      </c>
      <c r="AP28" s="57" t="s">
        <v>327</v>
      </c>
      <c r="AQ28" s="54">
        <v>0.75</v>
      </c>
      <c r="AR28" s="88" t="s">
        <v>325</v>
      </c>
      <c r="AS28" s="112">
        <v>0.62</v>
      </c>
      <c r="AT28" s="83"/>
      <c r="AU28" s="84">
        <v>0.8</v>
      </c>
      <c r="AV28" s="84">
        <v>0.86670000000000003</v>
      </c>
      <c r="AW28" s="88" t="s">
        <v>328</v>
      </c>
      <c r="AX28" s="88"/>
      <c r="AY28" s="1" t="s">
        <v>1554</v>
      </c>
      <c r="AZ28" s="296"/>
    </row>
    <row r="29" spans="1:52" ht="29.5" hidden="1" customHeight="1" x14ac:dyDescent="0.35">
      <c r="A29" s="57" t="s">
        <v>47</v>
      </c>
      <c r="B29" s="57" t="s">
        <v>329</v>
      </c>
      <c r="C29" s="47" t="s">
        <v>49</v>
      </c>
      <c r="D29" s="47" t="s">
        <v>50</v>
      </c>
      <c r="E29" s="47" t="s">
        <v>51</v>
      </c>
      <c r="F29" s="47" t="s">
        <v>52</v>
      </c>
      <c r="G29" s="47" t="s">
        <v>330</v>
      </c>
      <c r="H29" s="47" t="s">
        <v>331</v>
      </c>
      <c r="I29" s="78" t="s">
        <v>108</v>
      </c>
      <c r="J29" s="78" t="s">
        <v>332</v>
      </c>
      <c r="K29" s="125" t="s">
        <v>333</v>
      </c>
      <c r="L29" s="78" t="s">
        <v>334</v>
      </c>
      <c r="M29" s="78" t="s">
        <v>335</v>
      </c>
      <c r="N29" s="80">
        <v>0</v>
      </c>
      <c r="O29" s="80">
        <v>1</v>
      </c>
      <c r="P29" s="80">
        <v>1</v>
      </c>
      <c r="Q29" s="80">
        <v>1</v>
      </c>
      <c r="R29" s="80">
        <v>1</v>
      </c>
      <c r="S29" s="57">
        <v>0</v>
      </c>
      <c r="T29" s="80" t="s">
        <v>58</v>
      </c>
      <c r="U29" s="80" t="s">
        <v>58</v>
      </c>
      <c r="V29" s="80" t="s">
        <v>58</v>
      </c>
      <c r="W29" s="57">
        <v>0</v>
      </c>
      <c r="X29" s="58"/>
      <c r="Y29" s="57"/>
      <c r="Z29" s="57"/>
      <c r="AA29" s="55">
        <v>0</v>
      </c>
      <c r="AB29" s="55" t="s">
        <v>58</v>
      </c>
      <c r="AC29" s="55" t="s">
        <v>58</v>
      </c>
      <c r="AD29" s="55" t="s">
        <v>58</v>
      </c>
      <c r="AE29" s="59">
        <v>1</v>
      </c>
      <c r="AF29" s="80">
        <v>1</v>
      </c>
      <c r="AG29" s="57" t="s">
        <v>336</v>
      </c>
      <c r="AH29" s="57" t="s">
        <v>337</v>
      </c>
      <c r="AI29" s="55">
        <v>0</v>
      </c>
      <c r="AJ29" s="55" t="s">
        <v>58</v>
      </c>
      <c r="AK29" s="55" t="s">
        <v>58</v>
      </c>
      <c r="AL29" s="55" t="s">
        <v>58</v>
      </c>
      <c r="AM29" s="57">
        <v>0</v>
      </c>
      <c r="AN29" s="80" t="s">
        <v>58</v>
      </c>
      <c r="AO29" s="57" t="s">
        <v>338</v>
      </c>
      <c r="AP29" s="57"/>
      <c r="AQ29" s="55">
        <v>0</v>
      </c>
      <c r="AR29" s="83" t="s">
        <v>58</v>
      </c>
      <c r="AS29" s="83" t="s">
        <v>58</v>
      </c>
      <c r="AT29" s="83" t="s">
        <v>58</v>
      </c>
      <c r="AU29" s="126">
        <v>1</v>
      </c>
      <c r="AV29" s="84">
        <v>1</v>
      </c>
      <c r="AW29" s="88" t="s">
        <v>339</v>
      </c>
      <c r="AX29" s="88" t="s">
        <v>340</v>
      </c>
      <c r="AZ29" s="296"/>
    </row>
    <row r="30" spans="1:52" ht="29.5" hidden="1" customHeight="1" x14ac:dyDescent="0.35">
      <c r="A30" s="57" t="s">
        <v>47</v>
      </c>
      <c r="B30" s="57" t="s">
        <v>329</v>
      </c>
      <c r="C30" s="47" t="s">
        <v>49</v>
      </c>
      <c r="D30" s="47" t="s">
        <v>50</v>
      </c>
      <c r="E30" s="47" t="s">
        <v>51</v>
      </c>
      <c r="F30" s="47" t="s">
        <v>52</v>
      </c>
      <c r="G30" s="47" t="s">
        <v>330</v>
      </c>
      <c r="H30" s="47" t="s">
        <v>331</v>
      </c>
      <c r="I30" s="78" t="s">
        <v>108</v>
      </c>
      <c r="J30" s="78" t="s">
        <v>332</v>
      </c>
      <c r="K30" s="125" t="s">
        <v>341</v>
      </c>
      <c r="L30" s="78" t="s">
        <v>342</v>
      </c>
      <c r="M30" s="127" t="s">
        <v>343</v>
      </c>
      <c r="N30" s="80">
        <v>0</v>
      </c>
      <c r="O30" s="80">
        <v>1</v>
      </c>
      <c r="P30" s="80">
        <v>1</v>
      </c>
      <c r="Q30" s="80">
        <v>1</v>
      </c>
      <c r="R30" s="80">
        <v>1</v>
      </c>
      <c r="S30" s="57">
        <v>0</v>
      </c>
      <c r="T30" s="80" t="s">
        <v>58</v>
      </c>
      <c r="U30" s="80" t="s">
        <v>58</v>
      </c>
      <c r="V30" s="80" t="s">
        <v>58</v>
      </c>
      <c r="W30" s="57">
        <v>0</v>
      </c>
      <c r="X30" s="58"/>
      <c r="Y30" s="57"/>
      <c r="Z30" s="57"/>
      <c r="AA30" s="55">
        <v>0</v>
      </c>
      <c r="AB30" s="55" t="s">
        <v>58</v>
      </c>
      <c r="AC30" s="55" t="s">
        <v>58</v>
      </c>
      <c r="AD30" s="55" t="s">
        <v>58</v>
      </c>
      <c r="AE30" s="57">
        <v>0</v>
      </c>
      <c r="AF30" s="57">
        <v>0</v>
      </c>
      <c r="AG30" s="57" t="s">
        <v>344</v>
      </c>
      <c r="AH30" s="57" t="s">
        <v>345</v>
      </c>
      <c r="AI30" s="55">
        <v>0</v>
      </c>
      <c r="AJ30" s="55" t="s">
        <v>58</v>
      </c>
      <c r="AK30" s="55" t="s">
        <v>58</v>
      </c>
      <c r="AL30" s="55" t="s">
        <v>58</v>
      </c>
      <c r="AM30" s="59">
        <v>1</v>
      </c>
      <c r="AN30" s="80">
        <v>1</v>
      </c>
      <c r="AO30" s="57" t="s">
        <v>346</v>
      </c>
      <c r="AP30" s="57"/>
      <c r="AQ30" s="55">
        <v>0</v>
      </c>
      <c r="AR30" s="83" t="s">
        <v>58</v>
      </c>
      <c r="AS30" s="83" t="s">
        <v>58</v>
      </c>
      <c r="AT30" s="83" t="s">
        <v>58</v>
      </c>
      <c r="AU30" s="126">
        <v>1</v>
      </c>
      <c r="AV30" s="84">
        <v>1</v>
      </c>
      <c r="AW30" s="88" t="s">
        <v>347</v>
      </c>
      <c r="AX30" s="88" t="s">
        <v>340</v>
      </c>
      <c r="AZ30" s="296"/>
    </row>
    <row r="31" spans="1:52" ht="29.5" hidden="1" customHeight="1" x14ac:dyDescent="0.35">
      <c r="A31" s="57" t="s">
        <v>47</v>
      </c>
      <c r="B31" s="57" t="s">
        <v>329</v>
      </c>
      <c r="C31" s="47" t="s">
        <v>49</v>
      </c>
      <c r="D31" s="47" t="s">
        <v>50</v>
      </c>
      <c r="E31" s="47" t="s">
        <v>51</v>
      </c>
      <c r="F31" s="47" t="s">
        <v>52</v>
      </c>
      <c r="G31" s="47" t="s">
        <v>330</v>
      </c>
      <c r="H31" s="47" t="s">
        <v>331</v>
      </c>
      <c r="I31" s="78" t="s">
        <v>108</v>
      </c>
      <c r="J31" s="78" t="s">
        <v>332</v>
      </c>
      <c r="K31" s="125" t="s">
        <v>348</v>
      </c>
      <c r="L31" s="78" t="s">
        <v>349</v>
      </c>
      <c r="M31" s="78" t="s">
        <v>350</v>
      </c>
      <c r="N31" s="128">
        <v>0</v>
      </c>
      <c r="O31" s="128">
        <v>2</v>
      </c>
      <c r="P31" s="128">
        <v>2</v>
      </c>
      <c r="Q31" s="128">
        <v>2</v>
      </c>
      <c r="R31" s="128">
        <v>6</v>
      </c>
      <c r="S31" s="57">
        <v>0</v>
      </c>
      <c r="T31" s="80" t="s">
        <v>58</v>
      </c>
      <c r="U31" s="80" t="s">
        <v>58</v>
      </c>
      <c r="V31" s="80" t="s">
        <v>58</v>
      </c>
      <c r="W31" s="57"/>
      <c r="X31" s="58"/>
      <c r="Y31" s="57"/>
      <c r="Z31" s="57"/>
      <c r="AA31" s="55">
        <v>0</v>
      </c>
      <c r="AB31" s="55" t="s">
        <v>58</v>
      </c>
      <c r="AC31" s="55" t="s">
        <v>58</v>
      </c>
      <c r="AD31" s="55" t="s">
        <v>58</v>
      </c>
      <c r="AE31" s="57">
        <v>0</v>
      </c>
      <c r="AF31" s="57">
        <v>0</v>
      </c>
      <c r="AG31" s="57" t="s">
        <v>351</v>
      </c>
      <c r="AH31" s="57" t="s">
        <v>345</v>
      </c>
      <c r="AI31" s="55">
        <v>0</v>
      </c>
      <c r="AJ31" s="55" t="s">
        <v>58</v>
      </c>
      <c r="AK31" s="55" t="s">
        <v>58</v>
      </c>
      <c r="AL31" s="55" t="s">
        <v>58</v>
      </c>
      <c r="AM31" s="57">
        <v>0</v>
      </c>
      <c r="AN31" s="57" t="s">
        <v>58</v>
      </c>
      <c r="AO31" s="57" t="s">
        <v>352</v>
      </c>
      <c r="AP31" s="57"/>
      <c r="AQ31" s="55">
        <v>0</v>
      </c>
      <c r="AR31" s="83" t="s">
        <v>58</v>
      </c>
      <c r="AS31" s="83" t="s">
        <v>58</v>
      </c>
      <c r="AT31" s="83" t="s">
        <v>58</v>
      </c>
      <c r="AU31" s="88">
        <v>2</v>
      </c>
      <c r="AV31" s="126">
        <v>1</v>
      </c>
      <c r="AW31" s="88" t="s">
        <v>353</v>
      </c>
      <c r="AX31" s="88" t="s">
        <v>340</v>
      </c>
      <c r="AZ31" s="296"/>
    </row>
    <row r="32" spans="1:52" ht="29.5" hidden="1" customHeight="1" x14ac:dyDescent="0.35">
      <c r="A32" s="57" t="s">
        <v>47</v>
      </c>
      <c r="B32" s="57" t="s">
        <v>329</v>
      </c>
      <c r="C32" s="47" t="s">
        <v>49</v>
      </c>
      <c r="D32" s="47" t="s">
        <v>50</v>
      </c>
      <c r="E32" s="47" t="s">
        <v>51</v>
      </c>
      <c r="F32" s="47" t="s">
        <v>52</v>
      </c>
      <c r="G32" s="47" t="s">
        <v>330</v>
      </c>
      <c r="H32" s="47" t="s">
        <v>331</v>
      </c>
      <c r="I32" s="78" t="s">
        <v>108</v>
      </c>
      <c r="J32" s="78" t="s">
        <v>354</v>
      </c>
      <c r="K32" s="57" t="s">
        <v>355</v>
      </c>
      <c r="L32" s="78" t="s">
        <v>356</v>
      </c>
      <c r="M32" s="78" t="s">
        <v>357</v>
      </c>
      <c r="N32" s="80">
        <v>0</v>
      </c>
      <c r="O32" s="80">
        <v>1</v>
      </c>
      <c r="P32" s="80">
        <v>1</v>
      </c>
      <c r="Q32" s="80">
        <v>1</v>
      </c>
      <c r="R32" s="80">
        <v>1</v>
      </c>
      <c r="S32" s="57">
        <v>0</v>
      </c>
      <c r="T32" s="80" t="s">
        <v>58</v>
      </c>
      <c r="U32" s="80" t="s">
        <v>58</v>
      </c>
      <c r="V32" s="80" t="s">
        <v>58</v>
      </c>
      <c r="W32" s="57">
        <v>0</v>
      </c>
      <c r="X32" s="58"/>
      <c r="Y32" s="57"/>
      <c r="Z32" s="57"/>
      <c r="AA32" s="55">
        <v>0</v>
      </c>
      <c r="AB32" s="55" t="s">
        <v>58</v>
      </c>
      <c r="AC32" s="55" t="s">
        <v>58</v>
      </c>
      <c r="AD32" s="55" t="s">
        <v>58</v>
      </c>
      <c r="AE32" s="59">
        <f>8/25</f>
        <v>0.32</v>
      </c>
      <c r="AF32" s="58">
        <f>8/25</f>
        <v>0.32</v>
      </c>
      <c r="AG32" s="57" t="s">
        <v>358</v>
      </c>
      <c r="AH32" s="57" t="s">
        <v>359</v>
      </c>
      <c r="AI32" s="55">
        <v>0</v>
      </c>
      <c r="AJ32" s="55" t="s">
        <v>58</v>
      </c>
      <c r="AK32" s="55" t="s">
        <v>58</v>
      </c>
      <c r="AL32" s="55" t="s">
        <v>58</v>
      </c>
      <c r="AM32" s="129" t="s">
        <v>1516</v>
      </c>
      <c r="AN32" s="58"/>
      <c r="AO32" s="57" t="s">
        <v>360</v>
      </c>
      <c r="AP32" s="57"/>
      <c r="AQ32" s="55">
        <v>0</v>
      </c>
      <c r="AR32" s="83" t="s">
        <v>58</v>
      </c>
      <c r="AS32" s="83" t="s">
        <v>58</v>
      </c>
      <c r="AT32" s="83" t="s">
        <v>58</v>
      </c>
      <c r="AU32" s="126">
        <f>9/25</f>
        <v>0.36</v>
      </c>
      <c r="AV32" s="126">
        <v>0.36</v>
      </c>
      <c r="AW32" s="88" t="s">
        <v>361</v>
      </c>
      <c r="AX32" s="88" t="s">
        <v>340</v>
      </c>
      <c r="AZ32" s="296"/>
    </row>
    <row r="33" spans="1:52" ht="29.5" hidden="1" customHeight="1" x14ac:dyDescent="0.35">
      <c r="A33" s="57" t="s">
        <v>47</v>
      </c>
      <c r="B33" s="57" t="s">
        <v>329</v>
      </c>
      <c r="C33" s="47" t="s">
        <v>49</v>
      </c>
      <c r="D33" s="47" t="s">
        <v>50</v>
      </c>
      <c r="E33" s="47" t="s">
        <v>51</v>
      </c>
      <c r="F33" s="47" t="s">
        <v>52</v>
      </c>
      <c r="G33" s="47" t="s">
        <v>53</v>
      </c>
      <c r="H33" s="47" t="s">
        <v>362</v>
      </c>
      <c r="I33" s="78" t="s">
        <v>108</v>
      </c>
      <c r="J33" s="78" t="s">
        <v>363</v>
      </c>
      <c r="K33" s="78" t="s">
        <v>364</v>
      </c>
      <c r="L33" s="78" t="s">
        <v>365</v>
      </c>
      <c r="M33" s="78" t="s">
        <v>366</v>
      </c>
      <c r="N33" s="54">
        <v>0</v>
      </c>
      <c r="O33" s="54">
        <v>1</v>
      </c>
      <c r="P33" s="54">
        <v>1</v>
      </c>
      <c r="Q33" s="54">
        <v>1</v>
      </c>
      <c r="R33" s="54">
        <v>1</v>
      </c>
      <c r="S33" s="55">
        <v>0</v>
      </c>
      <c r="T33" s="80" t="s">
        <v>58</v>
      </c>
      <c r="U33" s="80" t="s">
        <v>58</v>
      </c>
      <c r="V33" s="54" t="s">
        <v>58</v>
      </c>
      <c r="W33" s="58">
        <v>1</v>
      </c>
      <c r="X33" s="58">
        <f>IF(O33=0,"Actividad no programada en la vigencia 2024",IF(W33=0,"No aplica",IFERROR(W33/O33,"No aplica")))</f>
        <v>1</v>
      </c>
      <c r="Y33" s="57" t="s">
        <v>367</v>
      </c>
      <c r="Z33" s="57"/>
      <c r="AA33" s="55">
        <v>0</v>
      </c>
      <c r="AB33" s="55" t="s">
        <v>58</v>
      </c>
      <c r="AC33" s="55" t="s">
        <v>58</v>
      </c>
      <c r="AD33" s="55" t="s">
        <v>58</v>
      </c>
      <c r="AE33" s="59">
        <f>35/35</f>
        <v>1</v>
      </c>
      <c r="AF33" s="59">
        <f t="shared" ref="AF33:AU33" si="0">35/35</f>
        <v>1</v>
      </c>
      <c r="AG33" s="59">
        <f t="shared" si="0"/>
        <v>1</v>
      </c>
      <c r="AH33" s="59">
        <f t="shared" si="0"/>
        <v>1</v>
      </c>
      <c r="AI33" s="59">
        <f t="shared" si="0"/>
        <v>1</v>
      </c>
      <c r="AJ33" s="59">
        <f t="shared" si="0"/>
        <v>1</v>
      </c>
      <c r="AK33" s="59">
        <f t="shared" si="0"/>
        <v>1</v>
      </c>
      <c r="AL33" s="59">
        <f t="shared" si="0"/>
        <v>1</v>
      </c>
      <c r="AM33" s="59">
        <f t="shared" si="0"/>
        <v>1</v>
      </c>
      <c r="AN33" s="59">
        <f t="shared" si="0"/>
        <v>1</v>
      </c>
      <c r="AO33" s="59">
        <f t="shared" si="0"/>
        <v>1</v>
      </c>
      <c r="AP33" s="59">
        <f t="shared" si="0"/>
        <v>1</v>
      </c>
      <c r="AQ33" s="59">
        <f t="shared" si="0"/>
        <v>1</v>
      </c>
      <c r="AR33" s="59">
        <f t="shared" si="0"/>
        <v>1</v>
      </c>
      <c r="AS33" s="59">
        <f t="shared" si="0"/>
        <v>1</v>
      </c>
      <c r="AT33" s="59">
        <f t="shared" si="0"/>
        <v>1</v>
      </c>
      <c r="AU33" s="59">
        <f t="shared" si="0"/>
        <v>1</v>
      </c>
      <c r="AV33" s="84">
        <v>1</v>
      </c>
      <c r="AW33" s="88" t="s">
        <v>368</v>
      </c>
      <c r="AX33" s="88" t="s">
        <v>340</v>
      </c>
      <c r="AZ33" s="296"/>
    </row>
    <row r="34" spans="1:52" ht="29.5" hidden="1" customHeight="1" x14ac:dyDescent="0.35">
      <c r="A34" s="57" t="s">
        <v>47</v>
      </c>
      <c r="B34" s="57" t="s">
        <v>329</v>
      </c>
      <c r="C34" s="47" t="s">
        <v>49</v>
      </c>
      <c r="D34" s="47" t="s">
        <v>50</v>
      </c>
      <c r="E34" s="47" t="s">
        <v>51</v>
      </c>
      <c r="F34" s="47" t="s">
        <v>52</v>
      </c>
      <c r="G34" s="47" t="s">
        <v>330</v>
      </c>
      <c r="H34" s="47" t="s">
        <v>331</v>
      </c>
      <c r="I34" s="78" t="s">
        <v>108</v>
      </c>
      <c r="J34" s="78" t="s">
        <v>369</v>
      </c>
      <c r="K34" s="78" t="s">
        <v>370</v>
      </c>
      <c r="L34" s="82" t="s">
        <v>371</v>
      </c>
      <c r="M34" s="82" t="s">
        <v>372</v>
      </c>
      <c r="N34" s="80">
        <v>0</v>
      </c>
      <c r="O34" s="80">
        <v>0.1</v>
      </c>
      <c r="P34" s="80">
        <v>0.4</v>
      </c>
      <c r="Q34" s="80">
        <v>0.5</v>
      </c>
      <c r="R34" s="80">
        <v>1</v>
      </c>
      <c r="S34" s="57">
        <v>0</v>
      </c>
      <c r="T34" s="80" t="s">
        <v>58</v>
      </c>
      <c r="U34" s="80" t="s">
        <v>58</v>
      </c>
      <c r="V34" s="80" t="s">
        <v>58</v>
      </c>
      <c r="W34" s="59">
        <v>0</v>
      </c>
      <c r="X34" s="58" t="s">
        <v>58</v>
      </c>
      <c r="Y34" s="57" t="s">
        <v>58</v>
      </c>
      <c r="Z34" s="57" t="s">
        <v>58</v>
      </c>
      <c r="AA34" s="55">
        <v>0</v>
      </c>
      <c r="AB34" s="55" t="s">
        <v>58</v>
      </c>
      <c r="AC34" s="55" t="s">
        <v>58</v>
      </c>
      <c r="AD34" s="55" t="s">
        <v>58</v>
      </c>
      <c r="AE34" s="59">
        <f>4/32</f>
        <v>0.125</v>
      </c>
      <c r="AF34" s="130">
        <v>0.02</v>
      </c>
      <c r="AG34" s="57" t="s">
        <v>373</v>
      </c>
      <c r="AH34" s="57" t="s">
        <v>359</v>
      </c>
      <c r="AI34" s="55">
        <v>0</v>
      </c>
      <c r="AJ34" s="55" t="s">
        <v>58</v>
      </c>
      <c r="AK34" s="55" t="s">
        <v>58</v>
      </c>
      <c r="AL34" s="55" t="s">
        <v>58</v>
      </c>
      <c r="AM34" s="59">
        <f>15/32</f>
        <v>0.46875</v>
      </c>
      <c r="AN34" s="130">
        <v>4.5999999999999999E-2</v>
      </c>
      <c r="AO34" s="57" t="s">
        <v>374</v>
      </c>
      <c r="AP34" s="57" t="s">
        <v>375</v>
      </c>
      <c r="AQ34" s="55">
        <v>0</v>
      </c>
      <c r="AR34" s="83" t="s">
        <v>58</v>
      </c>
      <c r="AS34" s="83" t="s">
        <v>58</v>
      </c>
      <c r="AT34" s="83" t="s">
        <v>58</v>
      </c>
      <c r="AU34" s="126">
        <f>32/32</f>
        <v>1</v>
      </c>
      <c r="AV34" s="126">
        <v>0.1</v>
      </c>
      <c r="AW34" s="88" t="s">
        <v>376</v>
      </c>
      <c r="AX34" s="88" t="s">
        <v>377</v>
      </c>
      <c r="AY34" s="1" t="s">
        <v>1517</v>
      </c>
      <c r="AZ34" s="296"/>
    </row>
    <row r="35" spans="1:52" ht="29.5" hidden="1" customHeight="1" x14ac:dyDescent="0.35">
      <c r="A35" s="57" t="s">
        <v>47</v>
      </c>
      <c r="B35" s="57" t="s">
        <v>378</v>
      </c>
      <c r="C35" s="47" t="s">
        <v>49</v>
      </c>
      <c r="D35" s="47" t="s">
        <v>50</v>
      </c>
      <c r="E35" s="47" t="s">
        <v>51</v>
      </c>
      <c r="F35" s="47" t="s">
        <v>52</v>
      </c>
      <c r="G35" s="47" t="s">
        <v>106</v>
      </c>
      <c r="H35" s="47" t="s">
        <v>289</v>
      </c>
      <c r="I35" s="78" t="s">
        <v>108</v>
      </c>
      <c r="J35" s="78" t="s">
        <v>379</v>
      </c>
      <c r="K35" s="55">
        <v>1</v>
      </c>
      <c r="L35" s="47" t="s">
        <v>1545</v>
      </c>
      <c r="M35" s="47" t="s">
        <v>93</v>
      </c>
      <c r="N35" s="55">
        <v>1</v>
      </c>
      <c r="O35" s="55">
        <v>0</v>
      </c>
      <c r="P35" s="55">
        <v>0</v>
      </c>
      <c r="Q35" s="55">
        <v>0</v>
      </c>
      <c r="R35" s="55">
        <v>1</v>
      </c>
      <c r="S35" s="55">
        <v>1</v>
      </c>
      <c r="T35" s="57">
        <v>0</v>
      </c>
      <c r="U35" s="55">
        <v>0</v>
      </c>
      <c r="V35" s="47" t="s">
        <v>380</v>
      </c>
      <c r="W35" s="55">
        <v>0</v>
      </c>
      <c r="X35" s="58" t="str">
        <f>IF(O35=0,"Actividad no programada en la vigencia 2024",IF(W35=0,"No aplica",IFERROR(W35/O35,"No aplica")))</f>
        <v>Actividad no programada en la vigencia 2024</v>
      </c>
      <c r="Y35" s="47" t="s">
        <v>58</v>
      </c>
      <c r="Z35" s="57" t="s">
        <v>58</v>
      </c>
      <c r="AA35" s="55">
        <v>1</v>
      </c>
      <c r="AB35" s="106"/>
      <c r="AC35" s="106"/>
      <c r="AD35" s="55"/>
      <c r="AE35" s="57">
        <v>0</v>
      </c>
      <c r="AF35" s="80">
        <v>0.8</v>
      </c>
      <c r="AG35" s="57" t="s">
        <v>381</v>
      </c>
      <c r="AH35" s="57" t="s">
        <v>382</v>
      </c>
      <c r="AI35" s="55">
        <v>1</v>
      </c>
      <c r="AJ35" s="106" t="s">
        <v>383</v>
      </c>
      <c r="AK35" s="131">
        <v>0.8</v>
      </c>
      <c r="AL35" s="55"/>
      <c r="AM35" s="57">
        <v>0</v>
      </c>
      <c r="AN35" s="80" t="s">
        <v>384</v>
      </c>
      <c r="AO35" s="57" t="s">
        <v>385</v>
      </c>
      <c r="AP35" s="57"/>
      <c r="AQ35" s="55">
        <v>1</v>
      </c>
      <c r="AR35" s="107" t="s">
        <v>383</v>
      </c>
      <c r="AS35" s="132">
        <v>0.01</v>
      </c>
      <c r="AT35" s="83"/>
      <c r="AU35" s="133">
        <v>0</v>
      </c>
      <c r="AV35" s="135">
        <v>0</v>
      </c>
      <c r="AW35" s="134" t="s">
        <v>386</v>
      </c>
      <c r="AX35" s="88" t="s">
        <v>387</v>
      </c>
      <c r="AZ35" s="296"/>
    </row>
    <row r="36" spans="1:52" ht="29.5" hidden="1" customHeight="1" x14ac:dyDescent="0.35">
      <c r="A36" s="57" t="s">
        <v>47</v>
      </c>
      <c r="B36" s="57" t="s">
        <v>378</v>
      </c>
      <c r="C36" s="47" t="s">
        <v>49</v>
      </c>
      <c r="D36" s="47" t="s">
        <v>50</v>
      </c>
      <c r="E36" s="47" t="s">
        <v>51</v>
      </c>
      <c r="F36" s="47" t="s">
        <v>52</v>
      </c>
      <c r="G36" s="47" t="s">
        <v>106</v>
      </c>
      <c r="H36" s="47" t="s">
        <v>289</v>
      </c>
      <c r="I36" s="78" t="s">
        <v>108</v>
      </c>
      <c r="J36" s="78" t="s">
        <v>379</v>
      </c>
      <c r="K36" s="57">
        <v>0</v>
      </c>
      <c r="L36" s="47" t="s">
        <v>388</v>
      </c>
      <c r="M36" s="47" t="s">
        <v>389</v>
      </c>
      <c r="N36" s="55">
        <v>0</v>
      </c>
      <c r="O36" s="55">
        <v>38</v>
      </c>
      <c r="P36" s="55">
        <v>0</v>
      </c>
      <c r="Q36" s="55">
        <v>0</v>
      </c>
      <c r="R36" s="55">
        <v>38</v>
      </c>
      <c r="S36" s="55">
        <v>0</v>
      </c>
      <c r="T36" s="57" t="s">
        <v>58</v>
      </c>
      <c r="U36" s="55" t="s">
        <v>58</v>
      </c>
      <c r="V36" s="55" t="s">
        <v>58</v>
      </c>
      <c r="W36" s="55">
        <v>0</v>
      </c>
      <c r="X36" s="58">
        <v>0</v>
      </c>
      <c r="Y36" s="47"/>
      <c r="Z36" s="47" t="s">
        <v>390</v>
      </c>
      <c r="AA36" s="55">
        <v>0</v>
      </c>
      <c r="AB36" s="55" t="s">
        <v>58</v>
      </c>
      <c r="AC36" s="55" t="s">
        <v>58</v>
      </c>
      <c r="AD36" s="55" t="s">
        <v>58</v>
      </c>
      <c r="AE36" s="82">
        <v>0</v>
      </c>
      <c r="AF36" s="82" t="s">
        <v>391</v>
      </c>
      <c r="AG36" s="57" t="s">
        <v>392</v>
      </c>
      <c r="AH36" s="57" t="s">
        <v>393</v>
      </c>
      <c r="AI36" s="55">
        <v>0</v>
      </c>
      <c r="AJ36" s="55" t="s">
        <v>394</v>
      </c>
      <c r="AK36" s="55">
        <v>0</v>
      </c>
      <c r="AL36" s="55" t="s">
        <v>58</v>
      </c>
      <c r="AM36" s="82">
        <v>0</v>
      </c>
      <c r="AN36" s="82">
        <v>0</v>
      </c>
      <c r="AO36" s="57" t="s">
        <v>395</v>
      </c>
      <c r="AP36" s="57"/>
      <c r="AQ36" s="55">
        <v>0</v>
      </c>
      <c r="AR36" s="83" t="s">
        <v>396</v>
      </c>
      <c r="AS36" s="83">
        <v>0</v>
      </c>
      <c r="AT36" s="83" t="s">
        <v>58</v>
      </c>
      <c r="AU36" s="87">
        <v>0</v>
      </c>
      <c r="AV36" s="136">
        <v>0</v>
      </c>
      <c r="AW36" s="88" t="s">
        <v>397</v>
      </c>
      <c r="AX36" s="88" t="s">
        <v>398</v>
      </c>
      <c r="AZ36" s="296"/>
    </row>
    <row r="37" spans="1:52" ht="29.5" hidden="1" customHeight="1" x14ac:dyDescent="0.35">
      <c r="A37" s="57" t="s">
        <v>47</v>
      </c>
      <c r="B37" s="57" t="s">
        <v>378</v>
      </c>
      <c r="C37" s="47" t="s">
        <v>49</v>
      </c>
      <c r="D37" s="47" t="s">
        <v>50</v>
      </c>
      <c r="E37" s="47" t="s">
        <v>51</v>
      </c>
      <c r="F37" s="47" t="s">
        <v>52</v>
      </c>
      <c r="G37" s="47" t="s">
        <v>106</v>
      </c>
      <c r="H37" s="47" t="s">
        <v>289</v>
      </c>
      <c r="I37" s="78" t="s">
        <v>399</v>
      </c>
      <c r="J37" s="78" t="s">
        <v>400</v>
      </c>
      <c r="K37" s="57">
        <v>0</v>
      </c>
      <c r="L37" s="47" t="s">
        <v>401</v>
      </c>
      <c r="M37" s="47" t="s">
        <v>1546</v>
      </c>
      <c r="N37" s="57">
        <v>0</v>
      </c>
      <c r="O37" s="54">
        <v>1</v>
      </c>
      <c r="P37" s="54">
        <v>1</v>
      </c>
      <c r="Q37" s="54">
        <v>1</v>
      </c>
      <c r="R37" s="137">
        <v>1</v>
      </c>
      <c r="S37" s="138">
        <v>0</v>
      </c>
      <c r="T37" s="58" t="s">
        <v>58</v>
      </c>
      <c r="U37" s="137" t="s">
        <v>58</v>
      </c>
      <c r="V37" s="137" t="s">
        <v>58</v>
      </c>
      <c r="W37" s="55">
        <v>0</v>
      </c>
      <c r="X37" s="58">
        <v>0</v>
      </c>
      <c r="Y37" s="47"/>
      <c r="Z37" s="47" t="s">
        <v>390</v>
      </c>
      <c r="AA37" s="55">
        <v>0</v>
      </c>
      <c r="AB37" s="55" t="s">
        <v>58</v>
      </c>
      <c r="AC37" s="55" t="s">
        <v>58</v>
      </c>
      <c r="AD37" s="55" t="s">
        <v>58</v>
      </c>
      <c r="AE37" s="80">
        <v>0.49</v>
      </c>
      <c r="AF37" s="80">
        <v>0.49</v>
      </c>
      <c r="AG37" s="57" t="s">
        <v>402</v>
      </c>
      <c r="AH37" s="57" t="s">
        <v>403</v>
      </c>
      <c r="AI37" s="54">
        <v>0.7</v>
      </c>
      <c r="AJ37" s="57" t="s">
        <v>404</v>
      </c>
      <c r="AK37" s="55" t="s">
        <v>58</v>
      </c>
      <c r="AL37" s="55" t="s">
        <v>58</v>
      </c>
      <c r="AM37" s="80">
        <v>0.7</v>
      </c>
      <c r="AN37" s="80">
        <v>0.7</v>
      </c>
      <c r="AO37" s="80" t="s">
        <v>404</v>
      </c>
      <c r="AP37" s="57"/>
      <c r="AQ37" s="54">
        <v>0.7</v>
      </c>
      <c r="AR37" s="88" t="s">
        <v>404</v>
      </c>
      <c r="AS37" s="83" t="s">
        <v>58</v>
      </c>
      <c r="AT37" s="83" t="s">
        <v>58</v>
      </c>
      <c r="AU37" s="80">
        <v>0.8</v>
      </c>
      <c r="AV37" s="139">
        <v>0.8</v>
      </c>
      <c r="AW37" s="139" t="s">
        <v>405</v>
      </c>
      <c r="AX37" s="88" t="s">
        <v>406</v>
      </c>
      <c r="AZ37" s="296"/>
    </row>
    <row r="38" spans="1:52" ht="29.5" hidden="1" customHeight="1" x14ac:dyDescent="0.35">
      <c r="A38" s="57" t="s">
        <v>47</v>
      </c>
      <c r="B38" s="57" t="s">
        <v>378</v>
      </c>
      <c r="C38" s="47" t="s">
        <v>49</v>
      </c>
      <c r="D38" s="47" t="s">
        <v>50</v>
      </c>
      <c r="E38" s="47" t="s">
        <v>51</v>
      </c>
      <c r="F38" s="47" t="s">
        <v>52</v>
      </c>
      <c r="G38" s="47" t="s">
        <v>106</v>
      </c>
      <c r="H38" s="47" t="s">
        <v>289</v>
      </c>
      <c r="I38" s="78" t="s">
        <v>399</v>
      </c>
      <c r="J38" s="78" t="s">
        <v>407</v>
      </c>
      <c r="K38" s="55">
        <v>0</v>
      </c>
      <c r="L38" s="47" t="s">
        <v>408</v>
      </c>
      <c r="M38" s="47" t="s">
        <v>409</v>
      </c>
      <c r="N38" s="55">
        <v>2</v>
      </c>
      <c r="O38" s="55">
        <v>0</v>
      </c>
      <c r="P38" s="55">
        <v>0</v>
      </c>
      <c r="Q38" s="55">
        <v>0</v>
      </c>
      <c r="R38" s="55">
        <v>2</v>
      </c>
      <c r="S38" s="55">
        <v>0</v>
      </c>
      <c r="T38" s="57" t="s">
        <v>58</v>
      </c>
      <c r="U38" s="55" t="s">
        <v>58</v>
      </c>
      <c r="V38" s="55" t="s">
        <v>58</v>
      </c>
      <c r="W38" s="55">
        <v>0</v>
      </c>
      <c r="X38" s="58" t="str">
        <f>IF(O38=0,"Actividad no programada en la vigencia 2024",IF(W38=0,"No aplica",IFERROR(W38/O38,"No aplica")))</f>
        <v>Actividad no programada en la vigencia 2024</v>
      </c>
      <c r="Y38" s="47"/>
      <c r="Z38" s="57" t="s">
        <v>58</v>
      </c>
      <c r="AA38" s="55">
        <v>0</v>
      </c>
      <c r="AB38" s="55" t="s">
        <v>58</v>
      </c>
      <c r="AC38" s="55" t="s">
        <v>58</v>
      </c>
      <c r="AD38" s="55" t="s">
        <v>58</v>
      </c>
      <c r="AE38" s="82">
        <v>0</v>
      </c>
      <c r="AF38" s="82" t="s">
        <v>410</v>
      </c>
      <c r="AG38" s="57"/>
      <c r="AH38" s="57" t="s">
        <v>58</v>
      </c>
      <c r="AI38" s="55">
        <v>2</v>
      </c>
      <c r="AJ38" s="55"/>
      <c r="AK38" s="55" t="s">
        <v>58</v>
      </c>
      <c r="AL38" s="55" t="s">
        <v>58</v>
      </c>
      <c r="AM38" s="82">
        <v>0</v>
      </c>
      <c r="AN38" s="82"/>
      <c r="AO38" s="57"/>
      <c r="AP38" s="57"/>
      <c r="AQ38" s="55">
        <v>2</v>
      </c>
      <c r="AR38" s="83"/>
      <c r="AS38" s="83">
        <v>0</v>
      </c>
      <c r="AT38" s="83" t="s">
        <v>58</v>
      </c>
      <c r="AU38" s="140">
        <v>0</v>
      </c>
      <c r="AV38" s="141">
        <v>0</v>
      </c>
      <c r="AW38" s="133" t="s">
        <v>411</v>
      </c>
      <c r="AX38" s="88" t="s">
        <v>412</v>
      </c>
      <c r="AZ38" s="296"/>
    </row>
    <row r="39" spans="1:52" ht="29.5" hidden="1" customHeight="1" x14ac:dyDescent="0.35">
      <c r="A39" s="57" t="s">
        <v>47</v>
      </c>
      <c r="B39" s="57" t="s">
        <v>378</v>
      </c>
      <c r="C39" s="47" t="s">
        <v>49</v>
      </c>
      <c r="D39" s="47" t="s">
        <v>50</v>
      </c>
      <c r="E39" s="47" t="s">
        <v>51</v>
      </c>
      <c r="F39" s="47" t="s">
        <v>52</v>
      </c>
      <c r="G39" s="47" t="s">
        <v>106</v>
      </c>
      <c r="H39" s="47" t="s">
        <v>289</v>
      </c>
      <c r="I39" s="78" t="s">
        <v>399</v>
      </c>
      <c r="J39" s="78" t="s">
        <v>407</v>
      </c>
      <c r="K39" s="55">
        <v>0</v>
      </c>
      <c r="L39" s="47" t="s">
        <v>413</v>
      </c>
      <c r="M39" s="47" t="s">
        <v>414</v>
      </c>
      <c r="N39" s="55">
        <v>0</v>
      </c>
      <c r="O39" s="55">
        <v>1</v>
      </c>
      <c r="P39" s="55">
        <v>0</v>
      </c>
      <c r="Q39" s="55">
        <v>0</v>
      </c>
      <c r="R39" s="55">
        <v>1</v>
      </c>
      <c r="S39" s="55">
        <v>0</v>
      </c>
      <c r="T39" s="57" t="s">
        <v>58</v>
      </c>
      <c r="U39" s="55" t="s">
        <v>58</v>
      </c>
      <c r="V39" s="55" t="s">
        <v>58</v>
      </c>
      <c r="W39" s="55">
        <v>0</v>
      </c>
      <c r="X39" s="58">
        <v>0</v>
      </c>
      <c r="Y39" s="47"/>
      <c r="Z39" s="47" t="s">
        <v>390</v>
      </c>
      <c r="AA39" s="55">
        <v>0</v>
      </c>
      <c r="AB39" s="55" t="s">
        <v>58</v>
      </c>
      <c r="AC39" s="55" t="s">
        <v>58</v>
      </c>
      <c r="AD39" s="55" t="s">
        <v>58</v>
      </c>
      <c r="AE39" s="82">
        <v>0</v>
      </c>
      <c r="AF39" s="82" t="s">
        <v>130</v>
      </c>
      <c r="AG39" s="57"/>
      <c r="AH39" s="57" t="s">
        <v>390</v>
      </c>
      <c r="AI39" s="55">
        <v>1</v>
      </c>
      <c r="AJ39" s="55" t="s">
        <v>415</v>
      </c>
      <c r="AK39" s="54">
        <v>0.5</v>
      </c>
      <c r="AL39" s="55" t="s">
        <v>58</v>
      </c>
      <c r="AM39" s="142">
        <v>0.5</v>
      </c>
      <c r="AN39" s="81">
        <v>0.5</v>
      </c>
      <c r="AO39" s="57" t="s">
        <v>416</v>
      </c>
      <c r="AP39" s="57"/>
      <c r="AQ39" s="55">
        <v>1</v>
      </c>
      <c r="AR39" s="83" t="s">
        <v>415</v>
      </c>
      <c r="AS39" s="112" t="s">
        <v>58</v>
      </c>
      <c r="AT39" s="83" t="s">
        <v>58</v>
      </c>
      <c r="AU39" s="143">
        <v>0.03</v>
      </c>
      <c r="AV39" s="141">
        <v>0.53</v>
      </c>
      <c r="AW39" s="133" t="s">
        <v>417</v>
      </c>
      <c r="AX39" s="88" t="s">
        <v>418</v>
      </c>
      <c r="AZ39" s="296"/>
    </row>
    <row r="40" spans="1:52" ht="29.5" hidden="1" customHeight="1" x14ac:dyDescent="0.35">
      <c r="A40" s="57" t="s">
        <v>47</v>
      </c>
      <c r="B40" s="57" t="s">
        <v>378</v>
      </c>
      <c r="C40" s="47" t="s">
        <v>49</v>
      </c>
      <c r="D40" s="47" t="s">
        <v>50</v>
      </c>
      <c r="E40" s="47" t="s">
        <v>51</v>
      </c>
      <c r="F40" s="47" t="s">
        <v>52</v>
      </c>
      <c r="G40" s="47" t="s">
        <v>106</v>
      </c>
      <c r="H40" s="47" t="s">
        <v>289</v>
      </c>
      <c r="I40" s="78" t="s">
        <v>108</v>
      </c>
      <c r="J40" s="78" t="s">
        <v>419</v>
      </c>
      <c r="K40" s="55">
        <v>0</v>
      </c>
      <c r="L40" s="47" t="s">
        <v>420</v>
      </c>
      <c r="M40" s="47" t="s">
        <v>421</v>
      </c>
      <c r="N40" s="55">
        <v>1</v>
      </c>
      <c r="O40" s="55">
        <v>0</v>
      </c>
      <c r="P40" s="55">
        <v>0</v>
      </c>
      <c r="Q40" s="55">
        <v>0</v>
      </c>
      <c r="R40" s="55">
        <v>1</v>
      </c>
      <c r="S40" s="55">
        <v>0.3</v>
      </c>
      <c r="T40" s="102" t="s">
        <v>422</v>
      </c>
      <c r="U40" s="54">
        <v>0.3</v>
      </c>
      <c r="V40" s="57" t="s">
        <v>423</v>
      </c>
      <c r="W40" s="60">
        <v>0.1</v>
      </c>
      <c r="X40" s="58" t="str">
        <f>IF(O40=0,"Actividad no programada en la vigencia 2024",IF(#REF!=0,"No aplica",IFERROR(#REF!/O40,"No aplica")))</f>
        <v>Actividad no programada en la vigencia 2024</v>
      </c>
      <c r="Y40" s="102" t="s">
        <v>424</v>
      </c>
      <c r="Z40" s="57" t="s">
        <v>425</v>
      </c>
      <c r="AA40" s="57">
        <v>0.3</v>
      </c>
      <c r="AB40" s="106"/>
      <c r="AC40" s="106"/>
      <c r="AD40" s="55"/>
      <c r="AE40" s="60">
        <v>0.15</v>
      </c>
      <c r="AF40" s="80">
        <v>0.06</v>
      </c>
      <c r="AG40" s="57" t="s">
        <v>426</v>
      </c>
      <c r="AH40" s="57" t="s">
        <v>427</v>
      </c>
      <c r="AI40" s="80">
        <v>0.9</v>
      </c>
      <c r="AJ40" s="106" t="s">
        <v>415</v>
      </c>
      <c r="AK40" s="131">
        <v>0.9</v>
      </c>
      <c r="AL40" s="55" t="s">
        <v>58</v>
      </c>
      <c r="AM40" s="60">
        <v>0.9</v>
      </c>
      <c r="AN40" s="80">
        <v>0.9</v>
      </c>
      <c r="AO40" s="57" t="s">
        <v>428</v>
      </c>
      <c r="AP40" s="57"/>
      <c r="AQ40" s="80">
        <v>0.9</v>
      </c>
      <c r="AR40" s="107" t="s">
        <v>415</v>
      </c>
      <c r="AS40" s="132">
        <v>8.9999999999999993E-3</v>
      </c>
      <c r="AT40" s="83" t="s">
        <v>58</v>
      </c>
      <c r="AU40" s="144">
        <v>0</v>
      </c>
      <c r="AV40" s="139">
        <v>0</v>
      </c>
      <c r="AW40" s="134" t="s">
        <v>429</v>
      </c>
      <c r="AX40" s="88" t="s">
        <v>430</v>
      </c>
      <c r="AY40" s="1" t="s">
        <v>1547</v>
      </c>
      <c r="AZ40" s="296"/>
    </row>
    <row r="41" spans="1:52" ht="29.5" hidden="1" customHeight="1" x14ac:dyDescent="0.35">
      <c r="A41" s="57" t="s">
        <v>47</v>
      </c>
      <c r="B41" s="57" t="s">
        <v>378</v>
      </c>
      <c r="C41" s="47" t="s">
        <v>49</v>
      </c>
      <c r="D41" s="47" t="s">
        <v>50</v>
      </c>
      <c r="E41" s="47" t="s">
        <v>51</v>
      </c>
      <c r="F41" s="47" t="s">
        <v>52</v>
      </c>
      <c r="G41" s="47" t="s">
        <v>53</v>
      </c>
      <c r="H41" s="47" t="s">
        <v>54</v>
      </c>
      <c r="I41" s="78" t="s">
        <v>55</v>
      </c>
      <c r="J41" s="78" t="s">
        <v>431</v>
      </c>
      <c r="K41" s="55">
        <v>0</v>
      </c>
      <c r="L41" s="47" t="s">
        <v>432</v>
      </c>
      <c r="M41" s="47" t="s">
        <v>433</v>
      </c>
      <c r="N41" s="55">
        <v>0</v>
      </c>
      <c r="O41" s="55">
        <v>1</v>
      </c>
      <c r="P41" s="55">
        <v>0</v>
      </c>
      <c r="Q41" s="55">
        <v>0</v>
      </c>
      <c r="R41" s="55">
        <v>1</v>
      </c>
      <c r="S41" s="55">
        <v>0</v>
      </c>
      <c r="T41" s="57" t="s">
        <v>58</v>
      </c>
      <c r="U41" s="55" t="s">
        <v>58</v>
      </c>
      <c r="V41" s="55" t="s">
        <v>58</v>
      </c>
      <c r="W41" s="55">
        <v>0</v>
      </c>
      <c r="X41" s="58">
        <v>0</v>
      </c>
      <c r="Y41" s="47"/>
      <c r="Z41" s="47" t="s">
        <v>390</v>
      </c>
      <c r="AA41" s="55">
        <v>0</v>
      </c>
      <c r="AB41" s="55" t="s">
        <v>58</v>
      </c>
      <c r="AC41" s="55" t="s">
        <v>58</v>
      </c>
      <c r="AD41" s="55" t="s">
        <v>58</v>
      </c>
      <c r="AE41" s="57">
        <v>0</v>
      </c>
      <c r="AF41" s="57">
        <v>0</v>
      </c>
      <c r="AG41" s="57"/>
      <c r="AH41" s="57" t="s">
        <v>390</v>
      </c>
      <c r="AI41" s="55">
        <v>0</v>
      </c>
      <c r="AJ41" s="55" t="s">
        <v>434</v>
      </c>
      <c r="AK41" s="55">
        <v>0</v>
      </c>
      <c r="AL41" s="55"/>
      <c r="AM41" s="57">
        <v>0</v>
      </c>
      <c r="AN41" s="57" t="s">
        <v>434</v>
      </c>
      <c r="AO41" s="57">
        <v>0</v>
      </c>
      <c r="AP41" s="57"/>
      <c r="AQ41" s="55">
        <v>0</v>
      </c>
      <c r="AR41" s="83" t="s">
        <v>396</v>
      </c>
      <c r="AS41" s="83" t="s">
        <v>58</v>
      </c>
      <c r="AT41" s="83" t="s">
        <v>58</v>
      </c>
      <c r="AU41" s="84">
        <v>0</v>
      </c>
      <c r="AV41" s="126">
        <v>0</v>
      </c>
      <c r="AW41" s="88" t="s">
        <v>435</v>
      </c>
      <c r="AX41" s="88" t="s">
        <v>436</v>
      </c>
      <c r="AY41" s="1" t="s">
        <v>1548</v>
      </c>
      <c r="AZ41" s="296"/>
    </row>
    <row r="42" spans="1:52" ht="29.5" hidden="1" customHeight="1" x14ac:dyDescent="0.35">
      <c r="A42" s="57" t="s">
        <v>47</v>
      </c>
      <c r="B42" s="57" t="s">
        <v>437</v>
      </c>
      <c r="C42" s="47" t="s">
        <v>49</v>
      </c>
      <c r="D42" s="47" t="s">
        <v>50</v>
      </c>
      <c r="E42" s="47" t="s">
        <v>51</v>
      </c>
      <c r="F42" s="47" t="s">
        <v>52</v>
      </c>
      <c r="G42" s="47" t="s">
        <v>106</v>
      </c>
      <c r="H42" s="47" t="s">
        <v>438</v>
      </c>
      <c r="I42" s="78" t="s">
        <v>439</v>
      </c>
      <c r="J42" s="145" t="s">
        <v>440</v>
      </c>
      <c r="K42" s="55">
        <v>1</v>
      </c>
      <c r="L42" s="78" t="s">
        <v>441</v>
      </c>
      <c r="M42" s="78" t="s">
        <v>442</v>
      </c>
      <c r="N42" s="55">
        <v>1</v>
      </c>
      <c r="O42" s="55">
        <v>1</v>
      </c>
      <c r="P42" s="55">
        <v>1</v>
      </c>
      <c r="Q42" s="55">
        <v>0</v>
      </c>
      <c r="R42" s="55">
        <v>3</v>
      </c>
      <c r="S42" s="55">
        <v>0</v>
      </c>
      <c r="T42" s="57" t="s">
        <v>58</v>
      </c>
      <c r="U42" s="55" t="s">
        <v>58</v>
      </c>
      <c r="V42" s="55" t="s">
        <v>58</v>
      </c>
      <c r="W42" s="55">
        <v>1</v>
      </c>
      <c r="X42" s="58">
        <f>IF(O42=0,"Actividad no programada en la vigencia 2024",IF(W42=0,"No aplica",IFERROR(W42/O42,"No aplica")))</f>
        <v>1</v>
      </c>
      <c r="Y42" s="57" t="s">
        <v>443</v>
      </c>
      <c r="Z42" s="57" t="s">
        <v>444</v>
      </c>
      <c r="AA42" s="55">
        <v>0</v>
      </c>
      <c r="AB42" s="55" t="s">
        <v>58</v>
      </c>
      <c r="AC42" s="55" t="s">
        <v>58</v>
      </c>
      <c r="AD42" s="55" t="s">
        <v>58</v>
      </c>
      <c r="AE42" s="57">
        <v>1</v>
      </c>
      <c r="AF42" s="80">
        <v>1</v>
      </c>
      <c r="AG42" s="57" t="s">
        <v>445</v>
      </c>
      <c r="AH42" s="57" t="s">
        <v>446</v>
      </c>
      <c r="AI42" s="55">
        <v>0</v>
      </c>
      <c r="AJ42" s="55" t="s">
        <v>58</v>
      </c>
      <c r="AK42" s="55" t="s">
        <v>58</v>
      </c>
      <c r="AL42" s="55" t="s">
        <v>58</v>
      </c>
      <c r="AM42" s="57"/>
      <c r="AN42" s="80"/>
      <c r="AO42" s="57"/>
      <c r="AP42" s="57"/>
      <c r="AQ42" s="55">
        <v>0</v>
      </c>
      <c r="AR42" s="83" t="s">
        <v>58</v>
      </c>
      <c r="AS42" s="83" t="s">
        <v>58</v>
      </c>
      <c r="AT42" s="83" t="s">
        <v>58</v>
      </c>
      <c r="AU42" s="88">
        <v>0</v>
      </c>
      <c r="AV42" s="84" t="s">
        <v>447</v>
      </c>
      <c r="AW42" s="88" t="s">
        <v>448</v>
      </c>
      <c r="AX42" s="88" t="s">
        <v>449</v>
      </c>
      <c r="AZ42" s="296"/>
    </row>
    <row r="43" spans="1:52" ht="29.5" hidden="1" customHeight="1" x14ac:dyDescent="0.35">
      <c r="A43" s="57" t="s">
        <v>47</v>
      </c>
      <c r="B43" s="57" t="s">
        <v>437</v>
      </c>
      <c r="C43" s="47" t="s">
        <v>49</v>
      </c>
      <c r="D43" s="47" t="s">
        <v>50</v>
      </c>
      <c r="E43" s="47" t="s">
        <v>51</v>
      </c>
      <c r="F43" s="47" t="s">
        <v>52</v>
      </c>
      <c r="G43" s="47" t="s">
        <v>106</v>
      </c>
      <c r="H43" s="47" t="s">
        <v>438</v>
      </c>
      <c r="I43" s="78" t="s">
        <v>439</v>
      </c>
      <c r="J43" s="145" t="s">
        <v>450</v>
      </c>
      <c r="K43" s="55">
        <v>0</v>
      </c>
      <c r="L43" s="78" t="s">
        <v>451</v>
      </c>
      <c r="M43" s="78" t="s">
        <v>452</v>
      </c>
      <c r="N43" s="55">
        <v>0</v>
      </c>
      <c r="O43" s="55">
        <v>1</v>
      </c>
      <c r="P43" s="55">
        <v>0</v>
      </c>
      <c r="Q43" s="55">
        <v>0</v>
      </c>
      <c r="R43" s="55">
        <v>1</v>
      </c>
      <c r="S43" s="55">
        <v>0</v>
      </c>
      <c r="T43" s="57" t="s">
        <v>58</v>
      </c>
      <c r="U43" s="55" t="s">
        <v>58</v>
      </c>
      <c r="V43" s="55" t="s">
        <v>58</v>
      </c>
      <c r="W43" s="61">
        <v>0</v>
      </c>
      <c r="X43" s="58">
        <v>0</v>
      </c>
      <c r="Y43" s="47" t="s">
        <v>453</v>
      </c>
      <c r="Z43" s="57" t="s">
        <v>454</v>
      </c>
      <c r="AA43" s="55">
        <v>0</v>
      </c>
      <c r="AB43" s="55" t="s">
        <v>58</v>
      </c>
      <c r="AC43" s="55" t="s">
        <v>58</v>
      </c>
      <c r="AD43" s="55" t="s">
        <v>58</v>
      </c>
      <c r="AE43" s="57">
        <v>0</v>
      </c>
      <c r="AF43" s="80">
        <v>0</v>
      </c>
      <c r="AG43" s="57" t="s">
        <v>455</v>
      </c>
      <c r="AH43" s="57" t="s">
        <v>456</v>
      </c>
      <c r="AI43" s="55">
        <v>0</v>
      </c>
      <c r="AJ43" s="55" t="s">
        <v>58</v>
      </c>
      <c r="AK43" s="55" t="s">
        <v>58</v>
      </c>
      <c r="AL43" s="55" t="s">
        <v>58</v>
      </c>
      <c r="AM43" s="57"/>
      <c r="AN43" s="80"/>
      <c r="AO43" s="57"/>
      <c r="AP43" s="57"/>
      <c r="AQ43" s="55">
        <v>0</v>
      </c>
      <c r="AR43" s="83" t="s">
        <v>58</v>
      </c>
      <c r="AS43" s="83" t="s">
        <v>58</v>
      </c>
      <c r="AT43" s="83" t="s">
        <v>58</v>
      </c>
      <c r="AU43" s="88">
        <v>1</v>
      </c>
      <c r="AV43" s="84">
        <v>1</v>
      </c>
      <c r="AW43" s="88" t="s">
        <v>457</v>
      </c>
      <c r="AX43" s="88" t="s">
        <v>458</v>
      </c>
      <c r="AZ43" s="296"/>
    </row>
    <row r="44" spans="1:52" ht="29.5" hidden="1" customHeight="1" x14ac:dyDescent="0.35">
      <c r="A44" s="57" t="s">
        <v>47</v>
      </c>
      <c r="B44" s="57" t="s">
        <v>437</v>
      </c>
      <c r="C44" s="47" t="s">
        <v>49</v>
      </c>
      <c r="D44" s="47" t="s">
        <v>50</v>
      </c>
      <c r="E44" s="47" t="s">
        <v>51</v>
      </c>
      <c r="F44" s="47" t="s">
        <v>52</v>
      </c>
      <c r="G44" s="47" t="s">
        <v>106</v>
      </c>
      <c r="H44" s="47" t="s">
        <v>438</v>
      </c>
      <c r="I44" s="78" t="s">
        <v>439</v>
      </c>
      <c r="J44" s="145" t="s">
        <v>459</v>
      </c>
      <c r="K44" s="55">
        <v>0</v>
      </c>
      <c r="L44" s="78" t="s">
        <v>460</v>
      </c>
      <c r="M44" s="78" t="s">
        <v>461</v>
      </c>
      <c r="N44" s="55">
        <v>0</v>
      </c>
      <c r="O44" s="55">
        <v>1</v>
      </c>
      <c r="P44" s="55">
        <v>1</v>
      </c>
      <c r="Q44" s="55">
        <v>0</v>
      </c>
      <c r="R44" s="55">
        <v>2</v>
      </c>
      <c r="S44" s="55">
        <v>0</v>
      </c>
      <c r="T44" s="57" t="s">
        <v>58</v>
      </c>
      <c r="U44" s="55" t="s">
        <v>58</v>
      </c>
      <c r="V44" s="55" t="s">
        <v>58</v>
      </c>
      <c r="W44" s="61">
        <v>1</v>
      </c>
      <c r="X44" s="58">
        <f t="shared" ref="X44:X50" si="1">IF(O44=0,"Actividad no programada en la vigencia 2024",IF(W44=0,"No aplica",IFERROR(W44/O44,"No aplica")))</f>
        <v>1</v>
      </c>
      <c r="Y44" s="47" t="s">
        <v>462</v>
      </c>
      <c r="Z44" s="57" t="s">
        <v>463</v>
      </c>
      <c r="AA44" s="55">
        <v>0</v>
      </c>
      <c r="AB44" s="55" t="s">
        <v>58</v>
      </c>
      <c r="AC44" s="55" t="s">
        <v>58</v>
      </c>
      <c r="AD44" s="55" t="s">
        <v>58</v>
      </c>
      <c r="AE44" s="57">
        <v>0</v>
      </c>
      <c r="AF44" s="80">
        <v>0</v>
      </c>
      <c r="AG44" s="57" t="s">
        <v>464</v>
      </c>
      <c r="AH44" s="57" t="s">
        <v>465</v>
      </c>
      <c r="AI44" s="55">
        <v>0</v>
      </c>
      <c r="AJ44" s="55" t="s">
        <v>58</v>
      </c>
      <c r="AK44" s="55" t="s">
        <v>58</v>
      </c>
      <c r="AL44" s="55" t="s">
        <v>58</v>
      </c>
      <c r="AM44" s="57"/>
      <c r="AN44" s="80"/>
      <c r="AO44" s="57"/>
      <c r="AP44" s="57"/>
      <c r="AQ44" s="55">
        <v>0</v>
      </c>
      <c r="AR44" s="83" t="s">
        <v>58</v>
      </c>
      <c r="AS44" s="83" t="s">
        <v>58</v>
      </c>
      <c r="AT44" s="83" t="s">
        <v>58</v>
      </c>
      <c r="AU44" s="88">
        <v>1</v>
      </c>
      <c r="AV44" s="84">
        <v>1</v>
      </c>
      <c r="AW44" s="88" t="s">
        <v>457</v>
      </c>
      <c r="AX44" s="88" t="s">
        <v>466</v>
      </c>
      <c r="AY44" s="1" t="s">
        <v>1520</v>
      </c>
      <c r="AZ44" s="296"/>
    </row>
    <row r="45" spans="1:52" ht="29.5" hidden="1" customHeight="1" x14ac:dyDescent="0.35">
      <c r="A45" s="57" t="s">
        <v>47</v>
      </c>
      <c r="B45" s="57" t="s">
        <v>437</v>
      </c>
      <c r="C45" s="47" t="s">
        <v>49</v>
      </c>
      <c r="D45" s="47" t="s">
        <v>50</v>
      </c>
      <c r="E45" s="47" t="s">
        <v>51</v>
      </c>
      <c r="F45" s="47" t="s">
        <v>52</v>
      </c>
      <c r="G45" s="47" t="s">
        <v>106</v>
      </c>
      <c r="H45" s="47" t="s">
        <v>107</v>
      </c>
      <c r="I45" s="78" t="s">
        <v>439</v>
      </c>
      <c r="J45" s="145" t="s">
        <v>467</v>
      </c>
      <c r="K45" s="55">
        <v>0</v>
      </c>
      <c r="L45" s="78" t="s">
        <v>468</v>
      </c>
      <c r="M45" s="78" t="s">
        <v>469</v>
      </c>
      <c r="N45" s="55">
        <v>0</v>
      </c>
      <c r="O45" s="55">
        <v>2</v>
      </c>
      <c r="P45" s="55">
        <v>0</v>
      </c>
      <c r="Q45" s="55">
        <v>0</v>
      </c>
      <c r="R45" s="55">
        <v>2</v>
      </c>
      <c r="S45" s="55">
        <v>0</v>
      </c>
      <c r="T45" s="57" t="s">
        <v>58</v>
      </c>
      <c r="U45" s="55" t="s">
        <v>58</v>
      </c>
      <c r="V45" s="55" t="s">
        <v>58</v>
      </c>
      <c r="W45" s="61">
        <v>1</v>
      </c>
      <c r="X45" s="58">
        <f t="shared" si="1"/>
        <v>0.5</v>
      </c>
      <c r="Y45" s="57" t="s">
        <v>462</v>
      </c>
      <c r="Z45" s="57" t="s">
        <v>470</v>
      </c>
      <c r="AA45" s="55">
        <v>0</v>
      </c>
      <c r="AB45" s="55" t="s">
        <v>58</v>
      </c>
      <c r="AC45" s="55" t="s">
        <v>58</v>
      </c>
      <c r="AD45" s="55" t="s">
        <v>58</v>
      </c>
      <c r="AE45" s="57">
        <v>0</v>
      </c>
      <c r="AF45" s="80">
        <v>0</v>
      </c>
      <c r="AG45" s="57" t="s">
        <v>471</v>
      </c>
      <c r="AH45" s="57" t="s">
        <v>465</v>
      </c>
      <c r="AI45" s="55">
        <v>0</v>
      </c>
      <c r="AJ45" s="55" t="s">
        <v>58</v>
      </c>
      <c r="AK45" s="55" t="s">
        <v>58</v>
      </c>
      <c r="AL45" s="55" t="s">
        <v>58</v>
      </c>
      <c r="AM45" s="57"/>
      <c r="AN45" s="80"/>
      <c r="AO45" s="57"/>
      <c r="AP45" s="57"/>
      <c r="AQ45" s="55">
        <v>0</v>
      </c>
      <c r="AR45" s="83" t="s">
        <v>58</v>
      </c>
      <c r="AS45" s="83" t="s">
        <v>58</v>
      </c>
      <c r="AT45" s="83" t="s">
        <v>58</v>
      </c>
      <c r="AU45" s="88">
        <v>2</v>
      </c>
      <c r="AV45" s="84">
        <v>1</v>
      </c>
      <c r="AW45" s="88" t="s">
        <v>472</v>
      </c>
      <c r="AX45" s="88" t="s">
        <v>473</v>
      </c>
      <c r="AZ45" s="296"/>
    </row>
    <row r="46" spans="1:52" ht="29.5" hidden="1" customHeight="1" x14ac:dyDescent="0.35">
      <c r="A46" s="57" t="s">
        <v>47</v>
      </c>
      <c r="B46" s="57" t="s">
        <v>437</v>
      </c>
      <c r="C46" s="47" t="s">
        <v>49</v>
      </c>
      <c r="D46" s="47" t="s">
        <v>50</v>
      </c>
      <c r="E46" s="47" t="s">
        <v>51</v>
      </c>
      <c r="F46" s="47" t="s">
        <v>52</v>
      </c>
      <c r="G46" s="47" t="s">
        <v>53</v>
      </c>
      <c r="H46" s="47" t="s">
        <v>474</v>
      </c>
      <c r="I46" s="78" t="s">
        <v>439</v>
      </c>
      <c r="J46" s="78" t="s">
        <v>475</v>
      </c>
      <c r="K46" s="55">
        <v>0</v>
      </c>
      <c r="L46" s="78" t="s">
        <v>476</v>
      </c>
      <c r="M46" s="78" t="s">
        <v>477</v>
      </c>
      <c r="N46" s="55">
        <v>0</v>
      </c>
      <c r="O46" s="55">
        <v>0</v>
      </c>
      <c r="P46" s="55">
        <v>0</v>
      </c>
      <c r="Q46" s="55">
        <v>1</v>
      </c>
      <c r="R46" s="55">
        <v>1</v>
      </c>
      <c r="S46" s="55">
        <v>0</v>
      </c>
      <c r="T46" s="57" t="s">
        <v>58</v>
      </c>
      <c r="U46" s="55" t="s">
        <v>58</v>
      </c>
      <c r="V46" s="55" t="s">
        <v>58</v>
      </c>
      <c r="W46" s="61">
        <v>0</v>
      </c>
      <c r="X46" s="58" t="str">
        <f t="shared" si="1"/>
        <v>Actividad no programada en la vigencia 2024</v>
      </c>
      <c r="Y46" s="57" t="s">
        <v>478</v>
      </c>
      <c r="Z46" s="57" t="s">
        <v>479</v>
      </c>
      <c r="AA46" s="55">
        <v>0</v>
      </c>
      <c r="AB46" s="55" t="s">
        <v>58</v>
      </c>
      <c r="AC46" s="55" t="s">
        <v>58</v>
      </c>
      <c r="AD46" s="55" t="s">
        <v>58</v>
      </c>
      <c r="AE46" s="57">
        <v>0</v>
      </c>
      <c r="AF46" s="80">
        <v>0</v>
      </c>
      <c r="AG46" s="57" t="s">
        <v>480</v>
      </c>
      <c r="AH46" s="57" t="s">
        <v>479</v>
      </c>
      <c r="AI46" s="55">
        <v>0</v>
      </c>
      <c r="AJ46" s="55" t="s">
        <v>58</v>
      </c>
      <c r="AK46" s="55" t="s">
        <v>58</v>
      </c>
      <c r="AL46" s="55" t="s">
        <v>58</v>
      </c>
      <c r="AM46" s="57"/>
      <c r="AN46" s="80"/>
      <c r="AO46" s="57"/>
      <c r="AP46" s="57"/>
      <c r="AQ46" s="55">
        <v>0</v>
      </c>
      <c r="AR46" s="83" t="s">
        <v>58</v>
      </c>
      <c r="AS46" s="83" t="s">
        <v>58</v>
      </c>
      <c r="AT46" s="83" t="s">
        <v>58</v>
      </c>
      <c r="AU46" s="88">
        <v>0</v>
      </c>
      <c r="AV46" s="84" t="s">
        <v>281</v>
      </c>
      <c r="AW46" s="88" t="s">
        <v>478</v>
      </c>
      <c r="AX46" s="88" t="s">
        <v>481</v>
      </c>
      <c r="AZ46" s="296"/>
    </row>
    <row r="47" spans="1:52" ht="29.5" hidden="1" customHeight="1" x14ac:dyDescent="0.35">
      <c r="A47" s="57" t="s">
        <v>47</v>
      </c>
      <c r="B47" s="57" t="s">
        <v>437</v>
      </c>
      <c r="C47" s="47" t="s">
        <v>49</v>
      </c>
      <c r="D47" s="47" t="s">
        <v>50</v>
      </c>
      <c r="E47" s="47" t="s">
        <v>51</v>
      </c>
      <c r="F47" s="47" t="s">
        <v>52</v>
      </c>
      <c r="G47" s="47" t="s">
        <v>106</v>
      </c>
      <c r="H47" s="47" t="s">
        <v>162</v>
      </c>
      <c r="I47" s="78" t="s">
        <v>439</v>
      </c>
      <c r="J47" s="78" t="s">
        <v>482</v>
      </c>
      <c r="K47" s="55">
        <v>0</v>
      </c>
      <c r="L47" s="78" t="s">
        <v>483</v>
      </c>
      <c r="M47" s="78" t="s">
        <v>484</v>
      </c>
      <c r="N47" s="55">
        <v>0</v>
      </c>
      <c r="O47" s="55">
        <v>0</v>
      </c>
      <c r="P47" s="55">
        <v>1</v>
      </c>
      <c r="Q47" s="55">
        <v>0</v>
      </c>
      <c r="R47" s="55">
        <v>1</v>
      </c>
      <c r="S47" s="55">
        <v>0</v>
      </c>
      <c r="T47" s="57" t="s">
        <v>58</v>
      </c>
      <c r="U47" s="55" t="s">
        <v>58</v>
      </c>
      <c r="V47" s="55" t="s">
        <v>58</v>
      </c>
      <c r="W47" s="61">
        <v>0</v>
      </c>
      <c r="X47" s="58" t="str">
        <f t="shared" si="1"/>
        <v>Actividad no programada en la vigencia 2024</v>
      </c>
      <c r="Y47" s="76" t="s">
        <v>485</v>
      </c>
      <c r="Z47" s="57" t="s">
        <v>486</v>
      </c>
      <c r="AA47" s="55">
        <v>0</v>
      </c>
      <c r="AB47" s="55" t="s">
        <v>58</v>
      </c>
      <c r="AC47" s="55" t="s">
        <v>58</v>
      </c>
      <c r="AD47" s="55" t="s">
        <v>58</v>
      </c>
      <c r="AE47" s="57">
        <v>0</v>
      </c>
      <c r="AF47" s="80">
        <v>0</v>
      </c>
      <c r="AG47" s="57" t="s">
        <v>485</v>
      </c>
      <c r="AH47" s="57" t="s">
        <v>479</v>
      </c>
      <c r="AI47" s="55">
        <v>0</v>
      </c>
      <c r="AJ47" s="55" t="s">
        <v>58</v>
      </c>
      <c r="AK47" s="55" t="s">
        <v>58</v>
      </c>
      <c r="AL47" s="55" t="s">
        <v>58</v>
      </c>
      <c r="AM47" s="57"/>
      <c r="AN47" s="80"/>
      <c r="AO47" s="57"/>
      <c r="AP47" s="57"/>
      <c r="AQ47" s="55">
        <v>0</v>
      </c>
      <c r="AR47" s="83" t="s">
        <v>58</v>
      </c>
      <c r="AS47" s="83" t="s">
        <v>58</v>
      </c>
      <c r="AT47" s="83" t="s">
        <v>58</v>
      </c>
      <c r="AU47" s="88">
        <v>0</v>
      </c>
      <c r="AV47" s="84" t="s">
        <v>281</v>
      </c>
      <c r="AW47" s="88" t="s">
        <v>487</v>
      </c>
      <c r="AX47" s="88" t="s">
        <v>488</v>
      </c>
      <c r="AZ47" s="296"/>
    </row>
    <row r="48" spans="1:52" ht="29.5" hidden="1" customHeight="1" x14ac:dyDescent="0.35">
      <c r="A48" s="57" t="s">
        <v>47</v>
      </c>
      <c r="B48" s="57" t="s">
        <v>437</v>
      </c>
      <c r="C48" s="47" t="s">
        <v>49</v>
      </c>
      <c r="D48" s="47" t="s">
        <v>50</v>
      </c>
      <c r="E48" s="47" t="s">
        <v>51</v>
      </c>
      <c r="F48" s="47" t="s">
        <v>52</v>
      </c>
      <c r="G48" s="47" t="s">
        <v>106</v>
      </c>
      <c r="H48" s="47" t="s">
        <v>489</v>
      </c>
      <c r="I48" s="78" t="s">
        <v>439</v>
      </c>
      <c r="J48" s="78" t="s">
        <v>490</v>
      </c>
      <c r="K48" s="55">
        <v>0</v>
      </c>
      <c r="L48" s="78" t="s">
        <v>491</v>
      </c>
      <c r="M48" s="78" t="s">
        <v>492</v>
      </c>
      <c r="N48" s="55">
        <v>0</v>
      </c>
      <c r="O48" s="55">
        <v>1</v>
      </c>
      <c r="P48" s="55">
        <v>0</v>
      </c>
      <c r="Q48" s="55">
        <v>0</v>
      </c>
      <c r="R48" s="55">
        <v>1</v>
      </c>
      <c r="S48" s="55">
        <v>0</v>
      </c>
      <c r="T48" s="57" t="s">
        <v>58</v>
      </c>
      <c r="U48" s="55" t="s">
        <v>58</v>
      </c>
      <c r="V48" s="55" t="s">
        <v>58</v>
      </c>
      <c r="W48" s="62">
        <v>0</v>
      </c>
      <c r="X48" s="58" t="str">
        <f t="shared" si="1"/>
        <v>No aplica</v>
      </c>
      <c r="Y48" s="76" t="s">
        <v>493</v>
      </c>
      <c r="Z48" s="57" t="s">
        <v>494</v>
      </c>
      <c r="AA48" s="55">
        <v>0</v>
      </c>
      <c r="AB48" s="55" t="s">
        <v>58</v>
      </c>
      <c r="AC48" s="55" t="s">
        <v>58</v>
      </c>
      <c r="AD48" s="55" t="s">
        <v>58</v>
      </c>
      <c r="AE48" s="57">
        <v>0</v>
      </c>
      <c r="AF48" s="80">
        <v>0</v>
      </c>
      <c r="AG48" s="57" t="s">
        <v>495</v>
      </c>
      <c r="AH48" s="57" t="s">
        <v>496</v>
      </c>
      <c r="AI48" s="55">
        <v>0</v>
      </c>
      <c r="AJ48" s="55" t="s">
        <v>58</v>
      </c>
      <c r="AK48" s="55" t="s">
        <v>58</v>
      </c>
      <c r="AL48" s="55" t="s">
        <v>58</v>
      </c>
      <c r="AM48" s="57"/>
      <c r="AN48" s="80"/>
      <c r="AO48" s="57"/>
      <c r="AP48" s="57"/>
      <c r="AQ48" s="55">
        <v>0</v>
      </c>
      <c r="AR48" s="83" t="s">
        <v>58</v>
      </c>
      <c r="AS48" s="83" t="s">
        <v>58</v>
      </c>
      <c r="AT48" s="83" t="s">
        <v>58</v>
      </c>
      <c r="AU48" s="88">
        <v>1</v>
      </c>
      <c r="AV48" s="84">
        <v>1</v>
      </c>
      <c r="AW48" s="88" t="s">
        <v>497</v>
      </c>
      <c r="AX48" s="88" t="s">
        <v>498</v>
      </c>
      <c r="AZ48" s="296"/>
    </row>
    <row r="49" spans="1:52" ht="29.5" hidden="1" customHeight="1" x14ac:dyDescent="0.35">
      <c r="A49" s="57" t="s">
        <v>47</v>
      </c>
      <c r="B49" s="57" t="s">
        <v>437</v>
      </c>
      <c r="C49" s="47" t="s">
        <v>49</v>
      </c>
      <c r="D49" s="47" t="s">
        <v>50</v>
      </c>
      <c r="E49" s="47" t="s">
        <v>51</v>
      </c>
      <c r="F49" s="47" t="s">
        <v>52</v>
      </c>
      <c r="G49" s="47" t="s">
        <v>106</v>
      </c>
      <c r="H49" s="47" t="s">
        <v>289</v>
      </c>
      <c r="I49" s="78" t="s">
        <v>439</v>
      </c>
      <c r="J49" s="78" t="s">
        <v>499</v>
      </c>
      <c r="K49" s="55">
        <v>0</v>
      </c>
      <c r="L49" s="78" t="s">
        <v>500</v>
      </c>
      <c r="M49" s="78" t="s">
        <v>501</v>
      </c>
      <c r="N49" s="137">
        <v>0.1</v>
      </c>
      <c r="O49" s="137">
        <v>0.4</v>
      </c>
      <c r="P49" s="137">
        <v>0.7</v>
      </c>
      <c r="Q49" s="137">
        <v>1</v>
      </c>
      <c r="R49" s="137">
        <v>1</v>
      </c>
      <c r="S49" s="138">
        <v>0</v>
      </c>
      <c r="T49" s="58" t="s">
        <v>58</v>
      </c>
      <c r="U49" s="137" t="s">
        <v>58</v>
      </c>
      <c r="V49" s="137" t="s">
        <v>58</v>
      </c>
      <c r="W49" s="63">
        <v>0.05</v>
      </c>
      <c r="X49" s="58">
        <f t="shared" si="1"/>
        <v>0.125</v>
      </c>
      <c r="Y49" s="76" t="s">
        <v>502</v>
      </c>
      <c r="Z49" s="57" t="s">
        <v>503</v>
      </c>
      <c r="AA49" s="55">
        <v>0</v>
      </c>
      <c r="AB49" s="55" t="s">
        <v>58</v>
      </c>
      <c r="AC49" s="55" t="s">
        <v>58</v>
      </c>
      <c r="AD49" s="55" t="s">
        <v>58</v>
      </c>
      <c r="AE49" s="80">
        <v>0.4</v>
      </c>
      <c r="AF49" s="80">
        <v>0.6</v>
      </c>
      <c r="AG49" s="57" t="s">
        <v>504</v>
      </c>
      <c r="AH49" s="57" t="s">
        <v>505</v>
      </c>
      <c r="AI49" s="55">
        <v>0</v>
      </c>
      <c r="AJ49" s="55" t="s">
        <v>58</v>
      </c>
      <c r="AK49" s="55" t="s">
        <v>58</v>
      </c>
      <c r="AL49" s="55" t="s">
        <v>58</v>
      </c>
      <c r="AM49" s="80"/>
      <c r="AN49" s="80"/>
      <c r="AO49" s="57"/>
      <c r="AP49" s="57"/>
      <c r="AQ49" s="55">
        <v>0</v>
      </c>
      <c r="AR49" s="83" t="s">
        <v>58</v>
      </c>
      <c r="AS49" s="83" t="s">
        <v>58</v>
      </c>
      <c r="AT49" s="83" t="s">
        <v>58</v>
      </c>
      <c r="AU49" s="84">
        <v>0.4</v>
      </c>
      <c r="AV49" s="84">
        <v>1</v>
      </c>
      <c r="AW49" s="88" t="s">
        <v>506</v>
      </c>
      <c r="AX49" s="88" t="s">
        <v>507</v>
      </c>
      <c r="AZ49" s="296"/>
    </row>
    <row r="50" spans="1:52" ht="29.5" hidden="1" customHeight="1" x14ac:dyDescent="0.35">
      <c r="A50" s="57" t="s">
        <v>47</v>
      </c>
      <c r="B50" s="57" t="s">
        <v>437</v>
      </c>
      <c r="C50" s="47" t="s">
        <v>49</v>
      </c>
      <c r="D50" s="47" t="s">
        <v>50</v>
      </c>
      <c r="E50" s="47" t="s">
        <v>51</v>
      </c>
      <c r="F50" s="47" t="s">
        <v>52</v>
      </c>
      <c r="G50" s="47" t="s">
        <v>106</v>
      </c>
      <c r="H50" s="47" t="s">
        <v>508</v>
      </c>
      <c r="I50" s="78" t="s">
        <v>439</v>
      </c>
      <c r="J50" s="78" t="s">
        <v>509</v>
      </c>
      <c r="K50" s="55">
        <v>0</v>
      </c>
      <c r="L50" s="78" t="s">
        <v>510</v>
      </c>
      <c r="M50" s="78" t="s">
        <v>501</v>
      </c>
      <c r="N50" s="54">
        <v>0.1</v>
      </c>
      <c r="O50" s="54">
        <v>0.5</v>
      </c>
      <c r="P50" s="54">
        <v>0.75</v>
      </c>
      <c r="Q50" s="54">
        <v>1</v>
      </c>
      <c r="R50" s="137">
        <v>1</v>
      </c>
      <c r="S50" s="138">
        <v>0</v>
      </c>
      <c r="T50" s="58" t="s">
        <v>58</v>
      </c>
      <c r="U50" s="137" t="s">
        <v>58</v>
      </c>
      <c r="V50" s="137" t="s">
        <v>58</v>
      </c>
      <c r="W50" s="63">
        <v>0.05</v>
      </c>
      <c r="X50" s="58">
        <f t="shared" si="1"/>
        <v>0.1</v>
      </c>
      <c r="Y50" s="76" t="s">
        <v>502</v>
      </c>
      <c r="Z50" s="57" t="s">
        <v>511</v>
      </c>
      <c r="AA50" s="55">
        <v>0</v>
      </c>
      <c r="AB50" s="55" t="s">
        <v>58</v>
      </c>
      <c r="AC50" s="55" t="s">
        <v>58</v>
      </c>
      <c r="AD50" s="55" t="s">
        <v>58</v>
      </c>
      <c r="AE50" s="80">
        <v>0.3</v>
      </c>
      <c r="AF50" s="58">
        <v>0.6</v>
      </c>
      <c r="AG50" s="57" t="s">
        <v>512</v>
      </c>
      <c r="AH50" s="57" t="s">
        <v>513</v>
      </c>
      <c r="AI50" s="55">
        <v>0</v>
      </c>
      <c r="AJ50" s="55" t="s">
        <v>58</v>
      </c>
      <c r="AK50" s="55" t="s">
        <v>58</v>
      </c>
      <c r="AL50" s="55" t="s">
        <v>58</v>
      </c>
      <c r="AM50" s="80"/>
      <c r="AN50" s="58"/>
      <c r="AO50" s="57"/>
      <c r="AP50" s="57"/>
      <c r="AQ50" s="55">
        <v>0</v>
      </c>
      <c r="AR50" s="83" t="s">
        <v>58</v>
      </c>
      <c r="AS50" s="83" t="s">
        <v>58</v>
      </c>
      <c r="AT50" s="83" t="s">
        <v>58</v>
      </c>
      <c r="AU50" s="84">
        <v>0.5</v>
      </c>
      <c r="AV50" s="126">
        <v>1</v>
      </c>
      <c r="AW50" s="88" t="s">
        <v>514</v>
      </c>
      <c r="AX50" s="88" t="s">
        <v>515</v>
      </c>
      <c r="AZ50" s="296"/>
    </row>
    <row r="51" spans="1:52" ht="29.5" hidden="1" customHeight="1" x14ac:dyDescent="0.35">
      <c r="A51" s="57" t="s">
        <v>47</v>
      </c>
      <c r="B51" s="57" t="s">
        <v>437</v>
      </c>
      <c r="C51" s="47" t="s">
        <v>49</v>
      </c>
      <c r="D51" s="47" t="s">
        <v>50</v>
      </c>
      <c r="E51" s="47" t="s">
        <v>51</v>
      </c>
      <c r="F51" s="47" t="s">
        <v>52</v>
      </c>
      <c r="G51" s="47" t="s">
        <v>267</v>
      </c>
      <c r="H51" s="47" t="s">
        <v>268</v>
      </c>
      <c r="I51" s="78" t="s">
        <v>277</v>
      </c>
      <c r="J51" s="78" t="s">
        <v>516</v>
      </c>
      <c r="K51" s="55">
        <v>0</v>
      </c>
      <c r="L51" s="78" t="s">
        <v>517</v>
      </c>
      <c r="M51" s="78" t="s">
        <v>518</v>
      </c>
      <c r="N51" s="55">
        <v>0</v>
      </c>
      <c r="O51" s="55">
        <v>1</v>
      </c>
      <c r="P51" s="55">
        <v>0</v>
      </c>
      <c r="Q51" s="55">
        <v>0</v>
      </c>
      <c r="R51" s="138">
        <v>1</v>
      </c>
      <c r="S51" s="138">
        <v>0</v>
      </c>
      <c r="T51" s="146" t="s">
        <v>58</v>
      </c>
      <c r="U51" s="138" t="s">
        <v>58</v>
      </c>
      <c r="V51" s="138" t="s">
        <v>58</v>
      </c>
      <c r="W51" s="55">
        <v>0</v>
      </c>
      <c r="X51" s="58">
        <v>0</v>
      </c>
      <c r="Y51" s="47" t="s">
        <v>519</v>
      </c>
      <c r="Z51" s="57" t="s">
        <v>520</v>
      </c>
      <c r="AA51" s="55">
        <v>0</v>
      </c>
      <c r="AB51" s="55" t="s">
        <v>58</v>
      </c>
      <c r="AC51" s="55" t="s">
        <v>58</v>
      </c>
      <c r="AD51" s="55" t="s">
        <v>58</v>
      </c>
      <c r="AE51" s="57">
        <v>0.1</v>
      </c>
      <c r="AF51" s="80">
        <v>0.1</v>
      </c>
      <c r="AG51" s="57" t="s">
        <v>521</v>
      </c>
      <c r="AH51" s="57" t="s">
        <v>513</v>
      </c>
      <c r="AI51" s="55">
        <v>0</v>
      </c>
      <c r="AJ51" s="55" t="s">
        <v>58</v>
      </c>
      <c r="AK51" s="55" t="s">
        <v>58</v>
      </c>
      <c r="AL51" s="55" t="s">
        <v>58</v>
      </c>
      <c r="AM51" s="57"/>
      <c r="AN51" s="80"/>
      <c r="AO51" s="57"/>
      <c r="AP51" s="57"/>
      <c r="AQ51" s="55">
        <v>0</v>
      </c>
      <c r="AR51" s="83" t="s">
        <v>58</v>
      </c>
      <c r="AS51" s="83" t="s">
        <v>58</v>
      </c>
      <c r="AT51" s="83" t="s">
        <v>58</v>
      </c>
      <c r="AU51" s="88">
        <v>1</v>
      </c>
      <c r="AV51" s="84">
        <v>1</v>
      </c>
      <c r="AW51" s="88" t="s">
        <v>522</v>
      </c>
      <c r="AX51" s="88" t="s">
        <v>523</v>
      </c>
      <c r="AY51" s="1" t="s">
        <v>1522</v>
      </c>
      <c r="AZ51" s="296"/>
    </row>
    <row r="52" spans="1:52" ht="29.5" hidden="1" customHeight="1" x14ac:dyDescent="0.35">
      <c r="A52" s="57" t="s">
        <v>47</v>
      </c>
      <c r="B52" s="57" t="s">
        <v>524</v>
      </c>
      <c r="C52" s="47" t="s">
        <v>49</v>
      </c>
      <c r="D52" s="47" t="s">
        <v>50</v>
      </c>
      <c r="E52" s="47" t="s">
        <v>229</v>
      </c>
      <c r="F52" s="47" t="s">
        <v>52</v>
      </c>
      <c r="G52" s="47" t="s">
        <v>106</v>
      </c>
      <c r="H52" s="47" t="s">
        <v>438</v>
      </c>
      <c r="I52" s="78" t="s">
        <v>108</v>
      </c>
      <c r="J52" s="78" t="s">
        <v>525</v>
      </c>
      <c r="K52" s="55">
        <v>0</v>
      </c>
      <c r="L52" s="47" t="s">
        <v>526</v>
      </c>
      <c r="M52" s="47" t="s">
        <v>527</v>
      </c>
      <c r="N52" s="55">
        <v>1</v>
      </c>
      <c r="O52" s="55">
        <v>0</v>
      </c>
      <c r="P52" s="55">
        <v>0</v>
      </c>
      <c r="Q52" s="55">
        <v>0</v>
      </c>
      <c r="R52" s="55">
        <v>1</v>
      </c>
      <c r="S52" s="55">
        <v>0</v>
      </c>
      <c r="T52" s="57" t="s">
        <v>58</v>
      </c>
      <c r="U52" s="55" t="s">
        <v>58</v>
      </c>
      <c r="V52" s="55" t="s">
        <v>58</v>
      </c>
      <c r="W52" s="64">
        <v>1</v>
      </c>
      <c r="X52" s="58" t="str">
        <f>IF(O52=0,"Actividad no programada en la vigencia 2024",IF(W52=0,"No aplica",IFERROR(W52/O52,"No aplica")))</f>
        <v>Actividad no programada en la vigencia 2024</v>
      </c>
      <c r="Y52" s="47" t="s">
        <v>528</v>
      </c>
      <c r="Z52" s="57" t="s">
        <v>529</v>
      </c>
      <c r="AA52" s="55">
        <v>0</v>
      </c>
      <c r="AB52" s="55" t="s">
        <v>58</v>
      </c>
      <c r="AC52" s="55" t="s">
        <v>58</v>
      </c>
      <c r="AD52" s="55" t="s">
        <v>58</v>
      </c>
      <c r="AE52" s="60">
        <v>0</v>
      </c>
      <c r="AF52" s="80" t="s">
        <v>58</v>
      </c>
      <c r="AG52" s="57" t="s">
        <v>530</v>
      </c>
      <c r="AH52" s="57" t="s">
        <v>531</v>
      </c>
      <c r="AI52" s="55">
        <v>0</v>
      </c>
      <c r="AJ52" s="114" t="s">
        <v>58</v>
      </c>
      <c r="AK52" s="147" t="s">
        <v>58</v>
      </c>
      <c r="AL52" s="147" t="s">
        <v>58</v>
      </c>
      <c r="AM52" s="142">
        <v>0</v>
      </c>
      <c r="AN52" s="82" t="s">
        <v>122</v>
      </c>
      <c r="AO52" s="148" t="s">
        <v>58</v>
      </c>
      <c r="AP52" s="148" t="s">
        <v>532</v>
      </c>
      <c r="AQ52" s="55">
        <v>0</v>
      </c>
      <c r="AR52" s="116" t="s">
        <v>58</v>
      </c>
      <c r="AS52" s="149" t="s">
        <v>58</v>
      </c>
      <c r="AT52" s="149" t="s">
        <v>58</v>
      </c>
      <c r="AU52" s="150">
        <v>0</v>
      </c>
      <c r="AV52" s="86">
        <v>1</v>
      </c>
      <c r="AW52" s="151" t="s">
        <v>533</v>
      </c>
      <c r="AX52" s="152" t="s">
        <v>531</v>
      </c>
      <c r="AZ52" s="296"/>
    </row>
    <row r="53" spans="1:52" ht="29.5" hidden="1" customHeight="1" x14ac:dyDescent="0.35">
      <c r="A53" s="57" t="s">
        <v>47</v>
      </c>
      <c r="B53" s="57" t="s">
        <v>524</v>
      </c>
      <c r="C53" s="47" t="s">
        <v>49</v>
      </c>
      <c r="D53" s="47" t="s">
        <v>50</v>
      </c>
      <c r="E53" s="47" t="s">
        <v>229</v>
      </c>
      <c r="F53" s="47" t="s">
        <v>52</v>
      </c>
      <c r="G53" s="47" t="s">
        <v>106</v>
      </c>
      <c r="H53" s="47" t="s">
        <v>162</v>
      </c>
      <c r="I53" s="78" t="s">
        <v>108</v>
      </c>
      <c r="J53" s="78" t="s">
        <v>525</v>
      </c>
      <c r="K53" s="108">
        <v>258806</v>
      </c>
      <c r="L53" s="78" t="s">
        <v>534</v>
      </c>
      <c r="M53" s="78" t="s">
        <v>535</v>
      </c>
      <c r="N53" s="55">
        <v>0</v>
      </c>
      <c r="O53" s="109">
        <v>258806</v>
      </c>
      <c r="P53" s="55">
        <v>0</v>
      </c>
      <c r="Q53" s="55">
        <v>0</v>
      </c>
      <c r="R53" s="108">
        <v>258806</v>
      </c>
      <c r="S53" s="108">
        <v>0</v>
      </c>
      <c r="T53" s="109" t="s">
        <v>58</v>
      </c>
      <c r="U53" s="108" t="s">
        <v>58</v>
      </c>
      <c r="V53" s="108" t="s">
        <v>58</v>
      </c>
      <c r="W53" s="55">
        <v>22</v>
      </c>
      <c r="X53" s="58">
        <v>0</v>
      </c>
      <c r="Y53" s="47"/>
      <c r="Z53" s="57" t="s">
        <v>536</v>
      </c>
      <c r="AA53" s="55">
        <v>0</v>
      </c>
      <c r="AB53" s="55" t="s">
        <v>58</v>
      </c>
      <c r="AC53" s="55" t="s">
        <v>58</v>
      </c>
      <c r="AD53" s="55" t="s">
        <v>58</v>
      </c>
      <c r="AE53" s="153">
        <v>292711</v>
      </c>
      <c r="AF53" s="80">
        <v>1</v>
      </c>
      <c r="AG53" s="57" t="s">
        <v>537</v>
      </c>
      <c r="AH53" s="57" t="s">
        <v>538</v>
      </c>
      <c r="AI53" s="61">
        <v>0</v>
      </c>
      <c r="AJ53" s="154" t="s">
        <v>58</v>
      </c>
      <c r="AK53" s="155" t="s">
        <v>58</v>
      </c>
      <c r="AL53" s="156" t="s">
        <v>58</v>
      </c>
      <c r="AM53" s="90">
        <v>292.71100000000001</v>
      </c>
      <c r="AN53" s="89">
        <v>1</v>
      </c>
      <c r="AO53" s="157" t="s">
        <v>539</v>
      </c>
      <c r="AP53" s="157" t="s">
        <v>540</v>
      </c>
      <c r="AQ53" s="61">
        <v>0</v>
      </c>
      <c r="AR53" s="158" t="s">
        <v>58</v>
      </c>
      <c r="AS53" s="159" t="s">
        <v>58</v>
      </c>
      <c r="AT53" s="160" t="s">
        <v>58</v>
      </c>
      <c r="AU53" s="92">
        <v>0</v>
      </c>
      <c r="AV53" s="93">
        <v>1</v>
      </c>
      <c r="AW53" s="161" t="s">
        <v>541</v>
      </c>
      <c r="AX53" s="162" t="s">
        <v>542</v>
      </c>
      <c r="AZ53" s="296"/>
    </row>
    <row r="54" spans="1:52" ht="29.5" hidden="1" customHeight="1" x14ac:dyDescent="0.35">
      <c r="A54" s="57" t="s">
        <v>47</v>
      </c>
      <c r="B54" s="57" t="s">
        <v>524</v>
      </c>
      <c r="C54" s="47" t="s">
        <v>49</v>
      </c>
      <c r="D54" s="47" t="s">
        <v>50</v>
      </c>
      <c r="E54" s="47" t="s">
        <v>229</v>
      </c>
      <c r="F54" s="47" t="s">
        <v>52</v>
      </c>
      <c r="G54" s="47" t="s">
        <v>106</v>
      </c>
      <c r="H54" s="47" t="s">
        <v>438</v>
      </c>
      <c r="I54" s="78" t="s">
        <v>108</v>
      </c>
      <c r="J54" s="78" t="s">
        <v>543</v>
      </c>
      <c r="K54" s="55">
        <v>0</v>
      </c>
      <c r="L54" s="78" t="s">
        <v>544</v>
      </c>
      <c r="M54" s="78" t="s">
        <v>545</v>
      </c>
      <c r="N54" s="55">
        <v>0</v>
      </c>
      <c r="O54" s="55">
        <v>1</v>
      </c>
      <c r="P54" s="55">
        <v>0</v>
      </c>
      <c r="Q54" s="55">
        <v>0</v>
      </c>
      <c r="R54" s="55">
        <v>1</v>
      </c>
      <c r="S54" s="55">
        <v>0</v>
      </c>
      <c r="T54" s="57" t="s">
        <v>58</v>
      </c>
      <c r="U54" s="55" t="s">
        <v>58</v>
      </c>
      <c r="V54" s="55" t="s">
        <v>58</v>
      </c>
      <c r="W54" s="64">
        <v>0.25</v>
      </c>
      <c r="X54" s="58">
        <v>0.25</v>
      </c>
      <c r="Y54" s="47" t="s">
        <v>546</v>
      </c>
      <c r="Z54" s="57" t="s">
        <v>547</v>
      </c>
      <c r="AA54" s="55">
        <v>0</v>
      </c>
      <c r="AB54" s="55" t="s">
        <v>58</v>
      </c>
      <c r="AC54" s="55" t="s">
        <v>58</v>
      </c>
      <c r="AD54" s="55" t="s">
        <v>58</v>
      </c>
      <c r="AE54" s="60">
        <v>0.25</v>
      </c>
      <c r="AF54" s="80">
        <v>0.25</v>
      </c>
      <c r="AG54" s="57" t="s">
        <v>548</v>
      </c>
      <c r="AH54" s="57" t="s">
        <v>549</v>
      </c>
      <c r="AI54" s="61">
        <v>0</v>
      </c>
      <c r="AJ54" s="154" t="s">
        <v>58</v>
      </c>
      <c r="AK54" s="156" t="s">
        <v>58</v>
      </c>
      <c r="AL54" s="156" t="s">
        <v>58</v>
      </c>
      <c r="AM54" s="163">
        <v>0.25</v>
      </c>
      <c r="AN54" s="164" t="s">
        <v>550</v>
      </c>
      <c r="AO54" s="165" t="s">
        <v>551</v>
      </c>
      <c r="AP54" s="157" t="s">
        <v>552</v>
      </c>
      <c r="AQ54" s="61">
        <v>0</v>
      </c>
      <c r="AR54" s="158" t="s">
        <v>58</v>
      </c>
      <c r="AS54" s="160" t="s">
        <v>58</v>
      </c>
      <c r="AT54" s="160" t="s">
        <v>58</v>
      </c>
      <c r="AU54" s="166">
        <v>0.25</v>
      </c>
      <c r="AV54" s="167">
        <v>0.25</v>
      </c>
      <c r="AW54" s="168" t="s">
        <v>553</v>
      </c>
      <c r="AX54" s="162" t="s">
        <v>554</v>
      </c>
      <c r="AZ54" s="296"/>
    </row>
    <row r="55" spans="1:52" ht="29.5" hidden="1" customHeight="1" x14ac:dyDescent="0.35">
      <c r="A55" s="57" t="s">
        <v>47</v>
      </c>
      <c r="B55" s="57" t="s">
        <v>524</v>
      </c>
      <c r="C55" s="47" t="s">
        <v>49</v>
      </c>
      <c r="D55" s="47" t="s">
        <v>50</v>
      </c>
      <c r="E55" s="47" t="s">
        <v>229</v>
      </c>
      <c r="F55" s="47" t="s">
        <v>52</v>
      </c>
      <c r="G55" s="47" t="s">
        <v>106</v>
      </c>
      <c r="H55" s="47" t="s">
        <v>438</v>
      </c>
      <c r="I55" s="78" t="s">
        <v>108</v>
      </c>
      <c r="J55" s="78" t="s">
        <v>555</v>
      </c>
      <c r="K55" s="55">
        <v>0</v>
      </c>
      <c r="L55" s="78" t="s">
        <v>93</v>
      </c>
      <c r="M55" s="78" t="s">
        <v>556</v>
      </c>
      <c r="N55" s="55">
        <v>1</v>
      </c>
      <c r="O55" s="55">
        <v>0</v>
      </c>
      <c r="P55" s="55">
        <v>0</v>
      </c>
      <c r="Q55" s="55">
        <v>0</v>
      </c>
      <c r="R55" s="55">
        <v>1</v>
      </c>
      <c r="S55" s="55">
        <v>0</v>
      </c>
      <c r="T55" s="57" t="s">
        <v>58</v>
      </c>
      <c r="U55" s="55" t="s">
        <v>58</v>
      </c>
      <c r="V55" s="55" t="s">
        <v>58</v>
      </c>
      <c r="W55" s="64">
        <v>0</v>
      </c>
      <c r="X55" s="58" t="str">
        <f>IF(O55=0,"Actividad no programada en la vigencia 2024",IF(Y55=0,"No aplica",IFERROR(Y55/O55,"No aplica")))</f>
        <v>Actividad no programada en la vigencia 2024</v>
      </c>
      <c r="Y55" s="47" t="s">
        <v>557</v>
      </c>
      <c r="Z55" s="57" t="s">
        <v>283</v>
      </c>
      <c r="AA55" s="55">
        <v>0</v>
      </c>
      <c r="AB55" s="55" t="s">
        <v>58</v>
      </c>
      <c r="AC55" s="55" t="s">
        <v>58</v>
      </c>
      <c r="AD55" s="55" t="s">
        <v>58</v>
      </c>
      <c r="AE55" s="60">
        <v>0</v>
      </c>
      <c r="AF55" s="80" t="s">
        <v>58</v>
      </c>
      <c r="AG55" s="57" t="s">
        <v>58</v>
      </c>
      <c r="AH55" s="57" t="s">
        <v>58</v>
      </c>
      <c r="AI55" s="61">
        <v>0</v>
      </c>
      <c r="AJ55" s="154" t="s">
        <v>58</v>
      </c>
      <c r="AK55" s="156" t="s">
        <v>58</v>
      </c>
      <c r="AL55" s="156" t="s">
        <v>58</v>
      </c>
      <c r="AM55" s="163">
        <v>0</v>
      </c>
      <c r="AN55" s="82" t="s">
        <v>122</v>
      </c>
      <c r="AO55" s="157" t="s">
        <v>58</v>
      </c>
      <c r="AP55" s="157" t="s">
        <v>558</v>
      </c>
      <c r="AQ55" s="61">
        <v>0</v>
      </c>
      <c r="AR55" s="158" t="s">
        <v>58</v>
      </c>
      <c r="AS55" s="160" t="s">
        <v>58</v>
      </c>
      <c r="AT55" s="160" t="s">
        <v>58</v>
      </c>
      <c r="AU55" s="169">
        <v>1</v>
      </c>
      <c r="AV55" s="86">
        <v>1</v>
      </c>
      <c r="AW55" s="161" t="s">
        <v>559</v>
      </c>
      <c r="AX55" s="162" t="s">
        <v>560</v>
      </c>
      <c r="AZ55" s="296"/>
    </row>
    <row r="56" spans="1:52" ht="29.5" hidden="1" customHeight="1" x14ac:dyDescent="0.35">
      <c r="A56" s="57" t="s">
        <v>47</v>
      </c>
      <c r="B56" s="57" t="s">
        <v>524</v>
      </c>
      <c r="C56" s="47" t="s">
        <v>49</v>
      </c>
      <c r="D56" s="47" t="s">
        <v>50</v>
      </c>
      <c r="E56" s="47" t="s">
        <v>229</v>
      </c>
      <c r="F56" s="47" t="s">
        <v>52</v>
      </c>
      <c r="G56" s="47" t="s">
        <v>106</v>
      </c>
      <c r="H56" s="47" t="s">
        <v>162</v>
      </c>
      <c r="I56" s="78" t="s">
        <v>108</v>
      </c>
      <c r="J56" s="78" t="s">
        <v>561</v>
      </c>
      <c r="K56" s="170">
        <v>58238</v>
      </c>
      <c r="L56" s="78" t="s">
        <v>562</v>
      </c>
      <c r="M56" s="78" t="s">
        <v>563</v>
      </c>
      <c r="N56" s="54">
        <v>0.5</v>
      </c>
      <c r="O56" s="54">
        <v>0.15</v>
      </c>
      <c r="P56" s="54">
        <v>0.15</v>
      </c>
      <c r="Q56" s="54">
        <v>0.2</v>
      </c>
      <c r="R56" s="54">
        <v>1</v>
      </c>
      <c r="S56" s="55">
        <v>0</v>
      </c>
      <c r="T56" s="80" t="s">
        <v>58</v>
      </c>
      <c r="U56" s="54" t="s">
        <v>58</v>
      </c>
      <c r="V56" s="54" t="s">
        <v>58</v>
      </c>
      <c r="W56" s="56">
        <v>0.13</v>
      </c>
      <c r="X56" s="58">
        <f>IF(O56=0,"Actividad no programada en la vigencia 2024",IF(W56=0,"No aplica",IFERROR(W56/O56,"No aplica")))</f>
        <v>0.8666666666666667</v>
      </c>
      <c r="Y56" s="47" t="s">
        <v>564</v>
      </c>
      <c r="Z56" s="57" t="s">
        <v>565</v>
      </c>
      <c r="AA56" s="55">
        <v>0</v>
      </c>
      <c r="AB56" s="55" t="s">
        <v>58</v>
      </c>
      <c r="AC56" s="55" t="s">
        <v>58</v>
      </c>
      <c r="AD56" s="55" t="s">
        <v>58</v>
      </c>
      <c r="AE56" s="80">
        <v>0.09</v>
      </c>
      <c r="AF56" s="98">
        <v>0.72199999999999998</v>
      </c>
      <c r="AG56" s="57" t="s">
        <v>566</v>
      </c>
      <c r="AH56" s="57" t="s">
        <v>567</v>
      </c>
      <c r="AI56" s="61">
        <v>0</v>
      </c>
      <c r="AJ56" s="154" t="s">
        <v>58</v>
      </c>
      <c r="AK56" s="156" t="s">
        <v>58</v>
      </c>
      <c r="AL56" s="171" t="s">
        <v>58</v>
      </c>
      <c r="AM56" s="154" t="s">
        <v>568</v>
      </c>
      <c r="AN56" s="90" t="s">
        <v>569</v>
      </c>
      <c r="AO56" s="157" t="s">
        <v>570</v>
      </c>
      <c r="AP56" s="157" t="s">
        <v>571</v>
      </c>
      <c r="AQ56" s="61">
        <v>0</v>
      </c>
      <c r="AR56" s="158" t="s">
        <v>58</v>
      </c>
      <c r="AS56" s="160" t="s">
        <v>58</v>
      </c>
      <c r="AT56" s="172" t="s">
        <v>58</v>
      </c>
      <c r="AU56" s="158">
        <v>45276</v>
      </c>
      <c r="AV56" s="96">
        <v>0.77910000000000001</v>
      </c>
      <c r="AW56" s="162" t="s">
        <v>572</v>
      </c>
      <c r="AX56" s="162" t="s">
        <v>573</v>
      </c>
      <c r="AY56" s="1" t="s">
        <v>1515</v>
      </c>
      <c r="AZ56" s="296"/>
    </row>
    <row r="57" spans="1:52" ht="29.5" hidden="1" customHeight="1" x14ac:dyDescent="0.35">
      <c r="A57" s="57" t="s">
        <v>47</v>
      </c>
      <c r="B57" s="57" t="s">
        <v>574</v>
      </c>
      <c r="C57" s="47" t="s">
        <v>49</v>
      </c>
      <c r="D57" s="47" t="s">
        <v>50</v>
      </c>
      <c r="E57" s="47" t="s">
        <v>51</v>
      </c>
      <c r="F57" s="47" t="s">
        <v>52</v>
      </c>
      <c r="G57" s="47" t="s">
        <v>106</v>
      </c>
      <c r="H57" s="47" t="s">
        <v>289</v>
      </c>
      <c r="I57" s="78" t="s">
        <v>217</v>
      </c>
      <c r="J57" s="78" t="s">
        <v>575</v>
      </c>
      <c r="K57" s="173">
        <v>0</v>
      </c>
      <c r="L57" s="174" t="s">
        <v>576</v>
      </c>
      <c r="M57" s="174" t="s">
        <v>577</v>
      </c>
      <c r="N57" s="54">
        <v>1</v>
      </c>
      <c r="O57" s="54">
        <v>1</v>
      </c>
      <c r="P57" s="54">
        <v>1</v>
      </c>
      <c r="Q57" s="54">
        <v>1</v>
      </c>
      <c r="R57" s="54">
        <v>1</v>
      </c>
      <c r="S57" s="55">
        <v>0</v>
      </c>
      <c r="T57" s="80" t="s">
        <v>58</v>
      </c>
      <c r="U57" s="54" t="s">
        <v>58</v>
      </c>
      <c r="V57" s="54" t="s">
        <v>58</v>
      </c>
      <c r="W57" s="54">
        <v>1</v>
      </c>
      <c r="X57" s="58">
        <f>IF(O57=0,"Actividad no programada en la vigencia 2024",IF(W57=0,"No aplica",IFERROR(W57/O57,"No aplica")))</f>
        <v>1</v>
      </c>
      <c r="Y57" s="47" t="s">
        <v>578</v>
      </c>
      <c r="Z57" s="57" t="s">
        <v>579</v>
      </c>
      <c r="AA57" s="55">
        <v>0</v>
      </c>
      <c r="AB57" s="55" t="s">
        <v>58</v>
      </c>
      <c r="AC57" s="55" t="s">
        <v>58</v>
      </c>
      <c r="AD57" s="55" t="s">
        <v>58</v>
      </c>
      <c r="AE57" s="80">
        <v>0.25</v>
      </c>
      <c r="AF57" s="81">
        <v>0.25</v>
      </c>
      <c r="AG57" s="57" t="s">
        <v>580</v>
      </c>
      <c r="AH57" s="57" t="s">
        <v>581</v>
      </c>
      <c r="AI57" s="55">
        <v>0</v>
      </c>
      <c r="AJ57" s="55" t="s">
        <v>58</v>
      </c>
      <c r="AK57" s="55" t="s">
        <v>58</v>
      </c>
      <c r="AL57" s="55" t="s">
        <v>58</v>
      </c>
      <c r="AM57" s="80">
        <v>0.25</v>
      </c>
      <c r="AN57" s="81">
        <v>0.25</v>
      </c>
      <c r="AO57" s="57" t="s">
        <v>580</v>
      </c>
      <c r="AP57" s="57" t="s">
        <v>582</v>
      </c>
      <c r="AQ57" s="55">
        <v>0</v>
      </c>
      <c r="AR57" s="83" t="s">
        <v>58</v>
      </c>
      <c r="AS57" s="83" t="s">
        <v>58</v>
      </c>
      <c r="AT57" s="83" t="s">
        <v>58</v>
      </c>
      <c r="AU57" s="84">
        <v>0</v>
      </c>
      <c r="AV57" s="86">
        <v>0</v>
      </c>
      <c r="AW57" s="88"/>
      <c r="AX57" s="88" t="s">
        <v>583</v>
      </c>
      <c r="AY57" s="1" t="s">
        <v>1557</v>
      </c>
      <c r="AZ57" s="296"/>
    </row>
    <row r="58" spans="1:52" ht="29.5" hidden="1" customHeight="1" x14ac:dyDescent="0.35">
      <c r="A58" s="57" t="s">
        <v>47</v>
      </c>
      <c r="B58" s="57" t="s">
        <v>584</v>
      </c>
      <c r="C58" s="47" t="s">
        <v>49</v>
      </c>
      <c r="D58" s="47" t="s">
        <v>50</v>
      </c>
      <c r="E58" s="47" t="s">
        <v>51</v>
      </c>
      <c r="F58" s="47" t="s">
        <v>52</v>
      </c>
      <c r="G58" s="47" t="s">
        <v>106</v>
      </c>
      <c r="H58" s="47" t="s">
        <v>162</v>
      </c>
      <c r="I58" s="78" t="s">
        <v>108</v>
      </c>
      <c r="J58" s="78" t="s">
        <v>585</v>
      </c>
      <c r="K58" s="57">
        <v>1</v>
      </c>
      <c r="L58" s="123" t="s">
        <v>1523</v>
      </c>
      <c r="M58" s="123" t="s">
        <v>93</v>
      </c>
      <c r="N58" s="57">
        <v>0</v>
      </c>
      <c r="O58" s="57">
        <v>1</v>
      </c>
      <c r="P58" s="55">
        <v>0</v>
      </c>
      <c r="Q58" s="57">
        <v>0</v>
      </c>
      <c r="R58" s="57">
        <v>1</v>
      </c>
      <c r="S58" s="57">
        <v>0</v>
      </c>
      <c r="T58" s="57" t="s">
        <v>58</v>
      </c>
      <c r="U58" s="57" t="s">
        <v>58</v>
      </c>
      <c r="V58" s="57" t="s">
        <v>58</v>
      </c>
      <c r="W58" s="55">
        <v>0</v>
      </c>
      <c r="X58" s="58">
        <v>0</v>
      </c>
      <c r="Y58" s="47"/>
      <c r="Z58" s="47" t="s">
        <v>586</v>
      </c>
      <c r="AA58" s="55">
        <v>0</v>
      </c>
      <c r="AB58" s="55" t="s">
        <v>58</v>
      </c>
      <c r="AC58" s="55" t="s">
        <v>58</v>
      </c>
      <c r="AD58" s="55" t="s">
        <v>58</v>
      </c>
      <c r="AE58" s="60" t="s">
        <v>1531</v>
      </c>
      <c r="AF58" s="80">
        <v>0.3</v>
      </c>
      <c r="AG58" s="57" t="s">
        <v>587</v>
      </c>
      <c r="AH58" s="57" t="s">
        <v>588</v>
      </c>
      <c r="AI58" s="55">
        <v>0</v>
      </c>
      <c r="AJ58" s="55" t="s">
        <v>58</v>
      </c>
      <c r="AK58" s="55" t="s">
        <v>58</v>
      </c>
      <c r="AL58" s="55" t="s">
        <v>58</v>
      </c>
      <c r="AM58" s="60">
        <v>0</v>
      </c>
      <c r="AN58" s="80"/>
      <c r="AO58" s="57"/>
      <c r="AP58" s="57"/>
      <c r="AQ58" s="55">
        <v>0</v>
      </c>
      <c r="AR58" s="83" t="s">
        <v>58</v>
      </c>
      <c r="AS58" s="83" t="s">
        <v>58</v>
      </c>
      <c r="AT58" s="83" t="s">
        <v>58</v>
      </c>
      <c r="AU58" s="100">
        <v>1</v>
      </c>
      <c r="AV58" s="84">
        <v>0.4</v>
      </c>
      <c r="AW58" s="88" t="s">
        <v>589</v>
      </c>
      <c r="AX58" s="88" t="s">
        <v>590</v>
      </c>
      <c r="AZ58" s="296"/>
    </row>
    <row r="59" spans="1:52" ht="29.5" hidden="1" customHeight="1" x14ac:dyDescent="0.35">
      <c r="A59" s="57" t="s">
        <v>47</v>
      </c>
      <c r="B59" s="57" t="s">
        <v>584</v>
      </c>
      <c r="C59" s="47" t="s">
        <v>49</v>
      </c>
      <c r="D59" s="47" t="s">
        <v>50</v>
      </c>
      <c r="E59" s="47" t="s">
        <v>51</v>
      </c>
      <c r="F59" s="47" t="s">
        <v>52</v>
      </c>
      <c r="G59" s="47" t="s">
        <v>106</v>
      </c>
      <c r="H59" s="47" t="s">
        <v>438</v>
      </c>
      <c r="I59" s="78" t="s">
        <v>108</v>
      </c>
      <c r="J59" s="78" t="s">
        <v>591</v>
      </c>
      <c r="K59" s="57">
        <v>2</v>
      </c>
      <c r="L59" s="47" t="s">
        <v>1528</v>
      </c>
      <c r="M59" s="47" t="s">
        <v>1524</v>
      </c>
      <c r="N59" s="80">
        <v>1</v>
      </c>
      <c r="O59" s="80">
        <v>1</v>
      </c>
      <c r="P59" s="80">
        <v>1</v>
      </c>
      <c r="Q59" s="80">
        <v>1</v>
      </c>
      <c r="R59" s="80">
        <v>1</v>
      </c>
      <c r="S59" s="80">
        <v>1</v>
      </c>
      <c r="T59" s="80" t="s">
        <v>592</v>
      </c>
      <c r="U59" s="80">
        <v>0.31</v>
      </c>
      <c r="V59" s="80" t="s">
        <v>593</v>
      </c>
      <c r="W59" s="56">
        <v>0.125</v>
      </c>
      <c r="X59" s="58">
        <f>IF(O59=0,"Actividad no programada en la vigencia 2024",IF(W59=0,"No aplica",IFERROR(W59/O59,"No aplica")))</f>
        <v>0.125</v>
      </c>
      <c r="Y59" s="47" t="s">
        <v>594</v>
      </c>
      <c r="Z59" s="80" t="s">
        <v>595</v>
      </c>
      <c r="AA59" s="54">
        <v>1</v>
      </c>
      <c r="AB59" s="106"/>
      <c r="AC59" s="106"/>
      <c r="AD59" s="57" t="s">
        <v>596</v>
      </c>
      <c r="AE59" s="80">
        <v>0.25</v>
      </c>
      <c r="AF59" s="80">
        <v>0.38</v>
      </c>
      <c r="AG59" s="57" t="s">
        <v>597</v>
      </c>
      <c r="AH59" s="57" t="s">
        <v>598</v>
      </c>
      <c r="AI59" s="54">
        <v>1</v>
      </c>
      <c r="AJ59" s="106"/>
      <c r="AK59" s="106"/>
      <c r="AL59" s="57"/>
      <c r="AM59" s="80">
        <v>0</v>
      </c>
      <c r="AN59" s="80"/>
      <c r="AO59" s="57"/>
      <c r="AP59" s="57"/>
      <c r="AQ59" s="54">
        <v>1</v>
      </c>
      <c r="AR59" s="107" t="s">
        <v>281</v>
      </c>
      <c r="AS59" s="107" t="s">
        <v>281</v>
      </c>
      <c r="AT59" s="88" t="s">
        <v>281</v>
      </c>
      <c r="AU59" s="84">
        <v>0.8</v>
      </c>
      <c r="AV59" s="84">
        <v>0.8</v>
      </c>
      <c r="AW59" s="88" t="s">
        <v>599</v>
      </c>
      <c r="AX59" s="175" t="s">
        <v>600</v>
      </c>
      <c r="AZ59" s="296"/>
    </row>
    <row r="60" spans="1:52" ht="29.5" hidden="1" customHeight="1" x14ac:dyDescent="0.35">
      <c r="A60" s="57" t="s">
        <v>47</v>
      </c>
      <c r="B60" s="57" t="s">
        <v>584</v>
      </c>
      <c r="C60" s="47" t="s">
        <v>49</v>
      </c>
      <c r="D60" s="47" t="s">
        <v>50</v>
      </c>
      <c r="E60" s="47" t="s">
        <v>51</v>
      </c>
      <c r="F60" s="47" t="s">
        <v>52</v>
      </c>
      <c r="G60" s="47" t="s">
        <v>106</v>
      </c>
      <c r="H60" s="47" t="s">
        <v>162</v>
      </c>
      <c r="I60" s="78" t="s">
        <v>108</v>
      </c>
      <c r="J60" s="78" t="s">
        <v>1525</v>
      </c>
      <c r="K60" s="57" t="s">
        <v>1526</v>
      </c>
      <c r="L60" s="123" t="s">
        <v>1527</v>
      </c>
      <c r="M60" s="123" t="s">
        <v>1529</v>
      </c>
      <c r="N60" s="57">
        <v>0</v>
      </c>
      <c r="O60" s="80">
        <v>1</v>
      </c>
      <c r="P60" s="80">
        <v>1</v>
      </c>
      <c r="Q60" s="80">
        <v>1</v>
      </c>
      <c r="R60" s="80">
        <v>1</v>
      </c>
      <c r="S60" s="57">
        <v>0</v>
      </c>
      <c r="T60" s="57" t="s">
        <v>58</v>
      </c>
      <c r="U60" s="57" t="s">
        <v>58</v>
      </c>
      <c r="V60" s="57" t="s">
        <v>58</v>
      </c>
      <c r="W60" s="54">
        <v>0.25</v>
      </c>
      <c r="X60" s="58">
        <f>IF(O60=0,"Actividad no programada en la vigencia 2024",IF(W60=0,"No aplica",IFERROR(W60/O60,"No aplica")))</f>
        <v>0.25</v>
      </c>
      <c r="Y60" s="47" t="s">
        <v>601</v>
      </c>
      <c r="Z60" s="80" t="s">
        <v>602</v>
      </c>
      <c r="AA60" s="55">
        <v>0</v>
      </c>
      <c r="AB60" s="55" t="s">
        <v>58</v>
      </c>
      <c r="AC60" s="55" t="s">
        <v>58</v>
      </c>
      <c r="AD60" s="55" t="s">
        <v>58</v>
      </c>
      <c r="AE60" s="80">
        <v>0.6</v>
      </c>
      <c r="AF60" s="80">
        <v>0.6</v>
      </c>
      <c r="AG60" s="57" t="s">
        <v>603</v>
      </c>
      <c r="AH60" s="80" t="s">
        <v>604</v>
      </c>
      <c r="AI60" s="55">
        <v>0</v>
      </c>
      <c r="AJ60" s="55" t="s">
        <v>58</v>
      </c>
      <c r="AK60" s="55" t="s">
        <v>58</v>
      </c>
      <c r="AL60" s="55" t="s">
        <v>58</v>
      </c>
      <c r="AM60" s="80">
        <v>0</v>
      </c>
      <c r="AN60" s="80"/>
      <c r="AO60" s="57"/>
      <c r="AP60" s="80"/>
      <c r="AQ60" s="55">
        <v>0</v>
      </c>
      <c r="AR60" s="83" t="s">
        <v>58</v>
      </c>
      <c r="AS60" s="83" t="s">
        <v>58</v>
      </c>
      <c r="AT60" s="83" t="s">
        <v>58</v>
      </c>
      <c r="AU60" s="84">
        <v>1</v>
      </c>
      <c r="AV60" s="84">
        <v>1</v>
      </c>
      <c r="AW60" s="88" t="s">
        <v>605</v>
      </c>
      <c r="AX60" s="176" t="s">
        <v>606</v>
      </c>
      <c r="AY60" s="1" t="s">
        <v>1532</v>
      </c>
      <c r="AZ60" s="296"/>
    </row>
    <row r="61" spans="1:52" ht="29.5" hidden="1" customHeight="1" x14ac:dyDescent="0.35">
      <c r="A61" s="57" t="s">
        <v>47</v>
      </c>
      <c r="B61" s="57" t="s">
        <v>584</v>
      </c>
      <c r="C61" s="47" t="s">
        <v>49</v>
      </c>
      <c r="D61" s="47" t="s">
        <v>50</v>
      </c>
      <c r="E61" s="47" t="s">
        <v>51</v>
      </c>
      <c r="F61" s="47" t="s">
        <v>52</v>
      </c>
      <c r="G61" s="47" t="s">
        <v>106</v>
      </c>
      <c r="H61" s="47" t="s">
        <v>313</v>
      </c>
      <c r="I61" s="78" t="s">
        <v>314</v>
      </c>
      <c r="J61" s="78" t="s">
        <v>607</v>
      </c>
      <c r="K61" s="80" t="s">
        <v>1533</v>
      </c>
      <c r="L61" s="123" t="s">
        <v>608</v>
      </c>
      <c r="M61" s="123" t="s">
        <v>609</v>
      </c>
      <c r="N61" s="57">
        <v>0</v>
      </c>
      <c r="O61" s="57">
        <v>1</v>
      </c>
      <c r="P61" s="57">
        <v>2</v>
      </c>
      <c r="Q61" s="57">
        <v>1</v>
      </c>
      <c r="R61" s="57">
        <v>4</v>
      </c>
      <c r="S61" s="57">
        <v>0</v>
      </c>
      <c r="T61" s="57" t="s">
        <v>58</v>
      </c>
      <c r="U61" s="57" t="s">
        <v>58</v>
      </c>
      <c r="V61" s="57" t="s">
        <v>58</v>
      </c>
      <c r="W61" s="55">
        <v>0.65</v>
      </c>
      <c r="X61" s="58">
        <f>IF(O61=0,"Actividad no programada en la vigencia 2024",IF(W61=0,"No aplica",IFERROR(W61/O61,"No aplica")))</f>
        <v>0.65</v>
      </c>
      <c r="Y61" s="47" t="s">
        <v>610</v>
      </c>
      <c r="Z61" s="80" t="s">
        <v>611</v>
      </c>
      <c r="AA61" s="55">
        <v>0</v>
      </c>
      <c r="AB61" s="55" t="s">
        <v>58</v>
      </c>
      <c r="AC61" s="55" t="s">
        <v>58</v>
      </c>
      <c r="AD61" s="55" t="s">
        <v>58</v>
      </c>
      <c r="AE61" s="57" t="s">
        <v>612</v>
      </c>
      <c r="AF61" s="80">
        <v>0.8</v>
      </c>
      <c r="AG61" s="57" t="s">
        <v>613</v>
      </c>
      <c r="AH61" s="80" t="s">
        <v>614</v>
      </c>
      <c r="AI61" s="55">
        <v>0</v>
      </c>
      <c r="AJ61" s="55" t="s">
        <v>58</v>
      </c>
      <c r="AK61" s="55" t="s">
        <v>58</v>
      </c>
      <c r="AL61" s="55" t="s">
        <v>58</v>
      </c>
      <c r="AM61" s="57">
        <v>0</v>
      </c>
      <c r="AN61" s="80"/>
      <c r="AO61" s="177" t="s">
        <v>615</v>
      </c>
      <c r="AP61" s="80"/>
      <c r="AQ61" s="55">
        <v>0</v>
      </c>
      <c r="AR61" s="83" t="s">
        <v>58</v>
      </c>
      <c r="AS61" s="83" t="s">
        <v>58</v>
      </c>
      <c r="AT61" s="83" t="s">
        <v>58</v>
      </c>
      <c r="AU61" s="88">
        <v>1</v>
      </c>
      <c r="AV61" s="84">
        <v>1</v>
      </c>
      <c r="AW61" s="178" t="s">
        <v>616</v>
      </c>
      <c r="AX61" s="84" t="s">
        <v>606</v>
      </c>
      <c r="AZ61" s="296"/>
    </row>
    <row r="62" spans="1:52" ht="29.5" hidden="1" customHeight="1" x14ac:dyDescent="0.35">
      <c r="A62" s="57" t="s">
        <v>47</v>
      </c>
      <c r="B62" s="57" t="s">
        <v>584</v>
      </c>
      <c r="C62" s="47" t="s">
        <v>49</v>
      </c>
      <c r="D62" s="47" t="s">
        <v>50</v>
      </c>
      <c r="E62" s="47" t="s">
        <v>51</v>
      </c>
      <c r="F62" s="47" t="s">
        <v>52</v>
      </c>
      <c r="G62" s="47" t="s">
        <v>106</v>
      </c>
      <c r="H62" s="47" t="s">
        <v>162</v>
      </c>
      <c r="I62" s="78" t="s">
        <v>108</v>
      </c>
      <c r="J62" s="78" t="s">
        <v>617</v>
      </c>
      <c r="K62" s="57" t="s">
        <v>618</v>
      </c>
      <c r="L62" s="123" t="s">
        <v>619</v>
      </c>
      <c r="M62" s="57" t="s">
        <v>620</v>
      </c>
      <c r="N62" s="80">
        <v>1</v>
      </c>
      <c r="O62" s="80">
        <v>1</v>
      </c>
      <c r="P62" s="80">
        <v>1</v>
      </c>
      <c r="Q62" s="80">
        <v>1</v>
      </c>
      <c r="R62" s="80">
        <v>1</v>
      </c>
      <c r="S62" s="80">
        <v>0.7</v>
      </c>
      <c r="T62" s="57">
        <v>0</v>
      </c>
      <c r="U62" s="80">
        <v>0</v>
      </c>
      <c r="V62" s="80" t="s">
        <v>621</v>
      </c>
      <c r="W62" s="65">
        <v>0.25</v>
      </c>
      <c r="X62" s="58">
        <v>0.25</v>
      </c>
      <c r="Y62" s="47" t="s">
        <v>622</v>
      </c>
      <c r="Z62" s="80" t="s">
        <v>623</v>
      </c>
      <c r="AA62" s="54">
        <v>0.7</v>
      </c>
      <c r="AB62" s="106"/>
      <c r="AC62" s="106"/>
      <c r="AD62" s="57" t="s">
        <v>624</v>
      </c>
      <c r="AE62" s="59">
        <v>0.5</v>
      </c>
      <c r="AF62" s="80">
        <v>0.5</v>
      </c>
      <c r="AG62" s="57" t="s">
        <v>625</v>
      </c>
      <c r="AH62" s="80" t="s">
        <v>626</v>
      </c>
      <c r="AI62" s="54">
        <v>0.7</v>
      </c>
      <c r="AJ62" s="106"/>
      <c r="AK62" s="106"/>
      <c r="AL62" s="57"/>
      <c r="AM62" s="179">
        <v>0</v>
      </c>
      <c r="AN62" s="80"/>
      <c r="AO62" s="57"/>
      <c r="AP62" s="80"/>
      <c r="AQ62" s="54">
        <v>0.7</v>
      </c>
      <c r="AR62" s="107" t="s">
        <v>627</v>
      </c>
      <c r="AS62" s="132">
        <v>1</v>
      </c>
      <c r="AT62" s="88"/>
      <c r="AU62" s="84">
        <v>1</v>
      </c>
      <c r="AV62" s="84">
        <v>1</v>
      </c>
      <c r="AW62" s="88" t="s">
        <v>628</v>
      </c>
      <c r="AX62" s="84" t="s">
        <v>606</v>
      </c>
      <c r="AY62" s="1" t="s">
        <v>1530</v>
      </c>
      <c r="AZ62" s="296"/>
    </row>
    <row r="63" spans="1:52" ht="29.5" hidden="1" customHeight="1" x14ac:dyDescent="0.35">
      <c r="A63" s="57" t="s">
        <v>47</v>
      </c>
      <c r="B63" s="57" t="s">
        <v>584</v>
      </c>
      <c r="C63" s="47" t="s">
        <v>49</v>
      </c>
      <c r="D63" s="47" t="s">
        <v>50</v>
      </c>
      <c r="E63" s="47" t="s">
        <v>51</v>
      </c>
      <c r="F63" s="47" t="s">
        <v>52</v>
      </c>
      <c r="G63" s="47" t="s">
        <v>106</v>
      </c>
      <c r="H63" s="47" t="s">
        <v>162</v>
      </c>
      <c r="I63" s="78" t="s">
        <v>108</v>
      </c>
      <c r="J63" s="78" t="s">
        <v>629</v>
      </c>
      <c r="K63" s="57" t="s">
        <v>630</v>
      </c>
      <c r="L63" s="123" t="s">
        <v>631</v>
      </c>
      <c r="M63" s="57" t="s">
        <v>632</v>
      </c>
      <c r="N63" s="57" t="s">
        <v>633</v>
      </c>
      <c r="O63" s="57" t="s">
        <v>634</v>
      </c>
      <c r="P63" s="57" t="s">
        <v>635</v>
      </c>
      <c r="Q63" s="57" t="s">
        <v>636</v>
      </c>
      <c r="R63" s="57" t="s">
        <v>637</v>
      </c>
      <c r="S63" s="80">
        <v>0.6</v>
      </c>
      <c r="T63" s="80">
        <v>0</v>
      </c>
      <c r="U63" s="80">
        <v>0</v>
      </c>
      <c r="V63" s="80" t="s">
        <v>621</v>
      </c>
      <c r="W63" s="65">
        <v>0.15</v>
      </c>
      <c r="X63" s="58">
        <v>0.15</v>
      </c>
      <c r="Y63" s="47" t="s">
        <v>638</v>
      </c>
      <c r="Z63" s="80" t="s">
        <v>623</v>
      </c>
      <c r="AA63" s="54">
        <v>0.6</v>
      </c>
      <c r="AB63" s="106"/>
      <c r="AC63" s="106"/>
      <c r="AD63" s="57" t="s">
        <v>624</v>
      </c>
      <c r="AE63" s="59">
        <v>0.3</v>
      </c>
      <c r="AF63" s="80">
        <v>0.3</v>
      </c>
      <c r="AG63" s="57" t="s">
        <v>639</v>
      </c>
      <c r="AH63" s="80" t="s">
        <v>640</v>
      </c>
      <c r="AI63" s="54">
        <v>0.6</v>
      </c>
      <c r="AJ63" s="106"/>
      <c r="AK63" s="106"/>
      <c r="AL63" s="57"/>
      <c r="AM63" s="57">
        <v>0</v>
      </c>
      <c r="AN63" s="80"/>
      <c r="AO63" s="57"/>
      <c r="AP63" s="80"/>
      <c r="AQ63" s="54">
        <v>0.6</v>
      </c>
      <c r="AR63" s="107" t="s">
        <v>641</v>
      </c>
      <c r="AS63" s="132">
        <v>1</v>
      </c>
      <c r="AT63" s="88"/>
      <c r="AU63" s="84">
        <v>1</v>
      </c>
      <c r="AV63" s="84">
        <v>1</v>
      </c>
      <c r="AW63" s="88" t="s">
        <v>642</v>
      </c>
      <c r="AX63" s="84" t="s">
        <v>606</v>
      </c>
      <c r="AY63" s="1" t="s">
        <v>1534</v>
      </c>
      <c r="AZ63" s="296"/>
    </row>
    <row r="64" spans="1:52" ht="29.5" hidden="1" customHeight="1" x14ac:dyDescent="0.35">
      <c r="A64" s="57" t="s">
        <v>47</v>
      </c>
      <c r="B64" s="57" t="s">
        <v>584</v>
      </c>
      <c r="C64" s="47" t="s">
        <v>49</v>
      </c>
      <c r="D64" s="47" t="s">
        <v>50</v>
      </c>
      <c r="E64" s="47" t="s">
        <v>51</v>
      </c>
      <c r="F64" s="47" t="s">
        <v>52</v>
      </c>
      <c r="G64" s="47" t="s">
        <v>106</v>
      </c>
      <c r="H64" s="47" t="s">
        <v>162</v>
      </c>
      <c r="I64" s="78" t="s">
        <v>108</v>
      </c>
      <c r="J64" s="78" t="s">
        <v>643</v>
      </c>
      <c r="K64" s="57" t="s">
        <v>644</v>
      </c>
      <c r="L64" s="123" t="s">
        <v>645</v>
      </c>
      <c r="M64" s="57" t="s">
        <v>632</v>
      </c>
      <c r="N64" s="57" t="s">
        <v>633</v>
      </c>
      <c r="O64" s="57" t="s">
        <v>646</v>
      </c>
      <c r="P64" s="57" t="s">
        <v>647</v>
      </c>
      <c r="Q64" s="57" t="s">
        <v>648</v>
      </c>
      <c r="R64" s="57" t="s">
        <v>649</v>
      </c>
      <c r="S64" s="57">
        <v>0</v>
      </c>
      <c r="T64" s="57" t="s">
        <v>58</v>
      </c>
      <c r="U64" s="57" t="s">
        <v>58</v>
      </c>
      <c r="V64" s="57" t="s">
        <v>58</v>
      </c>
      <c r="W64" s="65">
        <v>0</v>
      </c>
      <c r="X64" s="58">
        <v>0</v>
      </c>
      <c r="Y64" s="47"/>
      <c r="Z64" s="47" t="s">
        <v>586</v>
      </c>
      <c r="AA64" s="55">
        <v>0</v>
      </c>
      <c r="AB64" s="55" t="s">
        <v>58</v>
      </c>
      <c r="AC64" s="55" t="s">
        <v>58</v>
      </c>
      <c r="AD64" s="55" t="s">
        <v>58</v>
      </c>
      <c r="AE64" s="59">
        <v>0</v>
      </c>
      <c r="AF64" s="57"/>
      <c r="AG64" s="57" t="s">
        <v>650</v>
      </c>
      <c r="AH64" s="57" t="s">
        <v>651</v>
      </c>
      <c r="AI64" s="55">
        <v>0</v>
      </c>
      <c r="AJ64" s="55" t="s">
        <v>58</v>
      </c>
      <c r="AK64" s="55" t="s">
        <v>58</v>
      </c>
      <c r="AL64" s="55" t="s">
        <v>58</v>
      </c>
      <c r="AM64" s="59">
        <v>0</v>
      </c>
      <c r="AN64" s="57"/>
      <c r="AO64" s="57"/>
      <c r="AP64" s="57"/>
      <c r="AQ64" s="55">
        <v>0</v>
      </c>
      <c r="AR64" s="83" t="s">
        <v>58</v>
      </c>
      <c r="AS64" s="112">
        <v>0.3</v>
      </c>
      <c r="AT64" s="83" t="s">
        <v>58</v>
      </c>
      <c r="AU64" s="126">
        <v>0.2</v>
      </c>
      <c r="AV64" s="84">
        <v>0.5</v>
      </c>
      <c r="AW64" s="88" t="s">
        <v>652</v>
      </c>
      <c r="AX64" s="88" t="s">
        <v>653</v>
      </c>
      <c r="AY64" s="1" t="s">
        <v>1534</v>
      </c>
      <c r="AZ64" s="296"/>
    </row>
    <row r="65" spans="1:52" ht="29.5" hidden="1" customHeight="1" x14ac:dyDescent="0.35">
      <c r="A65" s="57" t="s">
        <v>47</v>
      </c>
      <c r="B65" s="57" t="s">
        <v>584</v>
      </c>
      <c r="C65" s="47" t="s">
        <v>49</v>
      </c>
      <c r="D65" s="47" t="s">
        <v>228</v>
      </c>
      <c r="E65" s="47" t="s">
        <v>51</v>
      </c>
      <c r="F65" s="47" t="s">
        <v>52</v>
      </c>
      <c r="G65" s="47" t="s">
        <v>106</v>
      </c>
      <c r="H65" s="47" t="s">
        <v>162</v>
      </c>
      <c r="I65" s="78" t="s">
        <v>108</v>
      </c>
      <c r="J65" s="78" t="s">
        <v>654</v>
      </c>
      <c r="K65" s="57">
        <v>0</v>
      </c>
      <c r="L65" s="47" t="s">
        <v>655</v>
      </c>
      <c r="M65" s="123" t="s">
        <v>656</v>
      </c>
      <c r="N65" s="57">
        <v>0.33</v>
      </c>
      <c r="O65" s="57">
        <v>0.33</v>
      </c>
      <c r="P65" s="57">
        <v>0.34</v>
      </c>
      <c r="Q65" s="57">
        <v>0</v>
      </c>
      <c r="R65" s="55">
        <v>1</v>
      </c>
      <c r="S65" s="55">
        <v>0</v>
      </c>
      <c r="T65" s="57" t="s">
        <v>58</v>
      </c>
      <c r="U65" s="55" t="s">
        <v>58</v>
      </c>
      <c r="V65" s="55" t="s">
        <v>58</v>
      </c>
      <c r="W65" s="65">
        <v>0</v>
      </c>
      <c r="X65" s="58">
        <v>0</v>
      </c>
      <c r="Y65" s="47" t="s">
        <v>657</v>
      </c>
      <c r="Z65" s="57" t="s">
        <v>658</v>
      </c>
      <c r="AA65" s="55">
        <v>0</v>
      </c>
      <c r="AB65" s="55" t="s">
        <v>58</v>
      </c>
      <c r="AC65" s="55" t="s">
        <v>58</v>
      </c>
      <c r="AD65" s="55" t="s">
        <v>58</v>
      </c>
      <c r="AE65" s="59">
        <v>0</v>
      </c>
      <c r="AF65" s="57"/>
      <c r="AG65" s="57" t="s">
        <v>659</v>
      </c>
      <c r="AH65" s="57" t="s">
        <v>660</v>
      </c>
      <c r="AI65" s="55">
        <v>0</v>
      </c>
      <c r="AJ65" s="55" t="s">
        <v>58</v>
      </c>
      <c r="AK65" s="55" t="s">
        <v>58</v>
      </c>
      <c r="AL65" s="55" t="s">
        <v>58</v>
      </c>
      <c r="AM65" s="59">
        <v>0</v>
      </c>
      <c r="AN65" s="57"/>
      <c r="AO65" s="57"/>
      <c r="AP65" s="57"/>
      <c r="AQ65" s="55">
        <v>0</v>
      </c>
      <c r="AR65" s="83" t="s">
        <v>58</v>
      </c>
      <c r="AS65" s="83" t="s">
        <v>58</v>
      </c>
      <c r="AT65" s="83" t="s">
        <v>58</v>
      </c>
      <c r="AU65" s="126">
        <v>0.33</v>
      </c>
      <c r="AV65" s="126">
        <v>1</v>
      </c>
      <c r="AW65" s="88" t="s">
        <v>661</v>
      </c>
      <c r="AX65" s="175" t="s">
        <v>606</v>
      </c>
      <c r="AY65" s="1" t="s">
        <v>1535</v>
      </c>
      <c r="AZ65" s="296"/>
    </row>
    <row r="66" spans="1:52" ht="29.5" hidden="1" customHeight="1" x14ac:dyDescent="0.35">
      <c r="A66" s="57" t="s">
        <v>47</v>
      </c>
      <c r="B66" s="57" t="s">
        <v>584</v>
      </c>
      <c r="C66" s="47" t="s">
        <v>49</v>
      </c>
      <c r="D66" s="47" t="s">
        <v>228</v>
      </c>
      <c r="E66" s="47" t="s">
        <v>51</v>
      </c>
      <c r="F66" s="47" t="s">
        <v>52</v>
      </c>
      <c r="G66" s="47" t="s">
        <v>106</v>
      </c>
      <c r="H66" s="47" t="s">
        <v>162</v>
      </c>
      <c r="I66" s="78" t="s">
        <v>108</v>
      </c>
      <c r="J66" s="78" t="s">
        <v>662</v>
      </c>
      <c r="K66" s="57">
        <v>0</v>
      </c>
      <c r="L66" s="47" t="s">
        <v>663</v>
      </c>
      <c r="M66" s="123" t="s">
        <v>664</v>
      </c>
      <c r="N66" s="57">
        <v>0.5</v>
      </c>
      <c r="O66" s="57">
        <v>0.5</v>
      </c>
      <c r="P66" s="57">
        <v>0</v>
      </c>
      <c r="Q66" s="57">
        <v>0</v>
      </c>
      <c r="R66" s="55">
        <v>1</v>
      </c>
      <c r="S66" s="55">
        <v>0</v>
      </c>
      <c r="T66" s="57" t="s">
        <v>58</v>
      </c>
      <c r="U66" s="55" t="s">
        <v>58</v>
      </c>
      <c r="V66" s="55" t="s">
        <v>58</v>
      </c>
      <c r="W66" s="55">
        <v>0</v>
      </c>
      <c r="X66" s="58">
        <v>0</v>
      </c>
      <c r="Y66" s="47" t="s">
        <v>665</v>
      </c>
      <c r="Z66" s="57" t="s">
        <v>658</v>
      </c>
      <c r="AA66" s="55">
        <v>0</v>
      </c>
      <c r="AB66" s="55" t="s">
        <v>58</v>
      </c>
      <c r="AC66" s="55" t="s">
        <v>58</v>
      </c>
      <c r="AD66" s="55" t="s">
        <v>58</v>
      </c>
      <c r="AE66" s="57">
        <v>0</v>
      </c>
      <c r="AF66" s="57"/>
      <c r="AG66" s="62" t="s">
        <v>659</v>
      </c>
      <c r="AH66" s="57" t="s">
        <v>660</v>
      </c>
      <c r="AI66" s="55">
        <v>0</v>
      </c>
      <c r="AJ66" s="55" t="s">
        <v>58</v>
      </c>
      <c r="AK66" s="55" t="s">
        <v>58</v>
      </c>
      <c r="AL66" s="55" t="s">
        <v>58</v>
      </c>
      <c r="AM66" s="57">
        <v>0</v>
      </c>
      <c r="AN66" s="57"/>
      <c r="AO66" s="62"/>
      <c r="AP66" s="57"/>
      <c r="AQ66" s="55">
        <v>0</v>
      </c>
      <c r="AR66" s="83" t="s">
        <v>58</v>
      </c>
      <c r="AS66" s="83" t="s">
        <v>58</v>
      </c>
      <c r="AT66" s="83" t="s">
        <v>58</v>
      </c>
      <c r="AU66" s="88">
        <v>0.5</v>
      </c>
      <c r="AV66" s="126">
        <v>1</v>
      </c>
      <c r="AW66" s="180" t="s">
        <v>666</v>
      </c>
      <c r="AX66" s="181" t="s">
        <v>606</v>
      </c>
      <c r="AY66" s="1" t="s">
        <v>1536</v>
      </c>
      <c r="AZ66" s="296"/>
    </row>
    <row r="67" spans="1:52" ht="29.5" hidden="1" customHeight="1" x14ac:dyDescent="0.35">
      <c r="A67" s="57" t="s">
        <v>47</v>
      </c>
      <c r="B67" s="57" t="s">
        <v>584</v>
      </c>
      <c r="C67" s="47" t="s">
        <v>667</v>
      </c>
      <c r="D67" s="47" t="s">
        <v>668</v>
      </c>
      <c r="E67" s="47" t="s">
        <v>669</v>
      </c>
      <c r="F67" s="47" t="s">
        <v>52</v>
      </c>
      <c r="G67" s="47" t="s">
        <v>106</v>
      </c>
      <c r="H67" s="47" t="s">
        <v>162</v>
      </c>
      <c r="I67" s="78" t="s">
        <v>108</v>
      </c>
      <c r="J67" s="78" t="s">
        <v>670</v>
      </c>
      <c r="K67" s="55">
        <v>0</v>
      </c>
      <c r="L67" s="47" t="s">
        <v>671</v>
      </c>
      <c r="M67" s="123" t="s">
        <v>672</v>
      </c>
      <c r="N67" s="55">
        <v>0.25</v>
      </c>
      <c r="O67" s="55">
        <v>0.25</v>
      </c>
      <c r="P67" s="55">
        <v>0.25</v>
      </c>
      <c r="Q67" s="55">
        <v>0.25</v>
      </c>
      <c r="R67" s="55">
        <v>1</v>
      </c>
      <c r="S67" s="55">
        <v>0</v>
      </c>
      <c r="T67" s="57" t="s">
        <v>58</v>
      </c>
      <c r="U67" s="55" t="s">
        <v>58</v>
      </c>
      <c r="V67" s="55" t="s">
        <v>58</v>
      </c>
      <c r="W67" s="55">
        <v>0.06</v>
      </c>
      <c r="X67" s="58">
        <f>IF(O67=0,"Actividad no programada en la vigencia 2024",IF(W67=0,"No aplica",IFERROR(W67/O67,"No aplica")))</f>
        <v>0.24</v>
      </c>
      <c r="Y67" s="47" t="s">
        <v>673</v>
      </c>
      <c r="Z67" s="57" t="s">
        <v>674</v>
      </c>
      <c r="AA67" s="55">
        <v>0</v>
      </c>
      <c r="AB67" s="55" t="s">
        <v>58</v>
      </c>
      <c r="AC67" s="55" t="s">
        <v>58</v>
      </c>
      <c r="AD67" s="55" t="s">
        <v>58</v>
      </c>
      <c r="AE67" s="57">
        <v>0.1</v>
      </c>
      <c r="AF67" s="80">
        <v>0.4</v>
      </c>
      <c r="AG67" s="57" t="s">
        <v>675</v>
      </c>
      <c r="AH67" s="80" t="s">
        <v>676</v>
      </c>
      <c r="AI67" s="55">
        <v>0</v>
      </c>
      <c r="AJ67" s="55" t="s">
        <v>58</v>
      </c>
      <c r="AK67" s="55" t="s">
        <v>58</v>
      </c>
      <c r="AL67" s="55" t="s">
        <v>58</v>
      </c>
      <c r="AM67" s="57"/>
      <c r="AN67" s="80"/>
      <c r="AO67" s="57"/>
      <c r="AP67" s="80"/>
      <c r="AQ67" s="55">
        <v>0</v>
      </c>
      <c r="AR67" s="83" t="s">
        <v>58</v>
      </c>
      <c r="AS67" s="83" t="s">
        <v>58</v>
      </c>
      <c r="AT67" s="83" t="s">
        <v>58</v>
      </c>
      <c r="AU67" s="88">
        <v>0</v>
      </c>
      <c r="AV67" s="84">
        <v>0.4</v>
      </c>
      <c r="AW67" s="88" t="s">
        <v>677</v>
      </c>
      <c r="AX67" s="176" t="s">
        <v>678</v>
      </c>
      <c r="AZ67" s="296"/>
    </row>
    <row r="68" spans="1:52" ht="29.5" hidden="1" customHeight="1" x14ac:dyDescent="0.35">
      <c r="A68" s="57" t="s">
        <v>47</v>
      </c>
      <c r="B68" s="57" t="s">
        <v>584</v>
      </c>
      <c r="C68" s="47" t="s">
        <v>49</v>
      </c>
      <c r="D68" s="47" t="s">
        <v>50</v>
      </c>
      <c r="E68" s="47" t="s">
        <v>51</v>
      </c>
      <c r="F68" s="47" t="s">
        <v>52</v>
      </c>
      <c r="G68" s="47" t="s">
        <v>106</v>
      </c>
      <c r="H68" s="47" t="s">
        <v>162</v>
      </c>
      <c r="I68" s="78" t="s">
        <v>108</v>
      </c>
      <c r="J68" s="78" t="s">
        <v>679</v>
      </c>
      <c r="K68" s="55">
        <v>0</v>
      </c>
      <c r="L68" s="47" t="s">
        <v>680</v>
      </c>
      <c r="M68" s="123" t="s">
        <v>681</v>
      </c>
      <c r="N68" s="55">
        <v>0.25</v>
      </c>
      <c r="O68" s="55">
        <v>0.25</v>
      </c>
      <c r="P68" s="55">
        <v>0.25</v>
      </c>
      <c r="Q68" s="55">
        <v>0.25</v>
      </c>
      <c r="R68" s="55">
        <v>1</v>
      </c>
      <c r="S68" s="55">
        <v>0</v>
      </c>
      <c r="T68" s="57" t="s">
        <v>58</v>
      </c>
      <c r="U68" s="55" t="s">
        <v>58</v>
      </c>
      <c r="V68" s="55" t="s">
        <v>58</v>
      </c>
      <c r="W68" s="55">
        <v>0</v>
      </c>
      <c r="X68" s="58" t="str">
        <f>IF(O68=0,"Actividad no programada en la vigencia 2024",IF(W68=0,"No aplica",IFERROR(W68/O68,"No aplica")))</f>
        <v>No aplica</v>
      </c>
      <c r="Y68" s="47" t="s">
        <v>682</v>
      </c>
      <c r="Z68" s="80" t="s">
        <v>623</v>
      </c>
      <c r="AA68" s="55">
        <v>0</v>
      </c>
      <c r="AB68" s="55" t="s">
        <v>58</v>
      </c>
      <c r="AC68" s="55" t="s">
        <v>58</v>
      </c>
      <c r="AD68" s="55" t="s">
        <v>58</v>
      </c>
      <c r="AE68" s="57">
        <v>0</v>
      </c>
      <c r="AF68" s="57">
        <v>0</v>
      </c>
      <c r="AG68" s="57" t="s">
        <v>683</v>
      </c>
      <c r="AH68" s="80" t="s">
        <v>623</v>
      </c>
      <c r="AI68" s="55">
        <v>0</v>
      </c>
      <c r="AJ68" s="55" t="s">
        <v>58</v>
      </c>
      <c r="AK68" s="55" t="s">
        <v>58</v>
      </c>
      <c r="AL68" s="55" t="s">
        <v>58</v>
      </c>
      <c r="AM68" s="57">
        <v>0</v>
      </c>
      <c r="AN68" s="57"/>
      <c r="AO68" s="57"/>
      <c r="AP68" s="80"/>
      <c r="AQ68" s="55">
        <v>0</v>
      </c>
      <c r="AR68" s="83" t="s">
        <v>58</v>
      </c>
      <c r="AS68" s="83" t="s">
        <v>58</v>
      </c>
      <c r="AT68" s="83" t="s">
        <v>58</v>
      </c>
      <c r="AU68" s="88">
        <v>2</v>
      </c>
      <c r="AV68" s="84">
        <v>1</v>
      </c>
      <c r="AW68" s="88" t="s">
        <v>684</v>
      </c>
      <c r="AX68" s="176" t="s">
        <v>606</v>
      </c>
      <c r="AY68" s="1" t="s">
        <v>1537</v>
      </c>
      <c r="AZ68" s="296"/>
    </row>
    <row r="69" spans="1:52" ht="29.5" hidden="1" customHeight="1" x14ac:dyDescent="0.35">
      <c r="A69" s="57" t="s">
        <v>47</v>
      </c>
      <c r="B69" s="57" t="s">
        <v>584</v>
      </c>
      <c r="C69" s="47" t="s">
        <v>49</v>
      </c>
      <c r="D69" s="47" t="s">
        <v>50</v>
      </c>
      <c r="E69" s="47" t="s">
        <v>51</v>
      </c>
      <c r="F69" s="47" t="s">
        <v>52</v>
      </c>
      <c r="G69" s="47" t="s">
        <v>106</v>
      </c>
      <c r="H69" s="47" t="s">
        <v>162</v>
      </c>
      <c r="I69" s="78" t="s">
        <v>108</v>
      </c>
      <c r="J69" s="78" t="s">
        <v>685</v>
      </c>
      <c r="K69" s="55">
        <v>0</v>
      </c>
      <c r="L69" s="47" t="s">
        <v>686</v>
      </c>
      <c r="M69" s="123" t="s">
        <v>687</v>
      </c>
      <c r="N69" s="55">
        <v>1</v>
      </c>
      <c r="O69" s="55">
        <v>0</v>
      </c>
      <c r="P69" s="55">
        <v>0</v>
      </c>
      <c r="Q69" s="55">
        <v>0</v>
      </c>
      <c r="R69" s="55">
        <v>1</v>
      </c>
      <c r="S69" s="55">
        <v>1</v>
      </c>
      <c r="T69" s="47" t="s">
        <v>688</v>
      </c>
      <c r="U69" s="55">
        <v>0</v>
      </c>
      <c r="V69" s="80" t="s">
        <v>623</v>
      </c>
      <c r="W69" s="55">
        <v>0</v>
      </c>
      <c r="X69" s="58" t="str">
        <f>IF(O69=0,"Actividad no programada en la vigencia 2024",IF(W69=0,"No aplica",IFERROR(W69/O69,"No aplica")))</f>
        <v>Actividad no programada en la vigencia 2024</v>
      </c>
      <c r="Y69" s="47" t="s">
        <v>58</v>
      </c>
      <c r="Z69" s="57" t="s">
        <v>58</v>
      </c>
      <c r="AA69" s="55">
        <v>1</v>
      </c>
      <c r="AB69" s="106"/>
      <c r="AC69" s="106"/>
      <c r="AD69" s="57" t="s">
        <v>624</v>
      </c>
      <c r="AE69" s="57">
        <v>0</v>
      </c>
      <c r="AF69" s="57">
        <v>0</v>
      </c>
      <c r="AG69" s="57" t="s">
        <v>689</v>
      </c>
      <c r="AH69" s="58" t="str">
        <f>IF(U69=0,"Actividad no programada en la vigencia 2024",IF(AG69=0,"No aplica",IFERROR(AG69/U69,"No aplica")))</f>
        <v>Actividad no programada en la vigencia 2024</v>
      </c>
      <c r="AI69" s="55">
        <v>1</v>
      </c>
      <c r="AJ69" s="106"/>
      <c r="AK69" s="106"/>
      <c r="AL69" s="57"/>
      <c r="AM69" s="57">
        <v>0</v>
      </c>
      <c r="AN69" s="57"/>
      <c r="AO69" s="57"/>
      <c r="AP69" s="58"/>
      <c r="AQ69" s="55">
        <v>1</v>
      </c>
      <c r="AR69" s="107"/>
      <c r="AS69" s="107"/>
      <c r="AT69" s="88"/>
      <c r="AU69" s="88">
        <v>0</v>
      </c>
      <c r="AV69" s="84">
        <v>0.25</v>
      </c>
      <c r="AW69" s="88" t="s">
        <v>690</v>
      </c>
      <c r="AX69" s="182" t="s">
        <v>691</v>
      </c>
      <c r="AY69" s="1" t="s">
        <v>1538</v>
      </c>
      <c r="AZ69" s="296"/>
    </row>
    <row r="70" spans="1:52" ht="29.5" hidden="1" customHeight="1" x14ac:dyDescent="0.35">
      <c r="A70" s="57" t="s">
        <v>47</v>
      </c>
      <c r="B70" s="57" t="s">
        <v>584</v>
      </c>
      <c r="C70" s="47" t="s">
        <v>667</v>
      </c>
      <c r="D70" s="47" t="s">
        <v>668</v>
      </c>
      <c r="E70" s="47" t="s">
        <v>692</v>
      </c>
      <c r="F70" s="47" t="s">
        <v>693</v>
      </c>
      <c r="G70" s="47" t="s">
        <v>106</v>
      </c>
      <c r="H70" s="47" t="s">
        <v>162</v>
      </c>
      <c r="I70" s="78" t="s">
        <v>108</v>
      </c>
      <c r="J70" s="78" t="s">
        <v>694</v>
      </c>
      <c r="K70" s="55">
        <v>1</v>
      </c>
      <c r="L70" s="47" t="s">
        <v>1539</v>
      </c>
      <c r="M70" s="123" t="s">
        <v>695</v>
      </c>
      <c r="N70" s="55">
        <v>1</v>
      </c>
      <c r="O70" s="55">
        <v>0</v>
      </c>
      <c r="P70" s="55">
        <v>0</v>
      </c>
      <c r="Q70" s="55">
        <v>0</v>
      </c>
      <c r="R70" s="55">
        <v>1</v>
      </c>
      <c r="S70" s="55">
        <v>1</v>
      </c>
      <c r="T70" s="57" t="s">
        <v>696</v>
      </c>
      <c r="U70" s="55">
        <v>100</v>
      </c>
      <c r="V70" s="57" t="s">
        <v>697</v>
      </c>
      <c r="W70" s="55">
        <v>0</v>
      </c>
      <c r="X70" s="58" t="str">
        <f>IF(O70=0,"Actividad no programada en la vigencia 2024",IF(W70=0,"No aplica",IFERROR(W70/O70,"No aplica")))</f>
        <v>Actividad no programada en la vigencia 2024</v>
      </c>
      <c r="Y70" s="47" t="s">
        <v>58</v>
      </c>
      <c r="Z70" s="57" t="s">
        <v>58</v>
      </c>
      <c r="AA70" s="55">
        <v>1</v>
      </c>
      <c r="AB70" s="106"/>
      <c r="AC70" s="106"/>
      <c r="AD70" s="57" t="s">
        <v>624</v>
      </c>
      <c r="AE70" s="57">
        <v>0</v>
      </c>
      <c r="AF70" s="58" t="str">
        <f>IF(S70=0,"Actividad no programada en la vigencia 2024",IF(AE70=0,"No aplica",IFERROR(AE70/S70,"No aplica")))</f>
        <v>No aplica</v>
      </c>
      <c r="AG70" s="57"/>
      <c r="AH70" s="58" t="s">
        <v>698</v>
      </c>
      <c r="AI70" s="55">
        <v>1</v>
      </c>
      <c r="AJ70" s="106"/>
      <c r="AK70" s="106"/>
      <c r="AL70" s="57"/>
      <c r="AM70" s="57">
        <v>0</v>
      </c>
      <c r="AN70" s="58"/>
      <c r="AO70" s="57"/>
      <c r="AP70" s="58"/>
      <c r="AQ70" s="55">
        <v>1</v>
      </c>
      <c r="AR70" s="107"/>
      <c r="AS70" s="107"/>
      <c r="AT70" s="88"/>
      <c r="AU70" s="88">
        <v>0</v>
      </c>
      <c r="AV70" s="126">
        <v>0</v>
      </c>
      <c r="AW70" s="88"/>
      <c r="AX70" s="126"/>
      <c r="AY70" s="1" t="s">
        <v>1540</v>
      </c>
      <c r="AZ70" s="296"/>
    </row>
    <row r="71" spans="1:52" ht="29.5" hidden="1" customHeight="1" x14ac:dyDescent="0.35">
      <c r="A71" s="57" t="s">
        <v>47</v>
      </c>
      <c r="B71" s="57" t="s">
        <v>584</v>
      </c>
      <c r="C71" s="47" t="s">
        <v>667</v>
      </c>
      <c r="D71" s="47" t="s">
        <v>668</v>
      </c>
      <c r="E71" s="47" t="s">
        <v>692</v>
      </c>
      <c r="F71" s="47" t="s">
        <v>693</v>
      </c>
      <c r="G71" s="47" t="s">
        <v>106</v>
      </c>
      <c r="H71" s="47" t="s">
        <v>162</v>
      </c>
      <c r="I71" s="78" t="s">
        <v>108</v>
      </c>
      <c r="J71" s="78" t="s">
        <v>699</v>
      </c>
      <c r="K71" s="55">
        <v>0</v>
      </c>
      <c r="L71" s="47" t="s">
        <v>700</v>
      </c>
      <c r="M71" s="123" t="s">
        <v>701</v>
      </c>
      <c r="N71" s="55">
        <v>0</v>
      </c>
      <c r="O71" s="55">
        <v>1</v>
      </c>
      <c r="P71" s="55">
        <v>0</v>
      </c>
      <c r="Q71" s="55">
        <v>0</v>
      </c>
      <c r="R71" s="55">
        <v>1</v>
      </c>
      <c r="S71" s="55">
        <v>0</v>
      </c>
      <c r="T71" s="57" t="s">
        <v>58</v>
      </c>
      <c r="U71" s="55" t="s">
        <v>58</v>
      </c>
      <c r="V71" s="55" t="s">
        <v>58</v>
      </c>
      <c r="W71" s="55">
        <v>0.05</v>
      </c>
      <c r="X71" s="58">
        <f>IF(O71=0,"Actividad no programada en la vigencia 2024",IF(W71=0,"No aplica",IFERROR(W71/O71,"No aplica")))</f>
        <v>0.05</v>
      </c>
      <c r="Y71" s="47" t="s">
        <v>702</v>
      </c>
      <c r="Z71" s="57" t="s">
        <v>703</v>
      </c>
      <c r="AA71" s="55">
        <v>0</v>
      </c>
      <c r="AB71" s="55" t="s">
        <v>58</v>
      </c>
      <c r="AC71" s="55" t="s">
        <v>58</v>
      </c>
      <c r="AD71" s="55" t="s">
        <v>58</v>
      </c>
      <c r="AE71" s="57">
        <v>0.12</v>
      </c>
      <c r="AF71" s="80">
        <v>0.48</v>
      </c>
      <c r="AG71" s="57" t="s">
        <v>704</v>
      </c>
      <c r="AH71" s="57" t="s">
        <v>705</v>
      </c>
      <c r="AI71" s="55">
        <v>0</v>
      </c>
      <c r="AJ71" s="55" t="s">
        <v>58</v>
      </c>
      <c r="AK71" s="55" t="s">
        <v>58</v>
      </c>
      <c r="AL71" s="55" t="s">
        <v>58</v>
      </c>
      <c r="AM71" s="57">
        <v>0</v>
      </c>
      <c r="AN71" s="80"/>
      <c r="AO71" s="57"/>
      <c r="AP71" s="57"/>
      <c r="AQ71" s="55">
        <v>0</v>
      </c>
      <c r="AR71" s="83" t="s">
        <v>58</v>
      </c>
      <c r="AS71" s="83" t="s">
        <v>58</v>
      </c>
      <c r="AT71" s="83" t="s">
        <v>58</v>
      </c>
      <c r="AU71" s="88">
        <v>0.33</v>
      </c>
      <c r="AV71" s="84">
        <v>0.5</v>
      </c>
      <c r="AW71" s="88" t="s">
        <v>706</v>
      </c>
      <c r="AX71" s="175" t="s">
        <v>707</v>
      </c>
      <c r="AZ71" s="296"/>
    </row>
    <row r="72" spans="1:52" ht="29.5" hidden="1" customHeight="1" x14ac:dyDescent="0.35">
      <c r="A72" s="57" t="s">
        <v>47</v>
      </c>
      <c r="B72" s="57" t="s">
        <v>584</v>
      </c>
      <c r="C72" s="47" t="s">
        <v>667</v>
      </c>
      <c r="D72" s="47" t="s">
        <v>668</v>
      </c>
      <c r="E72" s="47" t="s">
        <v>692</v>
      </c>
      <c r="F72" s="47" t="s">
        <v>693</v>
      </c>
      <c r="G72" s="47" t="s">
        <v>106</v>
      </c>
      <c r="H72" s="47" t="s">
        <v>162</v>
      </c>
      <c r="I72" s="78" t="s">
        <v>108</v>
      </c>
      <c r="J72" s="78" t="s">
        <v>708</v>
      </c>
      <c r="K72" s="57">
        <v>1</v>
      </c>
      <c r="L72" s="123" t="s">
        <v>709</v>
      </c>
      <c r="M72" s="123" t="s">
        <v>710</v>
      </c>
      <c r="N72" s="59">
        <v>1</v>
      </c>
      <c r="O72" s="59">
        <v>1</v>
      </c>
      <c r="P72" s="59">
        <v>1</v>
      </c>
      <c r="Q72" s="59">
        <v>1</v>
      </c>
      <c r="R72" s="59">
        <v>1</v>
      </c>
      <c r="S72" s="57">
        <v>0</v>
      </c>
      <c r="T72" s="57" t="s">
        <v>58</v>
      </c>
      <c r="U72" s="57" t="s">
        <v>58</v>
      </c>
      <c r="V72" s="57" t="s">
        <v>58</v>
      </c>
      <c r="W72" s="55">
        <v>0</v>
      </c>
      <c r="X72" s="58">
        <v>0</v>
      </c>
      <c r="Y72" s="47" t="s">
        <v>665</v>
      </c>
      <c r="Z72" s="57" t="s">
        <v>658</v>
      </c>
      <c r="AA72" s="55">
        <v>0</v>
      </c>
      <c r="AB72" s="55" t="s">
        <v>58</v>
      </c>
      <c r="AC72" s="55" t="s">
        <v>58</v>
      </c>
      <c r="AD72" s="55" t="s">
        <v>58</v>
      </c>
      <c r="AE72" s="59">
        <v>1</v>
      </c>
      <c r="AF72" s="80">
        <v>1</v>
      </c>
      <c r="AG72" s="57" t="s">
        <v>711</v>
      </c>
      <c r="AH72" s="57" t="s">
        <v>712</v>
      </c>
      <c r="AI72" s="55">
        <v>0</v>
      </c>
      <c r="AJ72" s="55" t="s">
        <v>58</v>
      </c>
      <c r="AK72" s="55" t="s">
        <v>58</v>
      </c>
      <c r="AL72" s="55" t="s">
        <v>58</v>
      </c>
      <c r="AM72" s="57">
        <v>0</v>
      </c>
      <c r="AN72" s="80"/>
      <c r="AO72" s="57"/>
      <c r="AP72" s="57"/>
      <c r="AQ72" s="55">
        <v>0</v>
      </c>
      <c r="AR72" s="83" t="s">
        <v>58</v>
      </c>
      <c r="AS72" s="83" t="s">
        <v>58</v>
      </c>
      <c r="AT72" s="83" t="s">
        <v>58</v>
      </c>
      <c r="AU72" s="126">
        <v>1</v>
      </c>
      <c r="AV72" s="84">
        <v>1</v>
      </c>
      <c r="AW72" s="88" t="s">
        <v>713</v>
      </c>
      <c r="AX72" s="181" t="s">
        <v>606</v>
      </c>
      <c r="AY72" s="1" t="s">
        <v>1541</v>
      </c>
      <c r="AZ72" s="296"/>
    </row>
    <row r="73" spans="1:52" ht="29.5" hidden="1" customHeight="1" x14ac:dyDescent="0.35">
      <c r="A73" s="57" t="s">
        <v>47</v>
      </c>
      <c r="B73" s="57" t="s">
        <v>584</v>
      </c>
      <c r="C73" s="47" t="s">
        <v>102</v>
      </c>
      <c r="D73" s="47" t="s">
        <v>714</v>
      </c>
      <c r="E73" s="47" t="s">
        <v>715</v>
      </c>
      <c r="F73" s="47" t="s">
        <v>693</v>
      </c>
      <c r="G73" s="47" t="s">
        <v>106</v>
      </c>
      <c r="H73" s="47" t="s">
        <v>162</v>
      </c>
      <c r="I73" s="78" t="s">
        <v>108</v>
      </c>
      <c r="J73" s="78" t="s">
        <v>716</v>
      </c>
      <c r="K73" s="57">
        <v>0</v>
      </c>
      <c r="L73" s="123" t="s">
        <v>717</v>
      </c>
      <c r="M73" s="57" t="s">
        <v>718</v>
      </c>
      <c r="N73" s="54">
        <v>1</v>
      </c>
      <c r="O73" s="54">
        <v>1</v>
      </c>
      <c r="P73" s="54">
        <v>1</v>
      </c>
      <c r="Q73" s="54">
        <v>1</v>
      </c>
      <c r="R73" s="54">
        <v>1</v>
      </c>
      <c r="S73" s="55">
        <v>0</v>
      </c>
      <c r="T73" s="80" t="s">
        <v>58</v>
      </c>
      <c r="U73" s="54" t="s">
        <v>58</v>
      </c>
      <c r="V73" s="54" t="s">
        <v>58</v>
      </c>
      <c r="W73" s="65">
        <v>0</v>
      </c>
      <c r="X73" s="58">
        <v>0</v>
      </c>
      <c r="Y73" s="47"/>
      <c r="Z73" s="47" t="s">
        <v>586</v>
      </c>
      <c r="AA73" s="55">
        <v>0</v>
      </c>
      <c r="AB73" s="55" t="s">
        <v>58</v>
      </c>
      <c r="AC73" s="55" t="s">
        <v>58</v>
      </c>
      <c r="AD73" s="55" t="s">
        <v>58</v>
      </c>
      <c r="AE73" s="80">
        <v>0.5</v>
      </c>
      <c r="AF73" s="81">
        <v>0.5</v>
      </c>
      <c r="AG73" s="82" t="s">
        <v>719</v>
      </c>
      <c r="AH73" s="57" t="s">
        <v>720</v>
      </c>
      <c r="AI73" s="55">
        <v>0</v>
      </c>
      <c r="AJ73" s="55" t="s">
        <v>58</v>
      </c>
      <c r="AK73" s="55" t="s">
        <v>58</v>
      </c>
      <c r="AL73" s="55" t="s">
        <v>58</v>
      </c>
      <c r="AM73" s="80">
        <v>0</v>
      </c>
      <c r="AN73" s="81"/>
      <c r="AO73" s="82"/>
      <c r="AP73" s="57"/>
      <c r="AQ73" s="55">
        <v>0</v>
      </c>
      <c r="AR73" s="83" t="s">
        <v>58</v>
      </c>
      <c r="AS73" s="83" t="s">
        <v>58</v>
      </c>
      <c r="AT73" s="83" t="s">
        <v>58</v>
      </c>
      <c r="AU73" s="84" t="s">
        <v>721</v>
      </c>
      <c r="AV73" s="86">
        <v>0.8</v>
      </c>
      <c r="AW73" s="87" t="s">
        <v>722</v>
      </c>
      <c r="AX73" s="88" t="s">
        <v>723</v>
      </c>
      <c r="AY73" s="1" t="s">
        <v>1542</v>
      </c>
      <c r="AZ73" s="296"/>
    </row>
    <row r="74" spans="1:52" ht="29.5" hidden="1" customHeight="1" x14ac:dyDescent="0.35">
      <c r="A74" s="57" t="s">
        <v>47</v>
      </c>
      <c r="B74" s="57" t="s">
        <v>584</v>
      </c>
      <c r="C74" s="47" t="s">
        <v>49</v>
      </c>
      <c r="D74" s="47" t="s">
        <v>50</v>
      </c>
      <c r="E74" s="47" t="s">
        <v>51</v>
      </c>
      <c r="F74" s="47" t="s">
        <v>52</v>
      </c>
      <c r="G74" s="47" t="s">
        <v>106</v>
      </c>
      <c r="H74" s="47" t="s">
        <v>162</v>
      </c>
      <c r="I74" s="78" t="s">
        <v>108</v>
      </c>
      <c r="J74" s="78" t="s">
        <v>724</v>
      </c>
      <c r="K74" s="57">
        <v>50</v>
      </c>
      <c r="L74" s="47" t="s">
        <v>725</v>
      </c>
      <c r="M74" s="47" t="s">
        <v>726</v>
      </c>
      <c r="N74" s="57">
        <v>24</v>
      </c>
      <c r="O74" s="57">
        <v>24</v>
      </c>
      <c r="P74" s="57">
        <v>26</v>
      </c>
      <c r="Q74" s="57">
        <v>26</v>
      </c>
      <c r="R74" s="55">
        <v>100</v>
      </c>
      <c r="S74" s="55">
        <v>0</v>
      </c>
      <c r="T74" s="57" t="s">
        <v>58</v>
      </c>
      <c r="U74" s="55" t="s">
        <v>58</v>
      </c>
      <c r="V74" s="55" t="s">
        <v>58</v>
      </c>
      <c r="W74" s="55">
        <v>0</v>
      </c>
      <c r="X74" s="58">
        <v>0</v>
      </c>
      <c r="Y74" s="47"/>
      <c r="Z74" s="47" t="s">
        <v>586</v>
      </c>
      <c r="AA74" s="55">
        <v>0</v>
      </c>
      <c r="AB74" s="55" t="s">
        <v>58</v>
      </c>
      <c r="AC74" s="55" t="s">
        <v>58</v>
      </c>
      <c r="AD74" s="55" t="s">
        <v>58</v>
      </c>
      <c r="AE74" s="57">
        <v>31</v>
      </c>
      <c r="AF74" s="80">
        <v>1</v>
      </c>
      <c r="AG74" s="82" t="s">
        <v>727</v>
      </c>
      <c r="AH74" s="57" t="s">
        <v>728</v>
      </c>
      <c r="AI74" s="55">
        <v>0</v>
      </c>
      <c r="AJ74" s="55" t="s">
        <v>58</v>
      </c>
      <c r="AK74" s="55" t="s">
        <v>58</v>
      </c>
      <c r="AL74" s="55" t="s">
        <v>58</v>
      </c>
      <c r="AM74" s="57">
        <v>0</v>
      </c>
      <c r="AN74" s="80"/>
      <c r="AO74" s="82"/>
      <c r="AP74" s="57"/>
      <c r="AQ74" s="55">
        <v>0</v>
      </c>
      <c r="AR74" s="83" t="s">
        <v>58</v>
      </c>
      <c r="AS74" s="83" t="s">
        <v>58</v>
      </c>
      <c r="AT74" s="83" t="s">
        <v>58</v>
      </c>
      <c r="AU74" s="88">
        <v>0</v>
      </c>
      <c r="AV74" s="84">
        <v>0</v>
      </c>
      <c r="AW74" s="87" t="s">
        <v>1543</v>
      </c>
      <c r="AX74" s="88"/>
      <c r="AZ74" s="296"/>
    </row>
    <row r="75" spans="1:52" ht="29.5" hidden="1" customHeight="1" x14ac:dyDescent="0.5">
      <c r="A75" s="57" t="s">
        <v>47</v>
      </c>
      <c r="B75" s="57" t="s">
        <v>584</v>
      </c>
      <c r="C75" s="47" t="s">
        <v>49</v>
      </c>
      <c r="D75" s="47" t="s">
        <v>50</v>
      </c>
      <c r="E75" s="47" t="s">
        <v>51</v>
      </c>
      <c r="F75" s="47" t="s">
        <v>52</v>
      </c>
      <c r="G75" s="47" t="s">
        <v>106</v>
      </c>
      <c r="H75" s="47" t="s">
        <v>162</v>
      </c>
      <c r="I75" s="78" t="s">
        <v>108</v>
      </c>
      <c r="J75" s="78" t="s">
        <v>729</v>
      </c>
      <c r="K75" s="57">
        <v>9</v>
      </c>
      <c r="L75" s="47" t="s">
        <v>725</v>
      </c>
      <c r="M75" s="47" t="s">
        <v>726</v>
      </c>
      <c r="N75" s="57">
        <v>9</v>
      </c>
      <c r="O75" s="57">
        <v>10</v>
      </c>
      <c r="P75" s="57">
        <v>10</v>
      </c>
      <c r="Q75" s="57">
        <v>11</v>
      </c>
      <c r="R75" s="55">
        <v>40</v>
      </c>
      <c r="S75" s="55">
        <v>0</v>
      </c>
      <c r="T75" s="57" t="s">
        <v>58</v>
      </c>
      <c r="U75" s="55" t="s">
        <v>58</v>
      </c>
      <c r="V75" s="55" t="s">
        <v>58</v>
      </c>
      <c r="W75" s="55">
        <v>0</v>
      </c>
      <c r="X75" s="58">
        <v>0</v>
      </c>
      <c r="Y75" s="47"/>
      <c r="Z75" s="47" t="s">
        <v>586</v>
      </c>
      <c r="AA75" s="55">
        <v>0</v>
      </c>
      <c r="AB75" s="55" t="s">
        <v>58</v>
      </c>
      <c r="AC75" s="55" t="s">
        <v>58</v>
      </c>
      <c r="AD75" s="55" t="s">
        <v>58</v>
      </c>
      <c r="AE75" s="57">
        <v>9</v>
      </c>
      <c r="AF75" s="80">
        <v>1</v>
      </c>
      <c r="AG75" s="82" t="s">
        <v>730</v>
      </c>
      <c r="AH75" s="57" t="s">
        <v>728</v>
      </c>
      <c r="AI75" s="183"/>
      <c r="AJ75" s="183"/>
      <c r="AK75" s="183"/>
      <c r="AL75" s="183"/>
      <c r="AM75" s="183">
        <v>0</v>
      </c>
      <c r="AN75" s="183"/>
      <c r="AO75" s="183"/>
      <c r="AP75" s="183"/>
      <c r="AQ75" s="183"/>
      <c r="AR75" s="184"/>
      <c r="AS75" s="184"/>
      <c r="AT75" s="184"/>
      <c r="AU75" s="185" t="s">
        <v>731</v>
      </c>
      <c r="AV75" s="186">
        <v>0.56999999999999995</v>
      </c>
      <c r="AW75" s="187" t="s">
        <v>732</v>
      </c>
      <c r="AX75" s="188" t="s">
        <v>733</v>
      </c>
      <c r="AY75" s="1" t="s">
        <v>1544</v>
      </c>
      <c r="AZ75" s="296"/>
    </row>
    <row r="76" spans="1:52" ht="29.5" hidden="1" customHeight="1" x14ac:dyDescent="0.35">
      <c r="A76" s="57" t="s">
        <v>47</v>
      </c>
      <c r="B76" s="57" t="s">
        <v>734</v>
      </c>
      <c r="C76" s="47" t="s">
        <v>49</v>
      </c>
      <c r="D76" s="189" t="s">
        <v>50</v>
      </c>
      <c r="E76" s="189" t="s">
        <v>51</v>
      </c>
      <c r="F76" s="47" t="s">
        <v>52</v>
      </c>
      <c r="G76" s="123" t="s">
        <v>106</v>
      </c>
      <c r="H76" s="123" t="s">
        <v>289</v>
      </c>
      <c r="I76" s="123" t="s">
        <v>217</v>
      </c>
      <c r="J76" s="123" t="s">
        <v>735</v>
      </c>
      <c r="K76" s="54">
        <v>0</v>
      </c>
      <c r="L76" s="123" t="s">
        <v>736</v>
      </c>
      <c r="M76" s="123" t="s">
        <v>737</v>
      </c>
      <c r="N76" s="55">
        <v>0</v>
      </c>
      <c r="O76" s="54">
        <v>0.2</v>
      </c>
      <c r="P76" s="54">
        <v>0.4</v>
      </c>
      <c r="Q76" s="54">
        <v>0.4</v>
      </c>
      <c r="R76" s="54">
        <f>+N76+O76+P76+Q76</f>
        <v>1</v>
      </c>
      <c r="S76" s="55">
        <v>0</v>
      </c>
      <c r="T76" s="80" t="s">
        <v>58</v>
      </c>
      <c r="U76" s="54" t="s">
        <v>58</v>
      </c>
      <c r="V76" s="54" t="s">
        <v>58</v>
      </c>
      <c r="W76" s="55">
        <v>0</v>
      </c>
      <c r="X76" s="58">
        <v>0</v>
      </c>
      <c r="Y76" s="47"/>
      <c r="Z76" s="47" t="s">
        <v>738</v>
      </c>
      <c r="AA76" s="55">
        <v>0</v>
      </c>
      <c r="AB76" s="55" t="s">
        <v>58</v>
      </c>
      <c r="AC76" s="55" t="s">
        <v>58</v>
      </c>
      <c r="AD76" s="55" t="s">
        <v>58</v>
      </c>
      <c r="AE76" s="80">
        <v>0.05</v>
      </c>
      <c r="AF76" s="80">
        <v>1</v>
      </c>
      <c r="AG76" s="82" t="s">
        <v>739</v>
      </c>
      <c r="AH76" s="57" t="s">
        <v>740</v>
      </c>
      <c r="AI76" s="190">
        <v>0</v>
      </c>
      <c r="AJ76" s="190" t="s">
        <v>281</v>
      </c>
      <c r="AK76" s="190" t="s">
        <v>281</v>
      </c>
      <c r="AL76" s="190" t="s">
        <v>281</v>
      </c>
      <c r="AM76" s="190">
        <v>0.15</v>
      </c>
      <c r="AN76" s="190">
        <v>1</v>
      </c>
      <c r="AO76" s="174" t="s">
        <v>741</v>
      </c>
      <c r="AP76" s="174" t="s">
        <v>742</v>
      </c>
      <c r="AQ76" s="190">
        <v>0</v>
      </c>
      <c r="AR76" s="190" t="s">
        <v>281</v>
      </c>
      <c r="AS76" s="190" t="s">
        <v>281</v>
      </c>
      <c r="AT76" s="190" t="s">
        <v>281</v>
      </c>
      <c r="AU76" s="190">
        <v>0.2</v>
      </c>
      <c r="AV76" s="190">
        <v>1</v>
      </c>
      <c r="AW76" s="191" t="s">
        <v>743</v>
      </c>
      <c r="AX76" s="192" t="s">
        <v>744</v>
      </c>
      <c r="AY76" s="1" t="s">
        <v>1555</v>
      </c>
      <c r="AZ76" s="296"/>
    </row>
    <row r="77" spans="1:52" ht="29.5" hidden="1" customHeight="1" x14ac:dyDescent="0.35">
      <c r="A77" s="123" t="s">
        <v>47</v>
      </c>
      <c r="B77" s="123" t="s">
        <v>745</v>
      </c>
      <c r="C77" s="193" t="s">
        <v>49</v>
      </c>
      <c r="D77" s="189" t="s">
        <v>228</v>
      </c>
      <c r="E77" s="189" t="s">
        <v>229</v>
      </c>
      <c r="F77" s="193" t="s">
        <v>52</v>
      </c>
      <c r="G77" s="57" t="s">
        <v>746</v>
      </c>
      <c r="H77" s="55" t="s">
        <v>747</v>
      </c>
      <c r="I77" s="42" t="s">
        <v>217</v>
      </c>
      <c r="J77" s="123" t="s">
        <v>748</v>
      </c>
      <c r="K77" s="55">
        <v>0</v>
      </c>
      <c r="L77" s="123" t="s">
        <v>749</v>
      </c>
      <c r="M77" s="123" t="s">
        <v>750</v>
      </c>
      <c r="N77" s="55">
        <v>0</v>
      </c>
      <c r="O77" s="55">
        <v>0</v>
      </c>
      <c r="P77" s="55">
        <v>1</v>
      </c>
      <c r="Q77" s="55">
        <v>1</v>
      </c>
      <c r="R77" s="55">
        <v>2</v>
      </c>
      <c r="S77" s="40">
        <v>0</v>
      </c>
      <c r="T77" s="40" t="s">
        <v>58</v>
      </c>
      <c r="U77" s="40" t="s">
        <v>58</v>
      </c>
      <c r="V77" s="123" t="s">
        <v>751</v>
      </c>
      <c r="W77" s="40">
        <v>0</v>
      </c>
      <c r="X77" s="40" t="s">
        <v>752</v>
      </c>
      <c r="Y77" s="123" t="s">
        <v>751</v>
      </c>
      <c r="Z77" s="123" t="s">
        <v>751</v>
      </c>
      <c r="AA77" s="40">
        <v>0</v>
      </c>
      <c r="AB77" s="40" t="s">
        <v>58</v>
      </c>
      <c r="AC77" s="40" t="s">
        <v>58</v>
      </c>
      <c r="AD77" s="123" t="s">
        <v>751</v>
      </c>
      <c r="AE77" s="40">
        <v>0</v>
      </c>
      <c r="AF77" s="40" t="s">
        <v>752</v>
      </c>
      <c r="AG77" s="123" t="s">
        <v>751</v>
      </c>
      <c r="AH77" s="123" t="s">
        <v>751</v>
      </c>
      <c r="AI77" s="40">
        <v>0</v>
      </c>
      <c r="AJ77" s="40" t="s">
        <v>58</v>
      </c>
      <c r="AK77" s="40" t="s">
        <v>58</v>
      </c>
      <c r="AL77" s="123" t="s">
        <v>751</v>
      </c>
      <c r="AM77" s="40">
        <v>0</v>
      </c>
      <c r="AN77" s="40" t="s">
        <v>752</v>
      </c>
      <c r="AO77" s="123" t="s">
        <v>751</v>
      </c>
      <c r="AP77" s="123" t="s">
        <v>751</v>
      </c>
      <c r="AQ77" s="40">
        <v>0</v>
      </c>
      <c r="AR77" s="40" t="s">
        <v>58</v>
      </c>
      <c r="AS77" s="40" t="s">
        <v>58</v>
      </c>
      <c r="AT77" s="191" t="s">
        <v>751</v>
      </c>
      <c r="AU77" s="40">
        <v>0</v>
      </c>
      <c r="AV77" s="40"/>
      <c r="AW77" s="191"/>
      <c r="AX77" s="191"/>
      <c r="AY77" s="1" t="s">
        <v>1556</v>
      </c>
      <c r="AZ77" s="296"/>
    </row>
    <row r="78" spans="1:52" ht="29.5" hidden="1" customHeight="1" x14ac:dyDescent="0.35">
      <c r="A78" s="123" t="s">
        <v>47</v>
      </c>
      <c r="B78" s="123" t="s">
        <v>745</v>
      </c>
      <c r="C78" s="193" t="s">
        <v>49</v>
      </c>
      <c r="D78" s="189" t="s">
        <v>228</v>
      </c>
      <c r="E78" s="189" t="s">
        <v>229</v>
      </c>
      <c r="F78" s="193" t="s">
        <v>52</v>
      </c>
      <c r="G78" s="57" t="s">
        <v>746</v>
      </c>
      <c r="H78" s="55" t="s">
        <v>747</v>
      </c>
      <c r="I78" s="42" t="s">
        <v>217</v>
      </c>
      <c r="J78" s="123" t="s">
        <v>753</v>
      </c>
      <c r="K78" s="55">
        <v>0</v>
      </c>
      <c r="L78" s="123" t="s">
        <v>754</v>
      </c>
      <c r="M78" s="123" t="s">
        <v>755</v>
      </c>
      <c r="N78" s="55">
        <v>0</v>
      </c>
      <c r="O78" s="55">
        <v>0</v>
      </c>
      <c r="P78" s="55">
        <v>4</v>
      </c>
      <c r="Q78" s="55">
        <v>4</v>
      </c>
      <c r="R78" s="55">
        <v>8</v>
      </c>
      <c r="S78" s="40">
        <v>0</v>
      </c>
      <c r="T78" s="40" t="s">
        <v>58</v>
      </c>
      <c r="U78" s="40" t="s">
        <v>58</v>
      </c>
      <c r="V78" s="123" t="s">
        <v>751</v>
      </c>
      <c r="W78" s="40">
        <v>0</v>
      </c>
      <c r="X78" s="40" t="s">
        <v>752</v>
      </c>
      <c r="Y78" s="123" t="s">
        <v>751</v>
      </c>
      <c r="Z78" s="123" t="s">
        <v>751</v>
      </c>
      <c r="AA78" s="40">
        <v>0</v>
      </c>
      <c r="AB78" s="40" t="s">
        <v>58</v>
      </c>
      <c r="AC78" s="40" t="s">
        <v>58</v>
      </c>
      <c r="AD78" s="123" t="s">
        <v>751</v>
      </c>
      <c r="AE78" s="40">
        <v>0</v>
      </c>
      <c r="AF78" s="40" t="s">
        <v>752</v>
      </c>
      <c r="AG78" s="123" t="s">
        <v>751</v>
      </c>
      <c r="AH78" s="123" t="s">
        <v>751</v>
      </c>
      <c r="AI78" s="40">
        <v>0</v>
      </c>
      <c r="AJ78" s="40" t="s">
        <v>58</v>
      </c>
      <c r="AK78" s="40" t="s">
        <v>58</v>
      </c>
      <c r="AL78" s="123" t="s">
        <v>751</v>
      </c>
      <c r="AM78" s="40">
        <v>0</v>
      </c>
      <c r="AN78" s="40" t="s">
        <v>752</v>
      </c>
      <c r="AO78" s="123" t="s">
        <v>751</v>
      </c>
      <c r="AP78" s="123" t="s">
        <v>751</v>
      </c>
      <c r="AQ78" s="40">
        <v>0</v>
      </c>
      <c r="AR78" s="40" t="s">
        <v>58</v>
      </c>
      <c r="AS78" s="40" t="s">
        <v>58</v>
      </c>
      <c r="AT78" s="191" t="s">
        <v>751</v>
      </c>
      <c r="AU78" s="40">
        <v>0</v>
      </c>
      <c r="AV78" s="40"/>
      <c r="AW78" s="191"/>
      <c r="AX78" s="191"/>
      <c r="AY78" s="1" t="s">
        <v>1556</v>
      </c>
      <c r="AZ78" s="296"/>
    </row>
    <row r="79" spans="1:52" ht="29.5" hidden="1" customHeight="1" x14ac:dyDescent="0.35">
      <c r="A79" s="42" t="s">
        <v>756</v>
      </c>
      <c r="B79" s="42" t="s">
        <v>756</v>
      </c>
      <c r="C79" s="42" t="s">
        <v>49</v>
      </c>
      <c r="D79" s="42" t="s">
        <v>757</v>
      </c>
      <c r="E79" s="42" t="s">
        <v>758</v>
      </c>
      <c r="F79" s="42" t="s">
        <v>759</v>
      </c>
      <c r="G79" s="42" t="s">
        <v>760</v>
      </c>
      <c r="H79" s="42" t="s">
        <v>761</v>
      </c>
      <c r="I79" s="42" t="s">
        <v>108</v>
      </c>
      <c r="J79" s="42" t="s">
        <v>762</v>
      </c>
      <c r="K79" s="42">
        <v>0</v>
      </c>
      <c r="L79" s="42" t="s">
        <v>763</v>
      </c>
      <c r="M79" s="42" t="s">
        <v>764</v>
      </c>
      <c r="N79" s="69">
        <v>0</v>
      </c>
      <c r="O79" s="69">
        <v>0</v>
      </c>
      <c r="P79" s="69">
        <v>0</v>
      </c>
      <c r="Q79" s="69">
        <v>1</v>
      </c>
      <c r="R79" s="69">
        <v>1</v>
      </c>
      <c r="S79" s="69">
        <v>0</v>
      </c>
      <c r="T79" s="194" t="s">
        <v>765</v>
      </c>
      <c r="U79" s="39" t="s">
        <v>765</v>
      </c>
      <c r="V79" s="194" t="s">
        <v>765</v>
      </c>
      <c r="W79" s="40" t="s">
        <v>130</v>
      </c>
      <c r="X79" s="69" t="str">
        <f t="shared" ref="X79:X86" si="2">IF(O79=0,"Actividad no programada en la vigencia 2024",IF(W79=0,"No aplica",IFERROR(W79/O79,"No aplica")))</f>
        <v>Actividad no programada en la vigencia 2024</v>
      </c>
      <c r="Y79" s="42" t="s">
        <v>130</v>
      </c>
      <c r="Z79" s="42" t="s">
        <v>766</v>
      </c>
      <c r="AA79" s="69">
        <v>0</v>
      </c>
      <c r="AB79" s="194" t="s">
        <v>765</v>
      </c>
      <c r="AC79" s="194" t="s">
        <v>765</v>
      </c>
      <c r="AD79" s="194" t="s">
        <v>765</v>
      </c>
      <c r="AE79" s="40" t="s">
        <v>130</v>
      </c>
      <c r="AF79" s="69" t="str">
        <f>IF(S79=0,"Actividad no programada en la vigencia 2024",IF(AE79=0,"No aplica",IFERROR(AE79/S79,"No aplica")))</f>
        <v>Actividad no programada en la vigencia 2024</v>
      </c>
      <c r="AG79" s="42" t="s">
        <v>130</v>
      </c>
      <c r="AH79" s="42" t="s">
        <v>767</v>
      </c>
      <c r="AI79" s="69">
        <v>0</v>
      </c>
      <c r="AJ79" s="194" t="s">
        <v>765</v>
      </c>
      <c r="AK79" s="194" t="s">
        <v>765</v>
      </c>
      <c r="AL79" s="194" t="s">
        <v>765</v>
      </c>
      <c r="AM79" s="39" t="s">
        <v>765</v>
      </c>
      <c r="AN79" s="39" t="s">
        <v>765</v>
      </c>
      <c r="AO79" s="194" t="s">
        <v>765</v>
      </c>
      <c r="AP79" s="194" t="s">
        <v>765</v>
      </c>
      <c r="AQ79" s="69">
        <v>0</v>
      </c>
      <c r="AR79" s="195" t="s">
        <v>765</v>
      </c>
      <c r="AS79" s="195" t="s">
        <v>765</v>
      </c>
      <c r="AT79" s="195" t="s">
        <v>765</v>
      </c>
      <c r="AU79" s="196" t="s">
        <v>130</v>
      </c>
      <c r="AV79" s="196" t="s">
        <v>130</v>
      </c>
      <c r="AW79" s="195" t="s">
        <v>768</v>
      </c>
      <c r="AX79" s="195" t="s">
        <v>769</v>
      </c>
      <c r="AZ79" s="296"/>
    </row>
    <row r="80" spans="1:52" ht="29.5" hidden="1" customHeight="1" x14ac:dyDescent="0.35">
      <c r="A80" s="42" t="s">
        <v>756</v>
      </c>
      <c r="B80" s="42" t="s">
        <v>756</v>
      </c>
      <c r="C80" s="42" t="s">
        <v>49</v>
      </c>
      <c r="D80" s="42" t="s">
        <v>757</v>
      </c>
      <c r="E80" s="42" t="s">
        <v>758</v>
      </c>
      <c r="F80" s="42" t="s">
        <v>759</v>
      </c>
      <c r="G80" s="42" t="s">
        <v>760</v>
      </c>
      <c r="H80" s="42" t="s">
        <v>761</v>
      </c>
      <c r="I80" s="42" t="s">
        <v>770</v>
      </c>
      <c r="J80" s="42" t="s">
        <v>771</v>
      </c>
      <c r="K80" s="42">
        <v>0</v>
      </c>
      <c r="L80" s="42" t="s">
        <v>772</v>
      </c>
      <c r="M80" s="42" t="s">
        <v>773</v>
      </c>
      <c r="N80" s="69">
        <v>0</v>
      </c>
      <c r="O80" s="197">
        <v>0.3</v>
      </c>
      <c r="P80" s="197">
        <v>0.6</v>
      </c>
      <c r="Q80" s="197">
        <v>1</v>
      </c>
      <c r="R80" s="197">
        <v>1</v>
      </c>
      <c r="S80" s="198">
        <v>0</v>
      </c>
      <c r="T80" s="194" t="s">
        <v>765</v>
      </c>
      <c r="U80" s="39" t="s">
        <v>765</v>
      </c>
      <c r="V80" s="194" t="s">
        <v>765</v>
      </c>
      <c r="W80" s="39">
        <v>0.25</v>
      </c>
      <c r="X80" s="197">
        <v>0.25</v>
      </c>
      <c r="Y80" s="42" t="s">
        <v>774</v>
      </c>
      <c r="Z80" s="42" t="s">
        <v>775</v>
      </c>
      <c r="AA80" s="198">
        <v>0</v>
      </c>
      <c r="AB80" s="194" t="s">
        <v>765</v>
      </c>
      <c r="AC80" s="194" t="s">
        <v>765</v>
      </c>
      <c r="AD80" s="194" t="s">
        <v>765</v>
      </c>
      <c r="AE80" s="39">
        <f>3/8</f>
        <v>0.375</v>
      </c>
      <c r="AF80" s="197">
        <v>0.38</v>
      </c>
      <c r="AG80" s="42" t="s">
        <v>776</v>
      </c>
      <c r="AH80" s="42" t="s">
        <v>777</v>
      </c>
      <c r="AI80" s="198">
        <v>0</v>
      </c>
      <c r="AJ80" s="194" t="s">
        <v>765</v>
      </c>
      <c r="AK80" s="194" t="s">
        <v>765</v>
      </c>
      <c r="AL80" s="194" t="s">
        <v>765</v>
      </c>
      <c r="AM80" s="39">
        <f>4/9</f>
        <v>0.44444444444444442</v>
      </c>
      <c r="AN80" s="197">
        <v>0.44</v>
      </c>
      <c r="AO80" s="42" t="s">
        <v>778</v>
      </c>
      <c r="AP80" s="42" t="s">
        <v>779</v>
      </c>
      <c r="AQ80" s="198">
        <v>0</v>
      </c>
      <c r="AR80" s="195" t="s">
        <v>765</v>
      </c>
      <c r="AS80" s="195" t="s">
        <v>765</v>
      </c>
      <c r="AT80" s="195" t="s">
        <v>765</v>
      </c>
      <c r="AU80" s="196">
        <v>0.44</v>
      </c>
      <c r="AV80" s="199">
        <v>1</v>
      </c>
      <c r="AW80" s="200" t="s">
        <v>780</v>
      </c>
      <c r="AX80" s="200" t="s">
        <v>781</v>
      </c>
      <c r="AZ80" s="296"/>
    </row>
    <row r="81" spans="1:52" ht="29.5" hidden="1" customHeight="1" x14ac:dyDescent="0.35">
      <c r="A81" s="42" t="s">
        <v>756</v>
      </c>
      <c r="B81" s="42" t="s">
        <v>756</v>
      </c>
      <c r="C81" s="42" t="s">
        <v>49</v>
      </c>
      <c r="D81" s="42" t="s">
        <v>757</v>
      </c>
      <c r="E81" s="42" t="s">
        <v>758</v>
      </c>
      <c r="F81" s="42" t="s">
        <v>759</v>
      </c>
      <c r="G81" s="42" t="s">
        <v>782</v>
      </c>
      <c r="H81" s="42" t="s">
        <v>783</v>
      </c>
      <c r="I81" s="42" t="s">
        <v>784</v>
      </c>
      <c r="J81" s="42" t="s">
        <v>785</v>
      </c>
      <c r="K81" s="42">
        <v>0</v>
      </c>
      <c r="L81" s="42" t="s">
        <v>786</v>
      </c>
      <c r="M81" s="42" t="s">
        <v>787</v>
      </c>
      <c r="N81" s="69">
        <v>0</v>
      </c>
      <c r="O81" s="39">
        <v>0.18</v>
      </c>
      <c r="P81" s="39">
        <v>0.34</v>
      </c>
      <c r="Q81" s="39">
        <v>0.48</v>
      </c>
      <c r="R81" s="39">
        <v>0.48</v>
      </c>
      <c r="S81" s="38">
        <v>0</v>
      </c>
      <c r="T81" s="194" t="s">
        <v>765</v>
      </c>
      <c r="U81" s="39" t="s">
        <v>765</v>
      </c>
      <c r="V81" s="194" t="s">
        <v>765</v>
      </c>
      <c r="W81" s="39">
        <v>0.03</v>
      </c>
      <c r="X81" s="197">
        <f t="shared" si="2"/>
        <v>0.16666666666666666</v>
      </c>
      <c r="Y81" s="42" t="s">
        <v>788</v>
      </c>
      <c r="Z81" s="42" t="s">
        <v>789</v>
      </c>
      <c r="AA81" s="38">
        <v>0</v>
      </c>
      <c r="AB81" s="194" t="s">
        <v>765</v>
      </c>
      <c r="AC81" s="194" t="s">
        <v>765</v>
      </c>
      <c r="AD81" s="194" t="s">
        <v>765</v>
      </c>
      <c r="AE81" s="39">
        <v>0.05</v>
      </c>
      <c r="AF81" s="197">
        <f>IF(O81=0,"Actividad no programada en la vigencia 2024",IF(AE81=0,"No aplica",IFERROR(AE81/O81,"No aplica")))</f>
        <v>0.27777777777777779</v>
      </c>
      <c r="AG81" s="42" t="s">
        <v>790</v>
      </c>
      <c r="AH81" s="42" t="s">
        <v>791</v>
      </c>
      <c r="AI81" s="38">
        <v>0</v>
      </c>
      <c r="AJ81" s="194" t="s">
        <v>765</v>
      </c>
      <c r="AK81" s="194" t="s">
        <v>765</v>
      </c>
      <c r="AL81" s="194" t="s">
        <v>765</v>
      </c>
      <c r="AM81" s="39">
        <v>7.0000000000000007E-2</v>
      </c>
      <c r="AN81" s="197">
        <f>AM81/18%</f>
        <v>0.38888888888888895</v>
      </c>
      <c r="AO81" s="42" t="s">
        <v>792</v>
      </c>
      <c r="AP81" s="42" t="s">
        <v>779</v>
      </c>
      <c r="AQ81" s="38">
        <v>0</v>
      </c>
      <c r="AR81" s="195" t="s">
        <v>765</v>
      </c>
      <c r="AS81" s="195" t="s">
        <v>765</v>
      </c>
      <c r="AT81" s="195" t="s">
        <v>765</v>
      </c>
      <c r="AU81" s="196">
        <v>0.06</v>
      </c>
      <c r="AV81" s="199">
        <f>AU81/O81</f>
        <v>0.33333333333333331</v>
      </c>
      <c r="AW81" s="201" t="s">
        <v>793</v>
      </c>
      <c r="AX81" s="200" t="s">
        <v>794</v>
      </c>
      <c r="AZ81" s="296"/>
    </row>
    <row r="82" spans="1:52" ht="29.5" hidden="1" customHeight="1" x14ac:dyDescent="0.35">
      <c r="A82" s="42" t="s">
        <v>756</v>
      </c>
      <c r="B82" s="42" t="s">
        <v>756</v>
      </c>
      <c r="C82" s="42" t="s">
        <v>49</v>
      </c>
      <c r="D82" s="42" t="s">
        <v>757</v>
      </c>
      <c r="E82" s="42" t="s">
        <v>758</v>
      </c>
      <c r="F82" s="42" t="s">
        <v>759</v>
      </c>
      <c r="G82" s="42" t="s">
        <v>782</v>
      </c>
      <c r="H82" s="42" t="s">
        <v>783</v>
      </c>
      <c r="I82" s="42" t="s">
        <v>795</v>
      </c>
      <c r="J82" s="42" t="s">
        <v>796</v>
      </c>
      <c r="K82" s="42">
        <v>0</v>
      </c>
      <c r="L82" s="42" t="s">
        <v>797</v>
      </c>
      <c r="M82" s="42" t="s">
        <v>798</v>
      </c>
      <c r="N82" s="69">
        <v>0</v>
      </c>
      <c r="O82" s="39">
        <v>0</v>
      </c>
      <c r="P82" s="39">
        <v>0.1</v>
      </c>
      <c r="Q82" s="39">
        <v>0.18</v>
      </c>
      <c r="R82" s="39">
        <v>0.18</v>
      </c>
      <c r="S82" s="38"/>
      <c r="T82" s="194"/>
      <c r="U82" s="39"/>
      <c r="V82" s="194"/>
      <c r="W82" s="39"/>
      <c r="X82" s="197"/>
      <c r="Y82" s="42"/>
      <c r="Z82" s="42"/>
      <c r="AA82" s="38"/>
      <c r="AB82" s="194"/>
      <c r="AC82" s="194"/>
      <c r="AD82" s="194"/>
      <c r="AE82" s="39"/>
      <c r="AF82" s="197"/>
      <c r="AG82" s="42"/>
      <c r="AH82" s="42"/>
      <c r="AI82" s="38"/>
      <c r="AJ82" s="194"/>
      <c r="AK82" s="194"/>
      <c r="AL82" s="194"/>
      <c r="AM82" s="39"/>
      <c r="AN82" s="197"/>
      <c r="AO82" s="42"/>
      <c r="AP82" s="42"/>
      <c r="AQ82" s="38"/>
      <c r="AR82" s="195"/>
      <c r="AS82" s="195"/>
      <c r="AT82" s="195"/>
      <c r="AU82" s="196" t="s">
        <v>130</v>
      </c>
      <c r="AV82" s="199" t="s">
        <v>130</v>
      </c>
      <c r="AW82" s="200" t="s">
        <v>768</v>
      </c>
      <c r="AX82" s="200" t="s">
        <v>799</v>
      </c>
      <c r="AZ82" s="296"/>
    </row>
    <row r="83" spans="1:52" ht="29.5" hidden="1" customHeight="1" x14ac:dyDescent="0.35">
      <c r="A83" s="42" t="s">
        <v>756</v>
      </c>
      <c r="B83" s="42" t="s">
        <v>756</v>
      </c>
      <c r="C83" s="42" t="s">
        <v>49</v>
      </c>
      <c r="D83" s="42" t="s">
        <v>757</v>
      </c>
      <c r="E83" s="42" t="s">
        <v>758</v>
      </c>
      <c r="F83" s="42" t="s">
        <v>759</v>
      </c>
      <c r="G83" s="42" t="s">
        <v>782</v>
      </c>
      <c r="H83" s="42" t="s">
        <v>783</v>
      </c>
      <c r="I83" s="42" t="s">
        <v>800</v>
      </c>
      <c r="J83" s="42" t="s">
        <v>801</v>
      </c>
      <c r="K83" s="42">
        <v>0</v>
      </c>
      <c r="L83" s="42" t="s">
        <v>802</v>
      </c>
      <c r="M83" s="42" t="s">
        <v>802</v>
      </c>
      <c r="N83" s="69">
        <v>0</v>
      </c>
      <c r="O83" s="40">
        <v>1</v>
      </c>
      <c r="P83" s="40">
        <v>1</v>
      </c>
      <c r="Q83" s="40">
        <v>0</v>
      </c>
      <c r="R83" s="40">
        <v>2</v>
      </c>
      <c r="S83" s="40">
        <v>0</v>
      </c>
      <c r="T83" s="194" t="s">
        <v>765</v>
      </c>
      <c r="U83" s="39" t="s">
        <v>765</v>
      </c>
      <c r="V83" s="194" t="s">
        <v>765</v>
      </c>
      <c r="W83" s="40">
        <v>1</v>
      </c>
      <c r="X83" s="197">
        <f t="shared" si="2"/>
        <v>1</v>
      </c>
      <c r="Y83" s="42" t="s">
        <v>803</v>
      </c>
      <c r="Z83" s="42" t="s">
        <v>804</v>
      </c>
      <c r="AA83" s="40">
        <v>0</v>
      </c>
      <c r="AB83" s="194" t="s">
        <v>765</v>
      </c>
      <c r="AC83" s="194" t="s">
        <v>765</v>
      </c>
      <c r="AD83" s="194" t="s">
        <v>765</v>
      </c>
      <c r="AE83" s="40">
        <v>1</v>
      </c>
      <c r="AF83" s="197">
        <v>1</v>
      </c>
      <c r="AG83" s="42" t="s">
        <v>805</v>
      </c>
      <c r="AH83" s="42" t="s">
        <v>777</v>
      </c>
      <c r="AI83" s="40">
        <v>0</v>
      </c>
      <c r="AJ83" s="194" t="s">
        <v>765</v>
      </c>
      <c r="AK83" s="194" t="s">
        <v>765</v>
      </c>
      <c r="AL83" s="194" t="s">
        <v>765</v>
      </c>
      <c r="AM83" s="40">
        <v>0</v>
      </c>
      <c r="AN83" s="40" t="s">
        <v>191</v>
      </c>
      <c r="AO83" s="202" t="s">
        <v>191</v>
      </c>
      <c r="AP83" s="42" t="s">
        <v>806</v>
      </c>
      <c r="AQ83" s="40">
        <v>0</v>
      </c>
      <c r="AR83" s="195" t="s">
        <v>765</v>
      </c>
      <c r="AS83" s="195" t="s">
        <v>765</v>
      </c>
      <c r="AT83" s="195" t="s">
        <v>765</v>
      </c>
      <c r="AU83" s="203">
        <v>0</v>
      </c>
      <c r="AV83" s="203" t="s">
        <v>191</v>
      </c>
      <c r="AW83" s="204" t="s">
        <v>807</v>
      </c>
      <c r="AX83" s="42"/>
      <c r="AZ83" s="296"/>
    </row>
    <row r="84" spans="1:52" ht="29.5" hidden="1" customHeight="1" x14ac:dyDescent="0.35">
      <c r="A84" s="42" t="s">
        <v>756</v>
      </c>
      <c r="B84" s="42" t="s">
        <v>756</v>
      </c>
      <c r="C84" s="42" t="s">
        <v>49</v>
      </c>
      <c r="D84" s="42" t="s">
        <v>757</v>
      </c>
      <c r="E84" s="42" t="s">
        <v>758</v>
      </c>
      <c r="F84" s="42" t="s">
        <v>759</v>
      </c>
      <c r="G84" s="42" t="s">
        <v>782</v>
      </c>
      <c r="H84" s="42" t="s">
        <v>783</v>
      </c>
      <c r="I84" s="42" t="s">
        <v>795</v>
      </c>
      <c r="J84" s="42" t="s">
        <v>801</v>
      </c>
      <c r="K84" s="42"/>
      <c r="L84" s="42" t="s">
        <v>808</v>
      </c>
      <c r="M84" s="42" t="s">
        <v>809</v>
      </c>
      <c r="N84" s="69">
        <v>0</v>
      </c>
      <c r="O84" s="40">
        <v>0</v>
      </c>
      <c r="P84" s="40">
        <v>1</v>
      </c>
      <c r="Q84" s="40">
        <v>0</v>
      </c>
      <c r="R84" s="40">
        <v>1</v>
      </c>
      <c r="S84" s="40"/>
      <c r="T84" s="194"/>
      <c r="U84" s="39"/>
      <c r="V84" s="194"/>
      <c r="W84" s="40"/>
      <c r="X84" s="197"/>
      <c r="Y84" s="42"/>
      <c r="Z84" s="42"/>
      <c r="AA84" s="40"/>
      <c r="AB84" s="194"/>
      <c r="AC84" s="194"/>
      <c r="AD84" s="194"/>
      <c r="AE84" s="40"/>
      <c r="AF84" s="197"/>
      <c r="AG84" s="42"/>
      <c r="AH84" s="42"/>
      <c r="AI84" s="40"/>
      <c r="AJ84" s="194"/>
      <c r="AK84" s="194"/>
      <c r="AL84" s="194"/>
      <c r="AM84" s="40"/>
      <c r="AN84" s="40"/>
      <c r="AO84" s="202"/>
      <c r="AP84" s="42"/>
      <c r="AQ84" s="40"/>
      <c r="AR84" s="195"/>
      <c r="AS84" s="195"/>
      <c r="AT84" s="195"/>
      <c r="AU84" s="203" t="s">
        <v>130</v>
      </c>
      <c r="AV84" s="203" t="s">
        <v>130</v>
      </c>
      <c r="AW84" s="204" t="s">
        <v>768</v>
      </c>
      <c r="AX84" s="42"/>
      <c r="AZ84" s="296"/>
    </row>
    <row r="85" spans="1:52" ht="29.5" hidden="1" customHeight="1" x14ac:dyDescent="0.35">
      <c r="A85" s="42" t="s">
        <v>756</v>
      </c>
      <c r="B85" s="42" t="s">
        <v>756</v>
      </c>
      <c r="C85" s="42" t="s">
        <v>49</v>
      </c>
      <c r="D85" s="42" t="s">
        <v>757</v>
      </c>
      <c r="E85" s="42" t="s">
        <v>758</v>
      </c>
      <c r="F85" s="42" t="s">
        <v>759</v>
      </c>
      <c r="G85" s="42" t="s">
        <v>760</v>
      </c>
      <c r="H85" s="42" t="s">
        <v>810</v>
      </c>
      <c r="I85" s="42" t="s">
        <v>217</v>
      </c>
      <c r="J85" s="42" t="s">
        <v>811</v>
      </c>
      <c r="K85" s="42">
        <v>0</v>
      </c>
      <c r="L85" s="42" t="s">
        <v>812</v>
      </c>
      <c r="M85" s="42" t="s">
        <v>813</v>
      </c>
      <c r="N85" s="69">
        <v>0</v>
      </c>
      <c r="O85" s="40">
        <v>0</v>
      </c>
      <c r="P85" s="40">
        <v>1</v>
      </c>
      <c r="Q85" s="40">
        <v>1</v>
      </c>
      <c r="R85" s="40">
        <v>2</v>
      </c>
      <c r="S85" s="40">
        <v>0</v>
      </c>
      <c r="T85" s="194" t="s">
        <v>765</v>
      </c>
      <c r="U85" s="39" t="s">
        <v>765</v>
      </c>
      <c r="V85" s="194" t="s">
        <v>765</v>
      </c>
      <c r="W85" s="40"/>
      <c r="X85" s="69" t="str">
        <f t="shared" si="2"/>
        <v>Actividad no programada en la vigencia 2024</v>
      </c>
      <c r="Y85" s="42" t="s">
        <v>130</v>
      </c>
      <c r="Z85" s="42" t="s">
        <v>766</v>
      </c>
      <c r="AA85" s="40">
        <v>0</v>
      </c>
      <c r="AB85" s="194" t="s">
        <v>765</v>
      </c>
      <c r="AC85" s="194" t="s">
        <v>765</v>
      </c>
      <c r="AD85" s="194" t="s">
        <v>765</v>
      </c>
      <c r="AE85" s="40"/>
      <c r="AF85" s="69" t="str">
        <f>IF(S85=0,"Actividad no programada en la vigencia 2024",IF(AE85=0,"No aplica",IFERROR(AE85/S85,"No aplica")))</f>
        <v>Actividad no programada en la vigencia 2024</v>
      </c>
      <c r="AG85" s="42" t="s">
        <v>130</v>
      </c>
      <c r="AH85" s="42" t="s">
        <v>767</v>
      </c>
      <c r="AI85" s="40">
        <v>0</v>
      </c>
      <c r="AJ85" s="194" t="s">
        <v>765</v>
      </c>
      <c r="AK85" s="194" t="s">
        <v>765</v>
      </c>
      <c r="AL85" s="194" t="s">
        <v>765</v>
      </c>
      <c r="AM85" s="39" t="s">
        <v>765</v>
      </c>
      <c r="AN85" s="39" t="s">
        <v>765</v>
      </c>
      <c r="AO85" s="194" t="s">
        <v>765</v>
      </c>
      <c r="AP85" s="194" t="s">
        <v>765</v>
      </c>
      <c r="AQ85" s="40">
        <v>0</v>
      </c>
      <c r="AR85" s="195" t="s">
        <v>765</v>
      </c>
      <c r="AS85" s="195" t="s">
        <v>765</v>
      </c>
      <c r="AT85" s="195" t="s">
        <v>765</v>
      </c>
      <c r="AU85" s="196" t="s">
        <v>814</v>
      </c>
      <c r="AV85" s="196" t="str">
        <f t="shared" ref="AV85:AV86" si="3">IF(AM85=0,"Actividad no programada en la vigencia 2024",IF(AU85=0,"No aplica",IFERROR(AU85/AM85,"No aplica")))</f>
        <v>No aplica</v>
      </c>
      <c r="AW85" s="195" t="s">
        <v>815</v>
      </c>
      <c r="AX85" s="195" t="s">
        <v>799</v>
      </c>
      <c r="AZ85" s="296"/>
    </row>
    <row r="86" spans="1:52" ht="29.5" hidden="1" customHeight="1" x14ac:dyDescent="0.35">
      <c r="A86" s="42" t="s">
        <v>756</v>
      </c>
      <c r="B86" s="42" t="s">
        <v>756</v>
      </c>
      <c r="C86" s="42" t="s">
        <v>49</v>
      </c>
      <c r="D86" s="42" t="s">
        <v>757</v>
      </c>
      <c r="E86" s="42" t="s">
        <v>758</v>
      </c>
      <c r="F86" s="42" t="s">
        <v>759</v>
      </c>
      <c r="G86" s="42" t="s">
        <v>760</v>
      </c>
      <c r="H86" s="42" t="s">
        <v>810</v>
      </c>
      <c r="I86" s="42" t="s">
        <v>217</v>
      </c>
      <c r="J86" s="42" t="s">
        <v>816</v>
      </c>
      <c r="K86" s="42">
        <v>0</v>
      </c>
      <c r="L86" s="42" t="s">
        <v>817</v>
      </c>
      <c r="M86" s="42" t="s">
        <v>818</v>
      </c>
      <c r="N86" s="69">
        <v>0</v>
      </c>
      <c r="O86" s="40">
        <v>0</v>
      </c>
      <c r="P86" s="40">
        <v>1</v>
      </c>
      <c r="Q86" s="40">
        <v>0</v>
      </c>
      <c r="R86" s="40">
        <v>1</v>
      </c>
      <c r="S86" s="40">
        <v>0</v>
      </c>
      <c r="T86" s="194" t="s">
        <v>765</v>
      </c>
      <c r="U86" s="39" t="s">
        <v>765</v>
      </c>
      <c r="V86" s="194" t="s">
        <v>765</v>
      </c>
      <c r="W86" s="40"/>
      <c r="X86" s="69" t="str">
        <f t="shared" si="2"/>
        <v>Actividad no programada en la vigencia 2024</v>
      </c>
      <c r="Y86" s="42" t="s">
        <v>130</v>
      </c>
      <c r="Z86" s="42" t="s">
        <v>766</v>
      </c>
      <c r="AA86" s="40">
        <v>0</v>
      </c>
      <c r="AB86" s="194" t="s">
        <v>765</v>
      </c>
      <c r="AC86" s="194" t="s">
        <v>765</v>
      </c>
      <c r="AD86" s="194" t="s">
        <v>765</v>
      </c>
      <c r="AE86" s="40"/>
      <c r="AF86" s="69" t="str">
        <f>IF(S86=0,"Actividad no programada en la vigencia 2024",IF(AE86=0,"No aplica",IFERROR(AE86/S86,"No aplica")))</f>
        <v>Actividad no programada en la vigencia 2024</v>
      </c>
      <c r="AG86" s="42" t="s">
        <v>130</v>
      </c>
      <c r="AH86" s="42" t="s">
        <v>767</v>
      </c>
      <c r="AI86" s="40">
        <v>0</v>
      </c>
      <c r="AJ86" s="194" t="s">
        <v>765</v>
      </c>
      <c r="AK86" s="194" t="s">
        <v>765</v>
      </c>
      <c r="AL86" s="194" t="s">
        <v>765</v>
      </c>
      <c r="AM86" s="39" t="s">
        <v>765</v>
      </c>
      <c r="AN86" s="39" t="s">
        <v>765</v>
      </c>
      <c r="AO86" s="194" t="s">
        <v>765</v>
      </c>
      <c r="AP86" s="194" t="s">
        <v>765</v>
      </c>
      <c r="AQ86" s="40">
        <v>0</v>
      </c>
      <c r="AR86" s="195" t="s">
        <v>765</v>
      </c>
      <c r="AS86" s="195" t="s">
        <v>765</v>
      </c>
      <c r="AT86" s="195" t="s">
        <v>765</v>
      </c>
      <c r="AU86" s="196" t="s">
        <v>814</v>
      </c>
      <c r="AV86" s="196" t="str">
        <f t="shared" si="3"/>
        <v>No aplica</v>
      </c>
      <c r="AW86" s="195" t="s">
        <v>815</v>
      </c>
      <c r="AX86" s="195" t="s">
        <v>799</v>
      </c>
      <c r="AZ86" s="296"/>
    </row>
    <row r="87" spans="1:52" ht="29.5" hidden="1" customHeight="1" x14ac:dyDescent="0.35">
      <c r="A87" s="42" t="s">
        <v>756</v>
      </c>
      <c r="B87" s="42" t="s">
        <v>756</v>
      </c>
      <c r="C87" s="42" t="s">
        <v>49</v>
      </c>
      <c r="D87" s="42" t="s">
        <v>757</v>
      </c>
      <c r="E87" s="42" t="s">
        <v>758</v>
      </c>
      <c r="F87" s="42" t="s">
        <v>759</v>
      </c>
      <c r="G87" s="42" t="s">
        <v>819</v>
      </c>
      <c r="H87" s="42" t="s">
        <v>820</v>
      </c>
      <c r="I87" s="42" t="s">
        <v>55</v>
      </c>
      <c r="J87" s="42" t="s">
        <v>821</v>
      </c>
      <c r="K87" s="194">
        <v>0.9</v>
      </c>
      <c r="L87" s="42" t="s">
        <v>822</v>
      </c>
      <c r="M87" s="42" t="s">
        <v>823</v>
      </c>
      <c r="N87" s="40" t="s">
        <v>824</v>
      </c>
      <c r="O87" s="40" t="s">
        <v>824</v>
      </c>
      <c r="P87" s="40" t="s">
        <v>824</v>
      </c>
      <c r="Q87" s="40" t="s">
        <v>824</v>
      </c>
      <c r="R87" s="40" t="s">
        <v>824</v>
      </c>
      <c r="S87" s="40">
        <v>0</v>
      </c>
      <c r="T87" s="194" t="s">
        <v>765</v>
      </c>
      <c r="U87" s="39" t="s">
        <v>765</v>
      </c>
      <c r="V87" s="194" t="s">
        <v>765</v>
      </c>
      <c r="W87" s="66">
        <v>1.0169999999999999</v>
      </c>
      <c r="X87" s="197">
        <v>1</v>
      </c>
      <c r="Y87" s="42" t="s">
        <v>825</v>
      </c>
      <c r="Z87" s="42" t="s">
        <v>826</v>
      </c>
      <c r="AA87" s="40">
        <v>0</v>
      </c>
      <c r="AB87" s="194" t="s">
        <v>765</v>
      </c>
      <c r="AC87" s="194" t="s">
        <v>765</v>
      </c>
      <c r="AD87" s="194" t="s">
        <v>765</v>
      </c>
      <c r="AE87" s="39">
        <v>1.1100000000000001</v>
      </c>
      <c r="AF87" s="197">
        <v>1</v>
      </c>
      <c r="AG87" s="42" t="s">
        <v>827</v>
      </c>
      <c r="AH87" s="42" t="s">
        <v>828</v>
      </c>
      <c r="AI87" s="40">
        <v>0</v>
      </c>
      <c r="AJ87" s="194" t="s">
        <v>765</v>
      </c>
      <c r="AK87" s="194" t="s">
        <v>765</v>
      </c>
      <c r="AL87" s="194" t="s">
        <v>765</v>
      </c>
      <c r="AM87" s="66">
        <v>1.1499999999999999</v>
      </c>
      <c r="AN87" s="197">
        <v>1</v>
      </c>
      <c r="AO87" s="42" t="s">
        <v>829</v>
      </c>
      <c r="AP87" s="42" t="s">
        <v>830</v>
      </c>
      <c r="AQ87" s="40">
        <v>0</v>
      </c>
      <c r="AR87" s="195" t="s">
        <v>765</v>
      </c>
      <c r="AS87" s="195" t="s">
        <v>765</v>
      </c>
      <c r="AT87" s="195" t="s">
        <v>765</v>
      </c>
      <c r="AU87" s="205">
        <v>1.1100000000000001</v>
      </c>
      <c r="AV87" s="199">
        <v>1</v>
      </c>
      <c r="AW87" s="200" t="s">
        <v>831</v>
      </c>
      <c r="AX87" s="200" t="s">
        <v>781</v>
      </c>
      <c r="AY87" s="1" t="s">
        <v>1510</v>
      </c>
      <c r="AZ87" s="296"/>
    </row>
    <row r="88" spans="1:52" ht="29.5" hidden="1" customHeight="1" x14ac:dyDescent="0.35">
      <c r="A88" s="42" t="s">
        <v>756</v>
      </c>
      <c r="B88" s="42" t="s">
        <v>756</v>
      </c>
      <c r="C88" s="42" t="s">
        <v>49</v>
      </c>
      <c r="D88" s="42" t="s">
        <v>757</v>
      </c>
      <c r="E88" s="42" t="s">
        <v>758</v>
      </c>
      <c r="F88" s="42" t="s">
        <v>759</v>
      </c>
      <c r="G88" s="42" t="s">
        <v>819</v>
      </c>
      <c r="H88" s="42" t="s">
        <v>820</v>
      </c>
      <c r="I88" s="42" t="s">
        <v>55</v>
      </c>
      <c r="J88" s="42" t="s">
        <v>821</v>
      </c>
      <c r="K88" s="194"/>
      <c r="L88" s="42" t="s">
        <v>832</v>
      </c>
      <c r="M88" s="42" t="s">
        <v>833</v>
      </c>
      <c r="N88" s="197">
        <v>0.6</v>
      </c>
      <c r="O88" s="39">
        <v>0.6</v>
      </c>
      <c r="P88" s="197">
        <v>0.8</v>
      </c>
      <c r="Q88" s="197">
        <v>0.8</v>
      </c>
      <c r="R88" s="197">
        <v>0.8</v>
      </c>
      <c r="S88" s="39">
        <v>0.01</v>
      </c>
      <c r="T88" s="194" t="s">
        <v>765</v>
      </c>
      <c r="U88" s="39" t="s">
        <v>765</v>
      </c>
      <c r="V88" s="194" t="s">
        <v>765</v>
      </c>
      <c r="W88" s="39">
        <v>0.52</v>
      </c>
      <c r="X88" s="197">
        <f t="shared" ref="X88:X151" si="4">IF(O88=0,"Actividad no programada en la vigencia 2024",IF(W88=0,"No aplica",IFERROR(W88/O88,"No aplica")))</f>
        <v>0.8666666666666667</v>
      </c>
      <c r="Y88" s="42" t="s">
        <v>834</v>
      </c>
      <c r="Z88" s="42" t="s">
        <v>835</v>
      </c>
      <c r="AA88" s="39">
        <v>0.01</v>
      </c>
      <c r="AB88" s="194" t="s">
        <v>765</v>
      </c>
      <c r="AC88" s="194" t="s">
        <v>765</v>
      </c>
      <c r="AD88" s="194" t="s">
        <v>765</v>
      </c>
      <c r="AE88" s="39">
        <v>0.66</v>
      </c>
      <c r="AF88" s="197">
        <v>1</v>
      </c>
      <c r="AG88" s="42" t="s">
        <v>836</v>
      </c>
      <c r="AH88" s="42" t="s">
        <v>777</v>
      </c>
      <c r="AI88" s="39">
        <v>0.01</v>
      </c>
      <c r="AJ88" s="194" t="s">
        <v>765</v>
      </c>
      <c r="AK88" s="194" t="s">
        <v>765</v>
      </c>
      <c r="AL88" s="194" t="s">
        <v>765</v>
      </c>
      <c r="AM88" s="39">
        <v>0.86399999999999999</v>
      </c>
      <c r="AN88" s="197">
        <v>1</v>
      </c>
      <c r="AO88" s="42" t="s">
        <v>837</v>
      </c>
      <c r="AP88" s="42" t="s">
        <v>779</v>
      </c>
      <c r="AQ88" s="39">
        <v>0.01</v>
      </c>
      <c r="AR88" s="195" t="s">
        <v>765</v>
      </c>
      <c r="AS88" s="195" t="s">
        <v>765</v>
      </c>
      <c r="AT88" s="195" t="s">
        <v>765</v>
      </c>
      <c r="AU88" s="196">
        <v>0.78</v>
      </c>
      <c r="AV88" s="199">
        <v>1</v>
      </c>
      <c r="AW88" s="200" t="s">
        <v>838</v>
      </c>
      <c r="AX88" s="200" t="s">
        <v>781</v>
      </c>
      <c r="AZ88" s="296"/>
    </row>
    <row r="89" spans="1:52" ht="29.5" hidden="1" customHeight="1" x14ac:dyDescent="0.35">
      <c r="A89" s="42" t="s">
        <v>839</v>
      </c>
      <c r="B89" s="42" t="s">
        <v>839</v>
      </c>
      <c r="C89" s="42" t="s">
        <v>49</v>
      </c>
      <c r="D89" s="42" t="s">
        <v>50</v>
      </c>
      <c r="E89" s="42" t="s">
        <v>51</v>
      </c>
      <c r="F89" s="42" t="s">
        <v>52</v>
      </c>
      <c r="G89" s="42" t="s">
        <v>106</v>
      </c>
      <c r="H89" s="42" t="s">
        <v>289</v>
      </c>
      <c r="I89" s="42" t="s">
        <v>108</v>
      </c>
      <c r="J89" s="42" t="s">
        <v>840</v>
      </c>
      <c r="K89" s="42">
        <v>1</v>
      </c>
      <c r="L89" s="42" t="s">
        <v>841</v>
      </c>
      <c r="M89" s="42" t="s">
        <v>842</v>
      </c>
      <c r="N89" s="206">
        <v>0.5</v>
      </c>
      <c r="O89" s="206">
        <v>0.5</v>
      </c>
      <c r="P89" s="69" t="s">
        <v>281</v>
      </c>
      <c r="Q89" s="69" t="s">
        <v>281</v>
      </c>
      <c r="R89" s="198">
        <v>1</v>
      </c>
      <c r="S89" s="198">
        <v>0</v>
      </c>
      <c r="T89" s="194" t="s">
        <v>765</v>
      </c>
      <c r="U89" s="39" t="s">
        <v>765</v>
      </c>
      <c r="V89" s="194" t="s">
        <v>765</v>
      </c>
      <c r="W89" s="67">
        <v>0</v>
      </c>
      <c r="X89" s="69" t="str">
        <f t="shared" si="4"/>
        <v>No aplica</v>
      </c>
      <c r="Y89" s="42" t="s">
        <v>843</v>
      </c>
      <c r="Z89" s="42" t="s">
        <v>844</v>
      </c>
      <c r="AA89" s="198">
        <v>0</v>
      </c>
      <c r="AB89" s="194" t="s">
        <v>765</v>
      </c>
      <c r="AC89" s="194" t="s">
        <v>765</v>
      </c>
      <c r="AD89" s="194" t="s">
        <v>765</v>
      </c>
      <c r="AE89" s="70" t="s">
        <v>1502</v>
      </c>
      <c r="AF89" s="197">
        <v>1</v>
      </c>
      <c r="AG89" s="207" t="s">
        <v>845</v>
      </c>
      <c r="AH89" s="42" t="s">
        <v>846</v>
      </c>
      <c r="AI89" s="198">
        <v>0</v>
      </c>
      <c r="AJ89" s="194" t="s">
        <v>765</v>
      </c>
      <c r="AK89" s="194" t="s">
        <v>765</v>
      </c>
      <c r="AL89" s="194" t="s">
        <v>765</v>
      </c>
      <c r="AM89" s="208">
        <v>0</v>
      </c>
      <c r="AN89" s="197" t="s">
        <v>191</v>
      </c>
      <c r="AO89" s="209" t="s">
        <v>191</v>
      </c>
      <c r="AP89" s="209" t="s">
        <v>191</v>
      </c>
      <c r="AQ89" s="198">
        <v>0</v>
      </c>
      <c r="AR89" s="195" t="s">
        <v>765</v>
      </c>
      <c r="AS89" s="195" t="s">
        <v>765</v>
      </c>
      <c r="AT89" s="195" t="s">
        <v>765</v>
      </c>
      <c r="AU89" s="208">
        <v>0</v>
      </c>
      <c r="AV89" s="199" t="s">
        <v>765</v>
      </c>
      <c r="AW89" s="210" t="s">
        <v>765</v>
      </c>
      <c r="AX89" s="210" t="s">
        <v>765</v>
      </c>
      <c r="AY89" s="1" t="s">
        <v>1503</v>
      </c>
      <c r="AZ89" s="296"/>
    </row>
    <row r="90" spans="1:52" ht="29.5" hidden="1" customHeight="1" x14ac:dyDescent="0.35">
      <c r="A90" s="42" t="s">
        <v>839</v>
      </c>
      <c r="B90" s="42" t="s">
        <v>839</v>
      </c>
      <c r="C90" s="42" t="s">
        <v>49</v>
      </c>
      <c r="D90" s="42" t="s">
        <v>50</v>
      </c>
      <c r="E90" s="42" t="s">
        <v>51</v>
      </c>
      <c r="F90" s="42" t="s">
        <v>52</v>
      </c>
      <c r="G90" s="42" t="s">
        <v>106</v>
      </c>
      <c r="H90" s="42" t="s">
        <v>289</v>
      </c>
      <c r="I90" s="42" t="s">
        <v>108</v>
      </c>
      <c r="J90" s="42" t="s">
        <v>847</v>
      </c>
      <c r="K90" s="42" t="s">
        <v>848</v>
      </c>
      <c r="L90" s="42" t="s">
        <v>849</v>
      </c>
      <c r="M90" s="42" t="s">
        <v>850</v>
      </c>
      <c r="N90" s="197">
        <v>0.7</v>
      </c>
      <c r="O90" s="197">
        <v>0.9</v>
      </c>
      <c r="P90" s="197">
        <v>0.9</v>
      </c>
      <c r="Q90" s="197">
        <v>0.9</v>
      </c>
      <c r="R90" s="197">
        <v>0.85</v>
      </c>
      <c r="S90" s="197">
        <v>0</v>
      </c>
      <c r="T90" s="194" t="s">
        <v>765</v>
      </c>
      <c r="U90" s="39" t="s">
        <v>765</v>
      </c>
      <c r="V90" s="194" t="s">
        <v>765</v>
      </c>
      <c r="W90" s="40">
        <v>0</v>
      </c>
      <c r="X90" s="69" t="str">
        <f t="shared" si="4"/>
        <v>No aplica</v>
      </c>
      <c r="Y90" s="42" t="s">
        <v>843</v>
      </c>
      <c r="Z90" s="211" t="s">
        <v>851</v>
      </c>
      <c r="AA90" s="198">
        <v>0</v>
      </c>
      <c r="AB90" s="194" t="s">
        <v>765</v>
      </c>
      <c r="AC90" s="194" t="s">
        <v>765</v>
      </c>
      <c r="AD90" s="194" t="s">
        <v>765</v>
      </c>
      <c r="AE90" s="40">
        <v>0</v>
      </c>
      <c r="AF90" s="40" t="s">
        <v>130</v>
      </c>
      <c r="AG90" s="42" t="s">
        <v>852</v>
      </c>
      <c r="AH90" s="42" t="s">
        <v>281</v>
      </c>
      <c r="AI90" s="198">
        <v>0</v>
      </c>
      <c r="AJ90" s="194" t="s">
        <v>765</v>
      </c>
      <c r="AK90" s="194" t="s">
        <v>765</v>
      </c>
      <c r="AL90" s="194" t="s">
        <v>765</v>
      </c>
      <c r="AM90" s="54">
        <v>0.62</v>
      </c>
      <c r="AN90" s="56">
        <v>0.68379999999999996</v>
      </c>
      <c r="AO90" s="42" t="s">
        <v>853</v>
      </c>
      <c r="AP90" s="211" t="s">
        <v>854</v>
      </c>
      <c r="AQ90" s="198">
        <v>0</v>
      </c>
      <c r="AR90" s="195" t="s">
        <v>765</v>
      </c>
      <c r="AS90" s="195" t="s">
        <v>765</v>
      </c>
      <c r="AT90" s="195" t="s">
        <v>765</v>
      </c>
      <c r="AU90" s="112">
        <v>7</v>
      </c>
      <c r="AV90" s="212">
        <v>1</v>
      </c>
      <c r="AW90" s="200" t="s">
        <v>855</v>
      </c>
      <c r="AX90" s="201" t="s">
        <v>856</v>
      </c>
      <c r="AY90" s="1" t="s">
        <v>1504</v>
      </c>
      <c r="AZ90" s="296"/>
    </row>
    <row r="91" spans="1:52" ht="29.5" hidden="1" customHeight="1" x14ac:dyDescent="0.35">
      <c r="A91" s="42" t="s">
        <v>839</v>
      </c>
      <c r="B91" s="42" t="s">
        <v>839</v>
      </c>
      <c r="C91" s="42" t="s">
        <v>49</v>
      </c>
      <c r="D91" s="42" t="s">
        <v>50</v>
      </c>
      <c r="E91" s="42" t="s">
        <v>51</v>
      </c>
      <c r="F91" s="42" t="s">
        <v>52</v>
      </c>
      <c r="G91" s="42" t="s">
        <v>106</v>
      </c>
      <c r="H91" s="42" t="s">
        <v>313</v>
      </c>
      <c r="I91" s="42" t="s">
        <v>314</v>
      </c>
      <c r="J91" s="42" t="s">
        <v>857</v>
      </c>
      <c r="K91" s="42">
        <v>0</v>
      </c>
      <c r="L91" s="42" t="s">
        <v>858</v>
      </c>
      <c r="M91" s="42" t="s">
        <v>859</v>
      </c>
      <c r="N91" s="197">
        <v>0.3</v>
      </c>
      <c r="O91" s="197">
        <v>0.7</v>
      </c>
      <c r="P91" s="69" t="s">
        <v>281</v>
      </c>
      <c r="Q91" s="69" t="s">
        <v>281</v>
      </c>
      <c r="R91" s="197">
        <v>1</v>
      </c>
      <c r="S91" s="197">
        <v>0.15</v>
      </c>
      <c r="T91" s="213" t="s">
        <v>860</v>
      </c>
      <c r="U91" s="39">
        <v>1</v>
      </c>
      <c r="V91" s="213" t="s">
        <v>861</v>
      </c>
      <c r="W91" s="66">
        <v>0.17499999999999999</v>
      </c>
      <c r="X91" s="69">
        <f t="shared" si="4"/>
        <v>0.25</v>
      </c>
      <c r="Y91" s="42" t="s">
        <v>862</v>
      </c>
      <c r="Z91" s="42" t="s">
        <v>863</v>
      </c>
      <c r="AA91" s="197" t="s">
        <v>864</v>
      </c>
      <c r="AB91" s="209" t="s">
        <v>864</v>
      </c>
      <c r="AC91" s="209" t="s">
        <v>864</v>
      </c>
      <c r="AD91" s="209" t="s">
        <v>864</v>
      </c>
      <c r="AE91" s="214">
        <v>0.42859999999999998</v>
      </c>
      <c r="AF91" s="39">
        <v>0.3</v>
      </c>
      <c r="AG91" s="42" t="s">
        <v>865</v>
      </c>
      <c r="AH91" s="42" t="s">
        <v>866</v>
      </c>
      <c r="AI91" s="197" t="s">
        <v>864</v>
      </c>
      <c r="AJ91" s="209" t="s">
        <v>864</v>
      </c>
      <c r="AK91" s="209" t="s">
        <v>864</v>
      </c>
      <c r="AL91" s="209" t="s">
        <v>864</v>
      </c>
      <c r="AM91" s="215">
        <v>0.85</v>
      </c>
      <c r="AN91" s="66">
        <v>0.59499999999999997</v>
      </c>
      <c r="AO91" s="211" t="s">
        <v>867</v>
      </c>
      <c r="AP91" s="211" t="s">
        <v>868</v>
      </c>
      <c r="AQ91" s="197" t="s">
        <v>864</v>
      </c>
      <c r="AR91" s="210" t="s">
        <v>864</v>
      </c>
      <c r="AS91" s="210" t="s">
        <v>864</v>
      </c>
      <c r="AT91" s="210" t="s">
        <v>864</v>
      </c>
      <c r="AU91" s="68">
        <v>0</v>
      </c>
      <c r="AV91" s="205">
        <v>1</v>
      </c>
      <c r="AW91" s="216" t="s">
        <v>869</v>
      </c>
      <c r="AX91" s="201" t="s">
        <v>856</v>
      </c>
      <c r="AY91" s="1" t="s">
        <v>1505</v>
      </c>
      <c r="AZ91" s="296"/>
    </row>
    <row r="92" spans="1:52" ht="29.5" hidden="1" customHeight="1" x14ac:dyDescent="0.35">
      <c r="A92" s="42" t="s">
        <v>839</v>
      </c>
      <c r="B92" s="42" t="s">
        <v>839</v>
      </c>
      <c r="C92" s="42" t="s">
        <v>49</v>
      </c>
      <c r="D92" s="42" t="s">
        <v>50</v>
      </c>
      <c r="E92" s="42" t="s">
        <v>51</v>
      </c>
      <c r="F92" s="42" t="s">
        <v>52</v>
      </c>
      <c r="G92" s="42" t="s">
        <v>106</v>
      </c>
      <c r="H92" s="42" t="s">
        <v>313</v>
      </c>
      <c r="I92" s="42" t="s">
        <v>217</v>
      </c>
      <c r="J92" s="202" t="s">
        <v>857</v>
      </c>
      <c r="K92" s="42">
        <v>0</v>
      </c>
      <c r="L92" s="42" t="s">
        <v>870</v>
      </c>
      <c r="M92" s="42" t="s">
        <v>871</v>
      </c>
      <c r="N92" s="69" t="s">
        <v>281</v>
      </c>
      <c r="O92" s="69" t="s">
        <v>281</v>
      </c>
      <c r="P92" s="198">
        <v>1</v>
      </c>
      <c r="Q92" s="198">
        <v>1</v>
      </c>
      <c r="R92" s="198">
        <v>1</v>
      </c>
      <c r="S92" s="198">
        <v>0</v>
      </c>
      <c r="T92" s="194" t="s">
        <v>765</v>
      </c>
      <c r="U92" s="39" t="s">
        <v>765</v>
      </c>
      <c r="V92" s="194" t="s">
        <v>765</v>
      </c>
      <c r="W92" s="40">
        <v>0</v>
      </c>
      <c r="X92" s="69" t="str">
        <f t="shared" si="4"/>
        <v>No aplica</v>
      </c>
      <c r="Y92" s="42" t="s">
        <v>872</v>
      </c>
      <c r="Z92" s="42" t="s">
        <v>873</v>
      </c>
      <c r="AA92" s="198">
        <v>0</v>
      </c>
      <c r="AB92" s="194" t="s">
        <v>765</v>
      </c>
      <c r="AC92" s="194" t="s">
        <v>765</v>
      </c>
      <c r="AD92" s="194" t="s">
        <v>765</v>
      </c>
      <c r="AE92" s="40" t="s">
        <v>130</v>
      </c>
      <c r="AF92" s="40" t="s">
        <v>130</v>
      </c>
      <c r="AG92" s="42" t="s">
        <v>872</v>
      </c>
      <c r="AH92" s="42" t="s">
        <v>281</v>
      </c>
      <c r="AI92" s="198">
        <v>0</v>
      </c>
      <c r="AJ92" s="194" t="s">
        <v>765</v>
      </c>
      <c r="AK92" s="194" t="s">
        <v>765</v>
      </c>
      <c r="AL92" s="194" t="s">
        <v>765</v>
      </c>
      <c r="AM92" s="39" t="s">
        <v>765</v>
      </c>
      <c r="AN92" s="39" t="s">
        <v>765</v>
      </c>
      <c r="AO92" s="194" t="s">
        <v>765</v>
      </c>
      <c r="AP92" s="194" t="s">
        <v>765</v>
      </c>
      <c r="AQ92" s="198">
        <v>0</v>
      </c>
      <c r="AR92" s="195" t="s">
        <v>765</v>
      </c>
      <c r="AS92" s="195" t="s">
        <v>765</v>
      </c>
      <c r="AT92" s="195" t="s">
        <v>765</v>
      </c>
      <c r="AU92" s="196" t="s">
        <v>765</v>
      </c>
      <c r="AV92" s="196" t="s">
        <v>765</v>
      </c>
      <c r="AW92" s="195" t="s">
        <v>765</v>
      </c>
      <c r="AX92" s="195"/>
      <c r="AY92" s="1" t="s">
        <v>1506</v>
      </c>
      <c r="AZ92" s="296"/>
    </row>
    <row r="93" spans="1:52" ht="29.5" hidden="1" customHeight="1" x14ac:dyDescent="0.35">
      <c r="A93" s="42" t="s">
        <v>874</v>
      </c>
      <c r="B93" s="42" t="s">
        <v>874</v>
      </c>
      <c r="C93" s="42" t="s">
        <v>875</v>
      </c>
      <c r="D93" s="42" t="s">
        <v>242</v>
      </c>
      <c r="E93" s="42" t="s">
        <v>243</v>
      </c>
      <c r="F93" s="42" t="s">
        <v>105</v>
      </c>
      <c r="G93" s="42" t="s">
        <v>106</v>
      </c>
      <c r="H93" s="42" t="s">
        <v>162</v>
      </c>
      <c r="I93" s="42" t="s">
        <v>217</v>
      </c>
      <c r="J93" s="42" t="s">
        <v>876</v>
      </c>
      <c r="K93" s="42">
        <v>0</v>
      </c>
      <c r="L93" s="42" t="s">
        <v>877</v>
      </c>
      <c r="M93" s="42" t="s">
        <v>878</v>
      </c>
      <c r="N93" s="197">
        <v>0.1</v>
      </c>
      <c r="O93" s="197">
        <v>0.3</v>
      </c>
      <c r="P93" s="197">
        <v>0.3</v>
      </c>
      <c r="Q93" s="197">
        <v>0.3</v>
      </c>
      <c r="R93" s="197">
        <v>1</v>
      </c>
      <c r="S93" s="197">
        <v>0.05</v>
      </c>
      <c r="T93" s="217" t="s">
        <v>879</v>
      </c>
      <c r="U93" s="218">
        <v>5</v>
      </c>
      <c r="V93" s="213" t="s">
        <v>861</v>
      </c>
      <c r="W93" s="68">
        <v>0.08</v>
      </c>
      <c r="X93" s="206">
        <f t="shared" si="4"/>
        <v>0.26666666666666666</v>
      </c>
      <c r="Y93" s="42" t="s">
        <v>880</v>
      </c>
      <c r="Z93" s="42" t="s">
        <v>881</v>
      </c>
      <c r="AA93" s="197" t="s">
        <v>864</v>
      </c>
      <c r="AB93" s="217" t="s">
        <v>864</v>
      </c>
      <c r="AC93" s="219" t="s">
        <v>864</v>
      </c>
      <c r="AD93" s="213" t="s">
        <v>864</v>
      </c>
      <c r="AE93" s="68">
        <v>0.1</v>
      </c>
      <c r="AF93" s="220">
        <f>AE93/Q93</f>
        <v>0.33333333333333337</v>
      </c>
      <c r="AG93" s="42" t="s">
        <v>882</v>
      </c>
      <c r="AH93" s="42" t="s">
        <v>883</v>
      </c>
      <c r="AI93" s="197" t="s">
        <v>864</v>
      </c>
      <c r="AJ93" s="217" t="s">
        <v>864</v>
      </c>
      <c r="AK93" s="219" t="s">
        <v>864</v>
      </c>
      <c r="AL93" s="213" t="s">
        <v>864</v>
      </c>
      <c r="AM93" s="71">
        <v>0.3</v>
      </c>
      <c r="AN93" s="221">
        <v>100</v>
      </c>
      <c r="AO93" s="211" t="s">
        <v>884</v>
      </c>
      <c r="AP93" s="42" t="s">
        <v>885</v>
      </c>
      <c r="AQ93" s="197" t="s">
        <v>864</v>
      </c>
      <c r="AR93" s="222" t="s">
        <v>864</v>
      </c>
      <c r="AS93" s="223" t="s">
        <v>864</v>
      </c>
      <c r="AT93" s="224" t="s">
        <v>864</v>
      </c>
      <c r="AU93" s="225">
        <v>1</v>
      </c>
      <c r="AV93" s="226">
        <v>100</v>
      </c>
      <c r="AW93" s="201" t="s">
        <v>886</v>
      </c>
      <c r="AX93" s="227" t="s">
        <v>887</v>
      </c>
      <c r="AY93" s="1" t="s">
        <v>1558</v>
      </c>
      <c r="AZ93" s="296"/>
    </row>
    <row r="94" spans="1:52" ht="29.5" hidden="1" customHeight="1" x14ac:dyDescent="0.35">
      <c r="A94" s="42" t="s">
        <v>874</v>
      </c>
      <c r="B94" s="42" t="s">
        <v>874</v>
      </c>
      <c r="C94" s="42" t="s">
        <v>888</v>
      </c>
      <c r="D94" s="42" t="s">
        <v>889</v>
      </c>
      <c r="E94" s="42" t="s">
        <v>890</v>
      </c>
      <c r="F94" s="42" t="s">
        <v>891</v>
      </c>
      <c r="G94" s="42" t="s">
        <v>106</v>
      </c>
      <c r="H94" s="42" t="s">
        <v>289</v>
      </c>
      <c r="I94" s="42" t="s">
        <v>217</v>
      </c>
      <c r="J94" s="42" t="s">
        <v>892</v>
      </c>
      <c r="K94" s="42">
        <v>0</v>
      </c>
      <c r="L94" s="42" t="s">
        <v>893</v>
      </c>
      <c r="M94" s="42" t="s">
        <v>893</v>
      </c>
      <c r="N94" s="198">
        <v>1</v>
      </c>
      <c r="O94" s="198">
        <v>0.2</v>
      </c>
      <c r="P94" s="198">
        <v>0.3</v>
      </c>
      <c r="Q94" s="198">
        <v>0.4</v>
      </c>
      <c r="R94" s="198">
        <v>1</v>
      </c>
      <c r="S94" s="198">
        <v>1</v>
      </c>
      <c r="T94" s="211" t="s">
        <v>894</v>
      </c>
      <c r="U94" s="69">
        <v>0</v>
      </c>
      <c r="V94" s="42" t="s">
        <v>895</v>
      </c>
      <c r="W94" s="69">
        <v>0</v>
      </c>
      <c r="X94" s="69" t="str">
        <f t="shared" si="4"/>
        <v>No aplica</v>
      </c>
      <c r="Y94" s="42" t="s">
        <v>896</v>
      </c>
      <c r="Z94" s="42" t="s">
        <v>897</v>
      </c>
      <c r="AA94" s="198">
        <v>1</v>
      </c>
      <c r="AB94" s="211"/>
      <c r="AC94" s="42">
        <v>0</v>
      </c>
      <c r="AD94" s="42"/>
      <c r="AE94" s="40">
        <v>0</v>
      </c>
      <c r="AF94" s="38">
        <v>0</v>
      </c>
      <c r="AG94" s="42" t="s">
        <v>898</v>
      </c>
      <c r="AH94" s="42"/>
      <c r="AI94" s="198">
        <v>1</v>
      </c>
      <c r="AJ94" s="211"/>
      <c r="AK94" s="69">
        <v>0</v>
      </c>
      <c r="AL94" s="42"/>
      <c r="AM94" s="228">
        <v>0</v>
      </c>
      <c r="AN94" s="228">
        <v>0</v>
      </c>
      <c r="AO94" s="229" t="s">
        <v>899</v>
      </c>
      <c r="AP94" s="194" t="s">
        <v>900</v>
      </c>
      <c r="AQ94" s="198">
        <v>1</v>
      </c>
      <c r="AR94" s="201" t="s">
        <v>901</v>
      </c>
      <c r="AS94" s="230">
        <v>1</v>
      </c>
      <c r="AT94" s="200"/>
      <c r="AU94" s="231">
        <v>0</v>
      </c>
      <c r="AV94" s="231" t="s">
        <v>765</v>
      </c>
      <c r="AW94" s="232" t="s">
        <v>902</v>
      </c>
      <c r="AX94" s="233" t="s">
        <v>887</v>
      </c>
      <c r="AY94" s="1" t="s">
        <v>1559</v>
      </c>
      <c r="AZ94" s="296"/>
    </row>
    <row r="95" spans="1:52" ht="29.5" hidden="1" customHeight="1" x14ac:dyDescent="0.35">
      <c r="A95" s="42" t="s">
        <v>874</v>
      </c>
      <c r="B95" s="42" t="s">
        <v>874</v>
      </c>
      <c r="C95" s="42" t="s">
        <v>888</v>
      </c>
      <c r="D95" s="42" t="s">
        <v>889</v>
      </c>
      <c r="E95" s="42" t="s">
        <v>890</v>
      </c>
      <c r="F95" s="42" t="s">
        <v>891</v>
      </c>
      <c r="G95" s="42" t="s">
        <v>106</v>
      </c>
      <c r="H95" s="42" t="s">
        <v>289</v>
      </c>
      <c r="I95" s="42" t="s">
        <v>217</v>
      </c>
      <c r="J95" s="42" t="s">
        <v>892</v>
      </c>
      <c r="K95" s="42">
        <v>0</v>
      </c>
      <c r="L95" s="42" t="s">
        <v>903</v>
      </c>
      <c r="M95" s="42" t="s">
        <v>904</v>
      </c>
      <c r="N95" s="197">
        <v>0</v>
      </c>
      <c r="O95" s="197">
        <v>0.5</v>
      </c>
      <c r="P95" s="197">
        <v>0.5</v>
      </c>
      <c r="Q95" s="197">
        <v>0</v>
      </c>
      <c r="R95" s="197">
        <v>1</v>
      </c>
      <c r="S95" s="197">
        <v>0</v>
      </c>
      <c r="T95" s="211" t="s">
        <v>905</v>
      </c>
      <c r="U95" s="69">
        <v>0</v>
      </c>
      <c r="V95" s="42" t="s">
        <v>765</v>
      </c>
      <c r="W95" s="69">
        <v>0</v>
      </c>
      <c r="X95" s="69" t="str">
        <f t="shared" si="4"/>
        <v>No aplica</v>
      </c>
      <c r="Y95" s="42" t="s">
        <v>906</v>
      </c>
      <c r="Z95" s="42" t="s">
        <v>907</v>
      </c>
      <c r="AA95" s="198">
        <v>0</v>
      </c>
      <c r="AB95" s="211" t="s">
        <v>765</v>
      </c>
      <c r="AC95" s="42" t="s">
        <v>130</v>
      </c>
      <c r="AD95" s="42" t="s">
        <v>765</v>
      </c>
      <c r="AE95" s="40">
        <v>0</v>
      </c>
      <c r="AF95" s="38">
        <v>0</v>
      </c>
      <c r="AG95" s="42" t="s">
        <v>908</v>
      </c>
      <c r="AH95" s="42" t="s">
        <v>909</v>
      </c>
      <c r="AI95" s="198">
        <v>0</v>
      </c>
      <c r="AJ95" s="211" t="s">
        <v>765</v>
      </c>
      <c r="AK95" s="42" t="s">
        <v>130</v>
      </c>
      <c r="AL95" s="42" t="s">
        <v>765</v>
      </c>
      <c r="AM95" s="74">
        <v>0</v>
      </c>
      <c r="AN95" s="72">
        <v>0</v>
      </c>
      <c r="AO95" s="211" t="s">
        <v>910</v>
      </c>
      <c r="AP95" s="42" t="s">
        <v>911</v>
      </c>
      <c r="AQ95" s="198">
        <v>0</v>
      </c>
      <c r="AR95" s="201" t="s">
        <v>765</v>
      </c>
      <c r="AS95" s="200" t="s">
        <v>130</v>
      </c>
      <c r="AT95" s="200" t="s">
        <v>765</v>
      </c>
      <c r="AU95" s="225">
        <v>0.5</v>
      </c>
      <c r="AV95" s="234">
        <v>100</v>
      </c>
      <c r="AW95" s="201" t="s">
        <v>912</v>
      </c>
      <c r="AX95" s="235" t="s">
        <v>887</v>
      </c>
      <c r="AY95" s="1" t="s">
        <v>1560</v>
      </c>
      <c r="AZ95" s="296"/>
    </row>
    <row r="96" spans="1:52" ht="29.5" hidden="1" customHeight="1" x14ac:dyDescent="0.35">
      <c r="A96" s="42" t="s">
        <v>874</v>
      </c>
      <c r="B96" s="42" t="s">
        <v>874</v>
      </c>
      <c r="C96" s="42" t="s">
        <v>49</v>
      </c>
      <c r="D96" s="42" t="s">
        <v>50</v>
      </c>
      <c r="E96" s="42" t="s">
        <v>51</v>
      </c>
      <c r="F96" s="42" t="s">
        <v>52</v>
      </c>
      <c r="G96" s="42" t="s">
        <v>53</v>
      </c>
      <c r="H96" s="42" t="s">
        <v>54</v>
      </c>
      <c r="I96" s="42" t="s">
        <v>55</v>
      </c>
      <c r="J96" s="42" t="s">
        <v>913</v>
      </c>
      <c r="K96" s="236">
        <v>0.19689999999999999</v>
      </c>
      <c r="L96" s="42" t="s">
        <v>914</v>
      </c>
      <c r="M96" s="42" t="s">
        <v>915</v>
      </c>
      <c r="N96" s="237">
        <v>0.2074</v>
      </c>
      <c r="O96" s="237">
        <v>0.20799999999999999</v>
      </c>
      <c r="P96" s="237">
        <v>0.20899999999999999</v>
      </c>
      <c r="Q96" s="197">
        <v>0.21</v>
      </c>
      <c r="R96" s="197">
        <v>0.21</v>
      </c>
      <c r="S96" s="197">
        <v>0</v>
      </c>
      <c r="T96" s="211" t="s">
        <v>916</v>
      </c>
      <c r="U96" s="69">
        <v>0</v>
      </c>
      <c r="V96" s="42" t="s">
        <v>765</v>
      </c>
      <c r="W96" s="70">
        <v>0.14299999999999999</v>
      </c>
      <c r="X96" s="206">
        <f t="shared" si="4"/>
        <v>0.6875</v>
      </c>
      <c r="Y96" s="42" t="s">
        <v>917</v>
      </c>
      <c r="Z96" s="42" t="s">
        <v>918</v>
      </c>
      <c r="AA96" s="198">
        <v>0</v>
      </c>
      <c r="AB96" s="211" t="s">
        <v>765</v>
      </c>
      <c r="AC96" s="42" t="s">
        <v>130</v>
      </c>
      <c r="AD96" s="42" t="s">
        <v>765</v>
      </c>
      <c r="AE96" s="70">
        <v>0.15279999999999999</v>
      </c>
      <c r="AF96" s="220">
        <f>AE96/Q96</f>
        <v>0.72761904761904761</v>
      </c>
      <c r="AG96" s="42" t="s">
        <v>919</v>
      </c>
      <c r="AH96" s="42" t="s">
        <v>920</v>
      </c>
      <c r="AI96" s="198">
        <v>0</v>
      </c>
      <c r="AJ96" s="211" t="s">
        <v>765</v>
      </c>
      <c r="AK96" s="42" t="s">
        <v>130</v>
      </c>
      <c r="AL96" s="42" t="s">
        <v>765</v>
      </c>
      <c r="AM96" s="238">
        <v>0.1656</v>
      </c>
      <c r="AN96" s="221">
        <v>79.599999999999994</v>
      </c>
      <c r="AO96" s="211" t="s">
        <v>921</v>
      </c>
      <c r="AP96" s="42" t="s">
        <v>922</v>
      </c>
      <c r="AQ96" s="198">
        <v>0</v>
      </c>
      <c r="AR96" s="201" t="s">
        <v>765</v>
      </c>
      <c r="AS96" s="200" t="s">
        <v>130</v>
      </c>
      <c r="AT96" s="200" t="s">
        <v>765</v>
      </c>
      <c r="AU96" s="239">
        <v>0.18890000000000001</v>
      </c>
      <c r="AV96" s="226">
        <v>91</v>
      </c>
      <c r="AW96" s="201" t="s">
        <v>923</v>
      </c>
      <c r="AX96" s="227" t="s">
        <v>924</v>
      </c>
      <c r="AY96" s="1" t="s">
        <v>1561</v>
      </c>
      <c r="AZ96" s="296"/>
    </row>
    <row r="97" spans="1:52" ht="29.5" hidden="1" customHeight="1" x14ac:dyDescent="0.35">
      <c r="A97" s="42" t="s">
        <v>874</v>
      </c>
      <c r="B97" s="42" t="s">
        <v>874</v>
      </c>
      <c r="C97" s="42" t="s">
        <v>49</v>
      </c>
      <c r="D97" s="42" t="s">
        <v>50</v>
      </c>
      <c r="E97" s="42" t="s">
        <v>51</v>
      </c>
      <c r="F97" s="42" t="s">
        <v>52</v>
      </c>
      <c r="G97" s="42" t="s">
        <v>53</v>
      </c>
      <c r="H97" s="42" t="s">
        <v>54</v>
      </c>
      <c r="I97" s="42" t="s">
        <v>55</v>
      </c>
      <c r="J97" s="42" t="s">
        <v>913</v>
      </c>
      <c r="K97" s="209">
        <f>17/18</f>
        <v>0.94444444444444442</v>
      </c>
      <c r="L97" s="42" t="s">
        <v>925</v>
      </c>
      <c r="M97" s="42" t="s">
        <v>926</v>
      </c>
      <c r="N97" s="197" t="s">
        <v>927</v>
      </c>
      <c r="O97" s="197" t="s">
        <v>928</v>
      </c>
      <c r="P97" s="197" t="s">
        <v>929</v>
      </c>
      <c r="Q97" s="197">
        <v>1</v>
      </c>
      <c r="R97" s="197">
        <v>1</v>
      </c>
      <c r="S97" s="197">
        <v>0.33</v>
      </c>
      <c r="T97" s="211" t="s">
        <v>930</v>
      </c>
      <c r="U97" s="40">
        <v>0</v>
      </c>
      <c r="V97" s="42" t="s">
        <v>931</v>
      </c>
      <c r="W97" s="68">
        <v>1</v>
      </c>
      <c r="X97" s="206" t="str">
        <f t="shared" si="4"/>
        <v>No aplica</v>
      </c>
      <c r="Y97" s="42" t="s">
        <v>932</v>
      </c>
      <c r="Z97" s="42" t="s">
        <v>933</v>
      </c>
      <c r="AA97" s="198">
        <v>0</v>
      </c>
      <c r="AB97" s="211" t="s">
        <v>765</v>
      </c>
      <c r="AC97" s="211" t="s">
        <v>765</v>
      </c>
      <c r="AD97" s="211" t="s">
        <v>765</v>
      </c>
      <c r="AE97" s="70">
        <v>0</v>
      </c>
      <c r="AF97" s="38">
        <v>100</v>
      </c>
      <c r="AG97" s="42" t="s">
        <v>934</v>
      </c>
      <c r="AH97" s="42" t="s">
        <v>935</v>
      </c>
      <c r="AI97" s="198">
        <v>0</v>
      </c>
      <c r="AJ97" s="211" t="s">
        <v>765</v>
      </c>
      <c r="AK97" s="211" t="s">
        <v>765</v>
      </c>
      <c r="AL97" s="211" t="s">
        <v>765</v>
      </c>
      <c r="AM97" s="238">
        <v>1</v>
      </c>
      <c r="AN97" s="72">
        <v>100</v>
      </c>
      <c r="AO97" s="211" t="s">
        <v>936</v>
      </c>
      <c r="AP97" s="42" t="s">
        <v>937</v>
      </c>
      <c r="AQ97" s="198">
        <v>0</v>
      </c>
      <c r="AR97" s="201" t="s">
        <v>765</v>
      </c>
      <c r="AS97" s="201" t="s">
        <v>765</v>
      </c>
      <c r="AT97" s="201" t="s">
        <v>765</v>
      </c>
      <c r="AU97" s="239">
        <v>1</v>
      </c>
      <c r="AV97" s="234">
        <v>100</v>
      </c>
      <c r="AW97" s="201" t="s">
        <v>938</v>
      </c>
      <c r="AX97" s="235" t="s">
        <v>887</v>
      </c>
      <c r="AZ97" s="296"/>
    </row>
    <row r="98" spans="1:52" ht="29.5" hidden="1" customHeight="1" x14ac:dyDescent="0.35">
      <c r="A98" s="42" t="s">
        <v>874</v>
      </c>
      <c r="B98" s="42" t="s">
        <v>874</v>
      </c>
      <c r="C98" s="42" t="s">
        <v>49</v>
      </c>
      <c r="D98" s="42" t="s">
        <v>50</v>
      </c>
      <c r="E98" s="42" t="s">
        <v>51</v>
      </c>
      <c r="F98" s="42" t="s">
        <v>52</v>
      </c>
      <c r="G98" s="42" t="s">
        <v>106</v>
      </c>
      <c r="H98" s="42" t="s">
        <v>162</v>
      </c>
      <c r="I98" s="42" t="s">
        <v>108</v>
      </c>
      <c r="J98" s="42" t="s">
        <v>939</v>
      </c>
      <c r="K98" s="42">
        <v>0</v>
      </c>
      <c r="L98" s="42" t="s">
        <v>940</v>
      </c>
      <c r="M98" s="42" t="s">
        <v>941</v>
      </c>
      <c r="N98" s="69">
        <v>1</v>
      </c>
      <c r="O98" s="69">
        <v>1</v>
      </c>
      <c r="P98" s="69">
        <v>2</v>
      </c>
      <c r="Q98" s="69">
        <v>0</v>
      </c>
      <c r="R98" s="69">
        <v>4</v>
      </c>
      <c r="S98" s="69">
        <v>0</v>
      </c>
      <c r="T98" s="229" t="s">
        <v>765</v>
      </c>
      <c r="U98" s="39">
        <v>0</v>
      </c>
      <c r="V98" s="194" t="s">
        <v>765</v>
      </c>
      <c r="W98" s="40">
        <v>1</v>
      </c>
      <c r="X98" s="197">
        <f t="shared" si="4"/>
        <v>1</v>
      </c>
      <c r="Y98" s="42" t="s">
        <v>942</v>
      </c>
      <c r="Z98" s="42" t="s">
        <v>943</v>
      </c>
      <c r="AA98" s="69">
        <v>0</v>
      </c>
      <c r="AB98" s="229" t="s">
        <v>765</v>
      </c>
      <c r="AC98" s="211" t="s">
        <v>765</v>
      </c>
      <c r="AD98" s="194" t="s">
        <v>765</v>
      </c>
      <c r="AE98" s="69">
        <v>0</v>
      </c>
      <c r="AF98" s="38">
        <v>100</v>
      </c>
      <c r="AG98" s="42" t="s">
        <v>944</v>
      </c>
      <c r="AH98" s="42" t="s">
        <v>945</v>
      </c>
      <c r="AI98" s="69">
        <v>0</v>
      </c>
      <c r="AJ98" s="229" t="s">
        <v>765</v>
      </c>
      <c r="AK98" s="211" t="s">
        <v>765</v>
      </c>
      <c r="AL98" s="194" t="s">
        <v>765</v>
      </c>
      <c r="AM98" s="241">
        <v>1</v>
      </c>
      <c r="AN98" s="72">
        <v>100</v>
      </c>
      <c r="AO98" s="211" t="s">
        <v>946</v>
      </c>
      <c r="AP98" s="42" t="s">
        <v>947</v>
      </c>
      <c r="AQ98" s="69">
        <v>0</v>
      </c>
      <c r="AR98" s="232" t="s">
        <v>765</v>
      </c>
      <c r="AS98" s="201" t="s">
        <v>765</v>
      </c>
      <c r="AT98" s="195" t="s">
        <v>765</v>
      </c>
      <c r="AU98" s="240">
        <v>1</v>
      </c>
      <c r="AV98" s="234">
        <v>100</v>
      </c>
      <c r="AW98" s="201" t="s">
        <v>948</v>
      </c>
      <c r="AX98" s="235" t="s">
        <v>887</v>
      </c>
      <c r="AY98" s="1" t="s">
        <v>1562</v>
      </c>
      <c r="AZ98" s="296"/>
    </row>
    <row r="99" spans="1:52" ht="29.5" hidden="1" customHeight="1" x14ac:dyDescent="0.35">
      <c r="A99" s="42" t="s">
        <v>874</v>
      </c>
      <c r="B99" s="42" t="s">
        <v>874</v>
      </c>
      <c r="C99" s="42" t="s">
        <v>49</v>
      </c>
      <c r="D99" s="42" t="s">
        <v>50</v>
      </c>
      <c r="E99" s="42" t="s">
        <v>51</v>
      </c>
      <c r="F99" s="42" t="s">
        <v>52</v>
      </c>
      <c r="G99" s="42" t="s">
        <v>330</v>
      </c>
      <c r="H99" s="42" t="s">
        <v>331</v>
      </c>
      <c r="I99" s="42" t="s">
        <v>217</v>
      </c>
      <c r="J99" s="42" t="s">
        <v>949</v>
      </c>
      <c r="K99" s="42">
        <v>1.3</v>
      </c>
      <c r="L99" s="42" t="s">
        <v>950</v>
      </c>
      <c r="M99" s="42" t="s">
        <v>951</v>
      </c>
      <c r="N99" s="69">
        <v>0</v>
      </c>
      <c r="O99" s="69">
        <v>1.5</v>
      </c>
      <c r="P99" s="69">
        <v>2</v>
      </c>
      <c r="Q99" s="69">
        <v>3</v>
      </c>
      <c r="R99" s="69">
        <v>3</v>
      </c>
      <c r="S99" s="69">
        <v>0</v>
      </c>
      <c r="T99" s="211" t="s">
        <v>765</v>
      </c>
      <c r="U99" s="69">
        <v>0</v>
      </c>
      <c r="V99" s="42" t="s">
        <v>765</v>
      </c>
      <c r="W99" s="69">
        <v>0</v>
      </c>
      <c r="X99" s="69" t="str">
        <f t="shared" si="4"/>
        <v>No aplica</v>
      </c>
      <c r="Y99" s="42" t="s">
        <v>952</v>
      </c>
      <c r="Z99" s="211" t="s">
        <v>953</v>
      </c>
      <c r="AA99" s="69">
        <v>0</v>
      </c>
      <c r="AB99" s="211" t="s">
        <v>765</v>
      </c>
      <c r="AC99" s="211" t="s">
        <v>765</v>
      </c>
      <c r="AD99" s="42" t="s">
        <v>765</v>
      </c>
      <c r="AE99" s="40">
        <v>0</v>
      </c>
      <c r="AF99" s="40">
        <v>0</v>
      </c>
      <c r="AG99" s="42" t="s">
        <v>952</v>
      </c>
      <c r="AH99" s="42" t="s">
        <v>954</v>
      </c>
      <c r="AI99" s="69">
        <v>0</v>
      </c>
      <c r="AJ99" s="211" t="s">
        <v>765</v>
      </c>
      <c r="AK99" s="211" t="s">
        <v>765</v>
      </c>
      <c r="AL99" s="42" t="s">
        <v>765</v>
      </c>
      <c r="AM99" s="74">
        <v>1.5</v>
      </c>
      <c r="AN99" s="74">
        <v>100</v>
      </c>
      <c r="AO99" s="211" t="s">
        <v>955</v>
      </c>
      <c r="AP99" s="42" t="s">
        <v>956</v>
      </c>
      <c r="AQ99" s="69">
        <v>0</v>
      </c>
      <c r="AR99" s="201" t="s">
        <v>765</v>
      </c>
      <c r="AS99" s="201" t="s">
        <v>765</v>
      </c>
      <c r="AT99" s="200" t="s">
        <v>765</v>
      </c>
      <c r="AU99" s="44">
        <v>1.5</v>
      </c>
      <c r="AV99" s="44">
        <v>100</v>
      </c>
      <c r="AW99" s="201" t="s">
        <v>957</v>
      </c>
      <c r="AX99" s="235" t="s">
        <v>887</v>
      </c>
      <c r="AZ99" s="296"/>
    </row>
    <row r="100" spans="1:52" ht="29.5" hidden="1" customHeight="1" x14ac:dyDescent="0.35">
      <c r="A100" s="42" t="s">
        <v>874</v>
      </c>
      <c r="B100" s="42" t="s">
        <v>874</v>
      </c>
      <c r="C100" s="42" t="s">
        <v>958</v>
      </c>
      <c r="D100" s="42" t="s">
        <v>50</v>
      </c>
      <c r="E100" s="42" t="s">
        <v>51</v>
      </c>
      <c r="F100" s="42" t="s">
        <v>52</v>
      </c>
      <c r="G100" s="42" t="s">
        <v>106</v>
      </c>
      <c r="H100" s="42" t="s">
        <v>162</v>
      </c>
      <c r="I100" s="42" t="s">
        <v>108</v>
      </c>
      <c r="J100" s="42" t="s">
        <v>959</v>
      </c>
      <c r="K100" s="209">
        <v>0.72</v>
      </c>
      <c r="L100" s="42" t="s">
        <v>960</v>
      </c>
      <c r="M100" s="42" t="s">
        <v>961</v>
      </c>
      <c r="N100" s="197">
        <v>0.72</v>
      </c>
      <c r="O100" s="197">
        <v>0.73</v>
      </c>
      <c r="P100" s="197">
        <v>0.74</v>
      </c>
      <c r="Q100" s="197">
        <v>0.75</v>
      </c>
      <c r="R100" s="197">
        <v>0.75</v>
      </c>
      <c r="S100" s="197">
        <v>0</v>
      </c>
      <c r="T100" s="211" t="s">
        <v>765</v>
      </c>
      <c r="U100" s="69">
        <v>0</v>
      </c>
      <c r="V100" s="42" t="s">
        <v>765</v>
      </c>
      <c r="W100" s="70">
        <v>0.97</v>
      </c>
      <c r="X100" s="206">
        <f t="shared" si="4"/>
        <v>1.3287671232876712</v>
      </c>
      <c r="Y100" s="42" t="s">
        <v>962</v>
      </c>
      <c r="Z100" s="42" t="s">
        <v>963</v>
      </c>
      <c r="AA100" s="198">
        <v>0</v>
      </c>
      <c r="AB100" s="211" t="s">
        <v>765</v>
      </c>
      <c r="AC100" s="211" t="s">
        <v>765</v>
      </c>
      <c r="AD100" s="42" t="s">
        <v>765</v>
      </c>
      <c r="AE100" s="70">
        <v>1</v>
      </c>
      <c r="AF100" s="69">
        <v>100</v>
      </c>
      <c r="AG100" s="42" t="s">
        <v>964</v>
      </c>
      <c r="AH100" s="42" t="s">
        <v>965</v>
      </c>
      <c r="AI100" s="198">
        <v>0</v>
      </c>
      <c r="AJ100" s="211" t="s">
        <v>765</v>
      </c>
      <c r="AK100" s="211" t="s">
        <v>765</v>
      </c>
      <c r="AL100" s="42" t="s">
        <v>765</v>
      </c>
      <c r="AM100" s="238">
        <v>1.46</v>
      </c>
      <c r="AN100" s="241">
        <v>100</v>
      </c>
      <c r="AO100" s="211" t="s">
        <v>966</v>
      </c>
      <c r="AP100" s="42" t="s">
        <v>967</v>
      </c>
      <c r="AQ100" s="198">
        <v>0</v>
      </c>
      <c r="AR100" s="201" t="s">
        <v>765</v>
      </c>
      <c r="AS100" s="201" t="s">
        <v>765</v>
      </c>
      <c r="AT100" s="200" t="s">
        <v>765</v>
      </c>
      <c r="AU100" s="239">
        <v>0.99</v>
      </c>
      <c r="AV100" s="242">
        <v>1</v>
      </c>
      <c r="AW100" s="201" t="s">
        <v>968</v>
      </c>
      <c r="AX100" s="227" t="s">
        <v>887</v>
      </c>
      <c r="AY100" s="1" t="s">
        <v>1563</v>
      </c>
      <c r="AZ100" s="296"/>
    </row>
    <row r="101" spans="1:52" ht="29.5" hidden="1" customHeight="1" x14ac:dyDescent="0.35">
      <c r="A101" s="42" t="s">
        <v>874</v>
      </c>
      <c r="B101" s="42" t="s">
        <v>874</v>
      </c>
      <c r="C101" s="42" t="s">
        <v>958</v>
      </c>
      <c r="D101" s="42" t="s">
        <v>50</v>
      </c>
      <c r="E101" s="42" t="s">
        <v>51</v>
      </c>
      <c r="F101" s="42" t="s">
        <v>52</v>
      </c>
      <c r="G101" s="42" t="s">
        <v>106</v>
      </c>
      <c r="H101" s="42" t="s">
        <v>162</v>
      </c>
      <c r="I101" s="42" t="s">
        <v>108</v>
      </c>
      <c r="J101" s="42" t="s">
        <v>959</v>
      </c>
      <c r="K101" s="236">
        <v>1.7000000000000001E-2</v>
      </c>
      <c r="L101" s="42" t="s">
        <v>969</v>
      </c>
      <c r="M101" s="42" t="s">
        <v>970</v>
      </c>
      <c r="N101" s="237">
        <v>1.6E-2</v>
      </c>
      <c r="O101" s="237">
        <v>1.4E-2</v>
      </c>
      <c r="P101" s="237">
        <v>1.2E-2</v>
      </c>
      <c r="Q101" s="197">
        <v>0.01</v>
      </c>
      <c r="R101" s="197">
        <v>0.01</v>
      </c>
      <c r="S101" s="197">
        <v>0</v>
      </c>
      <c r="T101" s="229" t="s">
        <v>765</v>
      </c>
      <c r="U101" s="39">
        <v>0</v>
      </c>
      <c r="V101" s="194"/>
      <c r="W101" s="40">
        <v>0</v>
      </c>
      <c r="X101" s="69" t="str">
        <f t="shared" si="4"/>
        <v>No aplica</v>
      </c>
      <c r="Y101" s="42" t="s">
        <v>971</v>
      </c>
      <c r="Z101" s="42" t="s">
        <v>972</v>
      </c>
      <c r="AA101" s="198">
        <v>0</v>
      </c>
      <c r="AB101" s="229" t="s">
        <v>765</v>
      </c>
      <c r="AC101" s="211" t="s">
        <v>765</v>
      </c>
      <c r="AD101" s="211" t="s">
        <v>765</v>
      </c>
      <c r="AE101" s="69">
        <v>0</v>
      </c>
      <c r="AF101" s="69">
        <v>100</v>
      </c>
      <c r="AG101" s="42" t="s">
        <v>973</v>
      </c>
      <c r="AH101" s="42" t="s">
        <v>974</v>
      </c>
      <c r="AI101" s="198">
        <v>0</v>
      </c>
      <c r="AJ101" s="229" t="s">
        <v>765</v>
      </c>
      <c r="AK101" s="211" t="s">
        <v>765</v>
      </c>
      <c r="AL101" s="211" t="s">
        <v>765</v>
      </c>
      <c r="AM101" s="241">
        <v>0</v>
      </c>
      <c r="AN101" s="241">
        <v>67</v>
      </c>
      <c r="AO101" s="211" t="s">
        <v>975</v>
      </c>
      <c r="AP101" s="42" t="s">
        <v>976</v>
      </c>
      <c r="AQ101" s="198">
        <v>0</v>
      </c>
      <c r="AR101" s="232" t="s">
        <v>765</v>
      </c>
      <c r="AS101" s="201" t="s">
        <v>765</v>
      </c>
      <c r="AT101" s="201" t="s">
        <v>765</v>
      </c>
      <c r="AU101" s="240">
        <v>0</v>
      </c>
      <c r="AV101" s="242">
        <v>1</v>
      </c>
      <c r="AW101" s="201" t="s">
        <v>977</v>
      </c>
      <c r="AX101" s="235" t="s">
        <v>978</v>
      </c>
      <c r="AY101" s="1" t="s">
        <v>1561</v>
      </c>
      <c r="AZ101" s="296"/>
    </row>
    <row r="102" spans="1:52" ht="29.5" hidden="1" customHeight="1" x14ac:dyDescent="0.35">
      <c r="A102" s="42" t="s">
        <v>874</v>
      </c>
      <c r="B102" s="42" t="s">
        <v>874</v>
      </c>
      <c r="C102" s="42" t="s">
        <v>49</v>
      </c>
      <c r="D102" s="42" t="s">
        <v>50</v>
      </c>
      <c r="E102" s="42" t="s">
        <v>51</v>
      </c>
      <c r="F102" s="42" t="s">
        <v>52</v>
      </c>
      <c r="G102" s="42" t="s">
        <v>106</v>
      </c>
      <c r="H102" s="42" t="s">
        <v>162</v>
      </c>
      <c r="I102" s="42" t="s">
        <v>108</v>
      </c>
      <c r="J102" s="42" t="s">
        <v>959</v>
      </c>
      <c r="K102" s="42">
        <v>0</v>
      </c>
      <c r="L102" s="42" t="s">
        <v>979</v>
      </c>
      <c r="M102" s="42" t="s">
        <v>980</v>
      </c>
      <c r="N102" s="198">
        <v>1</v>
      </c>
      <c r="O102" s="198">
        <v>1</v>
      </c>
      <c r="P102" s="198">
        <v>1</v>
      </c>
      <c r="Q102" s="198">
        <v>1</v>
      </c>
      <c r="R102" s="198">
        <v>4</v>
      </c>
      <c r="S102" s="198">
        <v>1</v>
      </c>
      <c r="T102" s="229" t="s">
        <v>981</v>
      </c>
      <c r="U102" s="197">
        <v>0</v>
      </c>
      <c r="V102" s="209" t="s">
        <v>982</v>
      </c>
      <c r="W102" s="69">
        <v>0</v>
      </c>
      <c r="X102" s="69" t="str">
        <f t="shared" si="4"/>
        <v>No aplica</v>
      </c>
      <c r="Y102" s="42" t="s">
        <v>983</v>
      </c>
      <c r="Z102" s="42" t="s">
        <v>984</v>
      </c>
      <c r="AA102" s="198">
        <v>1</v>
      </c>
      <c r="AB102" s="229"/>
      <c r="AC102" s="209">
        <v>0</v>
      </c>
      <c r="AD102" s="209"/>
      <c r="AE102" s="69">
        <v>0</v>
      </c>
      <c r="AF102" s="69">
        <v>0</v>
      </c>
      <c r="AG102" s="42" t="s">
        <v>985</v>
      </c>
      <c r="AH102" s="42" t="s">
        <v>986</v>
      </c>
      <c r="AI102" s="198">
        <v>1</v>
      </c>
      <c r="AJ102" s="229"/>
      <c r="AK102" s="209">
        <v>0</v>
      </c>
      <c r="AL102" s="209"/>
      <c r="AM102" s="241">
        <v>1</v>
      </c>
      <c r="AN102" s="241">
        <v>100</v>
      </c>
      <c r="AO102" s="211" t="s">
        <v>987</v>
      </c>
      <c r="AP102" s="42" t="s">
        <v>988</v>
      </c>
      <c r="AQ102" s="198">
        <v>1</v>
      </c>
      <c r="AR102" s="232" t="s">
        <v>989</v>
      </c>
      <c r="AS102" s="210">
        <v>1</v>
      </c>
      <c r="AT102" s="210"/>
      <c r="AU102" s="240">
        <v>1</v>
      </c>
      <c r="AV102" s="242">
        <v>1</v>
      </c>
      <c r="AW102" s="201" t="s">
        <v>990</v>
      </c>
      <c r="AX102" s="235" t="s">
        <v>887</v>
      </c>
      <c r="AZ102" s="296"/>
    </row>
    <row r="103" spans="1:52" ht="29.5" hidden="1" customHeight="1" x14ac:dyDescent="0.35">
      <c r="A103" s="42" t="s">
        <v>991</v>
      </c>
      <c r="B103" s="42" t="s">
        <v>991</v>
      </c>
      <c r="C103" s="42" t="s">
        <v>49</v>
      </c>
      <c r="D103" s="42" t="s">
        <v>50</v>
      </c>
      <c r="E103" s="42" t="s">
        <v>51</v>
      </c>
      <c r="F103" s="42" t="s">
        <v>52</v>
      </c>
      <c r="G103" s="42" t="s">
        <v>53</v>
      </c>
      <c r="H103" s="42" t="s">
        <v>362</v>
      </c>
      <c r="I103" s="42" t="s">
        <v>108</v>
      </c>
      <c r="J103" s="42" t="s">
        <v>992</v>
      </c>
      <c r="K103" s="209">
        <v>0.94</v>
      </c>
      <c r="L103" s="42" t="s">
        <v>993</v>
      </c>
      <c r="M103" s="42" t="s">
        <v>994</v>
      </c>
      <c r="N103" s="197">
        <v>0.94</v>
      </c>
      <c r="O103" s="197">
        <v>0.96</v>
      </c>
      <c r="P103" s="197">
        <v>0.98</v>
      </c>
      <c r="Q103" s="197">
        <v>1</v>
      </c>
      <c r="R103" s="197">
        <v>1</v>
      </c>
      <c r="S103" s="197">
        <v>0.94</v>
      </c>
      <c r="T103" s="209" t="s">
        <v>995</v>
      </c>
      <c r="U103" s="228">
        <v>0.94</v>
      </c>
      <c r="V103" s="243" t="s">
        <v>996</v>
      </c>
      <c r="W103" s="71">
        <v>0.96</v>
      </c>
      <c r="X103" s="69">
        <f t="shared" si="4"/>
        <v>1</v>
      </c>
      <c r="Y103" s="42" t="s">
        <v>997</v>
      </c>
      <c r="Z103" s="42" t="s">
        <v>998</v>
      </c>
      <c r="AA103" s="197">
        <v>0.88</v>
      </c>
      <c r="AB103" s="42" t="s">
        <v>999</v>
      </c>
      <c r="AC103" s="244"/>
      <c r="AD103" s="245"/>
      <c r="AE103" s="68">
        <v>0.2</v>
      </c>
      <c r="AF103" s="40">
        <v>95.2</v>
      </c>
      <c r="AG103" s="42" t="s">
        <v>1000</v>
      </c>
      <c r="AH103" s="42" t="s">
        <v>1001</v>
      </c>
      <c r="AI103" s="197"/>
      <c r="AJ103" s="42"/>
      <c r="AK103" s="244"/>
      <c r="AL103" s="245"/>
      <c r="AM103" s="68">
        <v>0.9</v>
      </c>
      <c r="AN103" s="39">
        <v>0.98</v>
      </c>
      <c r="AO103" s="42" t="s">
        <v>1002</v>
      </c>
      <c r="AP103" s="42"/>
      <c r="AQ103" s="197"/>
      <c r="AR103" s="200"/>
      <c r="AS103" s="246"/>
      <c r="AT103" s="247"/>
      <c r="AU103" s="248">
        <v>0.36</v>
      </c>
      <c r="AV103" s="196">
        <v>1</v>
      </c>
      <c r="AW103" s="200" t="s">
        <v>1003</v>
      </c>
      <c r="AX103" s="200" t="s">
        <v>1004</v>
      </c>
      <c r="AY103" s="1" t="s">
        <v>1564</v>
      </c>
      <c r="AZ103" s="296"/>
    </row>
    <row r="104" spans="1:52" ht="29.5" hidden="1" customHeight="1" x14ac:dyDescent="0.35">
      <c r="A104" s="42" t="s">
        <v>991</v>
      </c>
      <c r="B104" s="42" t="s">
        <v>991</v>
      </c>
      <c r="C104" s="42" t="s">
        <v>49</v>
      </c>
      <c r="D104" s="42" t="s">
        <v>50</v>
      </c>
      <c r="E104" s="42" t="s">
        <v>51</v>
      </c>
      <c r="F104" s="42" t="s">
        <v>52</v>
      </c>
      <c r="G104" s="42" t="s">
        <v>53</v>
      </c>
      <c r="H104" s="42" t="s">
        <v>362</v>
      </c>
      <c r="I104" s="42" t="s">
        <v>108</v>
      </c>
      <c r="J104" s="42" t="s">
        <v>992</v>
      </c>
      <c r="K104" s="249">
        <v>6</v>
      </c>
      <c r="L104" s="42" t="s">
        <v>1005</v>
      </c>
      <c r="M104" s="42" t="s">
        <v>1006</v>
      </c>
      <c r="N104" s="69">
        <v>9</v>
      </c>
      <c r="O104" s="69">
        <v>9</v>
      </c>
      <c r="P104" s="69">
        <v>9</v>
      </c>
      <c r="Q104" s="69">
        <v>9</v>
      </c>
      <c r="R104" s="69">
        <v>36</v>
      </c>
      <c r="S104" s="69">
        <v>1</v>
      </c>
      <c r="T104" s="42" t="s">
        <v>1007</v>
      </c>
      <c r="U104" s="69" t="s">
        <v>1007</v>
      </c>
      <c r="V104" s="42" t="s">
        <v>1007</v>
      </c>
      <c r="W104" s="40">
        <v>1</v>
      </c>
      <c r="X104" s="69">
        <f t="shared" si="4"/>
        <v>0.1111111111111111</v>
      </c>
      <c r="Y104" s="42" t="s">
        <v>1008</v>
      </c>
      <c r="Z104" s="42" t="s">
        <v>1009</v>
      </c>
      <c r="AA104" s="69">
        <v>0</v>
      </c>
      <c r="AB104" s="42" t="s">
        <v>1010</v>
      </c>
      <c r="AC104" s="42">
        <v>11</v>
      </c>
      <c r="AD104" s="42"/>
      <c r="AE104" s="40">
        <v>2</v>
      </c>
      <c r="AF104" s="40">
        <v>100</v>
      </c>
      <c r="AG104" s="42" t="s">
        <v>1011</v>
      </c>
      <c r="AH104" s="42" t="s">
        <v>1012</v>
      </c>
      <c r="AI104" s="69"/>
      <c r="AJ104" s="42"/>
      <c r="AK104" s="42"/>
      <c r="AL104" s="42"/>
      <c r="AM104" s="40">
        <v>2</v>
      </c>
      <c r="AN104" s="40">
        <v>100</v>
      </c>
      <c r="AO104" s="42" t="s">
        <v>1013</v>
      </c>
      <c r="AP104" s="42"/>
      <c r="AQ104" s="69"/>
      <c r="AR104" s="200"/>
      <c r="AS104" s="200"/>
      <c r="AT104" s="200"/>
      <c r="AU104" s="203">
        <v>0</v>
      </c>
      <c r="AV104" s="205">
        <v>0.55500000000000005</v>
      </c>
      <c r="AW104" s="200" t="s">
        <v>1014</v>
      </c>
      <c r="AX104" s="200" t="s">
        <v>1015</v>
      </c>
      <c r="AZ104" s="296"/>
    </row>
    <row r="105" spans="1:52" ht="29.5" hidden="1" customHeight="1" x14ac:dyDescent="0.35">
      <c r="A105" s="42" t="s">
        <v>991</v>
      </c>
      <c r="B105" s="42" t="s">
        <v>991</v>
      </c>
      <c r="C105" s="42" t="s">
        <v>49</v>
      </c>
      <c r="D105" s="42" t="s">
        <v>50</v>
      </c>
      <c r="E105" s="42" t="s">
        <v>51</v>
      </c>
      <c r="F105" s="42" t="s">
        <v>52</v>
      </c>
      <c r="G105" s="42" t="s">
        <v>106</v>
      </c>
      <c r="H105" s="42" t="s">
        <v>162</v>
      </c>
      <c r="I105" s="42" t="s">
        <v>108</v>
      </c>
      <c r="J105" s="42" t="s">
        <v>1016</v>
      </c>
      <c r="K105" s="42">
        <v>0</v>
      </c>
      <c r="L105" s="42" t="s">
        <v>1017</v>
      </c>
      <c r="M105" s="42" t="s">
        <v>1018</v>
      </c>
      <c r="N105" s="69">
        <v>1</v>
      </c>
      <c r="O105" s="69">
        <v>0</v>
      </c>
      <c r="P105" s="69">
        <v>0</v>
      </c>
      <c r="Q105" s="69">
        <v>0</v>
      </c>
      <c r="R105" s="69">
        <v>1</v>
      </c>
      <c r="S105" s="69">
        <v>1</v>
      </c>
      <c r="T105" s="42" t="s">
        <v>1019</v>
      </c>
      <c r="U105" s="40">
        <v>0</v>
      </c>
      <c r="V105" s="42" t="s">
        <v>1020</v>
      </c>
      <c r="W105" s="72">
        <v>0</v>
      </c>
      <c r="X105" s="69" t="str">
        <f t="shared" si="4"/>
        <v>Actividad no programada en la vigencia 2024</v>
      </c>
      <c r="Y105" s="42" t="s">
        <v>130</v>
      </c>
      <c r="Z105" s="42" t="s">
        <v>130</v>
      </c>
      <c r="AA105" s="69">
        <v>0</v>
      </c>
      <c r="AB105" s="42" t="s">
        <v>765</v>
      </c>
      <c r="AC105" s="202" t="s">
        <v>765</v>
      </c>
      <c r="AD105" s="42"/>
      <c r="AE105" s="38">
        <v>0</v>
      </c>
      <c r="AF105" s="40" t="s">
        <v>698</v>
      </c>
      <c r="AG105" s="42" t="s">
        <v>130</v>
      </c>
      <c r="AH105" s="42" t="s">
        <v>1021</v>
      </c>
      <c r="AI105" s="69">
        <v>0</v>
      </c>
      <c r="AJ105" s="42" t="s">
        <v>765</v>
      </c>
      <c r="AK105" s="202" t="s">
        <v>765</v>
      </c>
      <c r="AL105" s="202" t="s">
        <v>765</v>
      </c>
      <c r="AM105" s="38">
        <v>0</v>
      </c>
      <c r="AN105" s="39" t="s">
        <v>765</v>
      </c>
      <c r="AO105" s="194" t="s">
        <v>765</v>
      </c>
      <c r="AP105" s="194" t="s">
        <v>765</v>
      </c>
      <c r="AQ105" s="69">
        <v>0</v>
      </c>
      <c r="AR105" s="200" t="s">
        <v>765</v>
      </c>
      <c r="AS105" s="204" t="s">
        <v>765</v>
      </c>
      <c r="AT105" s="204" t="s">
        <v>765</v>
      </c>
      <c r="AU105" s="250">
        <v>0</v>
      </c>
      <c r="AV105" s="196" t="s">
        <v>765</v>
      </c>
      <c r="AW105" s="195" t="s">
        <v>765</v>
      </c>
      <c r="AX105" s="195" t="s">
        <v>1022</v>
      </c>
      <c r="AZ105" s="296"/>
    </row>
    <row r="106" spans="1:52" ht="29.5" hidden="1" customHeight="1" x14ac:dyDescent="0.35">
      <c r="A106" s="42" t="s">
        <v>991</v>
      </c>
      <c r="B106" s="42" t="s">
        <v>991</v>
      </c>
      <c r="C106" s="42" t="s">
        <v>49</v>
      </c>
      <c r="D106" s="42" t="s">
        <v>50</v>
      </c>
      <c r="E106" s="42" t="s">
        <v>51</v>
      </c>
      <c r="F106" s="42" t="s">
        <v>52</v>
      </c>
      <c r="G106" s="42" t="s">
        <v>106</v>
      </c>
      <c r="H106" s="42" t="s">
        <v>162</v>
      </c>
      <c r="I106" s="42" t="s">
        <v>108</v>
      </c>
      <c r="J106" s="42" t="s">
        <v>1016</v>
      </c>
      <c r="K106" s="42">
        <v>0</v>
      </c>
      <c r="L106" s="42" t="s">
        <v>1023</v>
      </c>
      <c r="M106" s="42" t="s">
        <v>1024</v>
      </c>
      <c r="N106" s="69">
        <v>0</v>
      </c>
      <c r="O106" s="69">
        <v>200</v>
      </c>
      <c r="P106" s="69">
        <v>200</v>
      </c>
      <c r="Q106" s="69">
        <v>200</v>
      </c>
      <c r="R106" s="69">
        <v>600</v>
      </c>
      <c r="S106" s="69">
        <v>0</v>
      </c>
      <c r="T106" s="202" t="s">
        <v>765</v>
      </c>
      <c r="U106" s="40" t="s">
        <v>765</v>
      </c>
      <c r="V106" s="202" t="s">
        <v>765</v>
      </c>
      <c r="W106" s="72">
        <v>50</v>
      </c>
      <c r="X106" s="69">
        <f t="shared" si="4"/>
        <v>0.25</v>
      </c>
      <c r="Y106" s="42" t="s">
        <v>1025</v>
      </c>
      <c r="Z106" s="42" t="s">
        <v>1026</v>
      </c>
      <c r="AA106" s="69">
        <v>0</v>
      </c>
      <c r="AB106" s="202" t="s">
        <v>765</v>
      </c>
      <c r="AC106" s="202" t="s">
        <v>765</v>
      </c>
      <c r="AD106" s="202" t="s">
        <v>765</v>
      </c>
      <c r="AE106" s="40">
        <v>60</v>
      </c>
      <c r="AF106" s="40">
        <v>0.3</v>
      </c>
      <c r="AG106" s="42" t="s">
        <v>1027</v>
      </c>
      <c r="AH106" s="42" t="s">
        <v>1028</v>
      </c>
      <c r="AI106" s="69">
        <v>0</v>
      </c>
      <c r="AJ106" s="202" t="s">
        <v>765</v>
      </c>
      <c r="AK106" s="202" t="s">
        <v>765</v>
      </c>
      <c r="AL106" s="202" t="s">
        <v>765</v>
      </c>
      <c r="AM106" s="40">
        <v>0</v>
      </c>
      <c r="AN106" s="40" t="s">
        <v>765</v>
      </c>
      <c r="AO106" s="42" t="s">
        <v>1029</v>
      </c>
      <c r="AP106" s="42"/>
      <c r="AQ106" s="69">
        <v>0</v>
      </c>
      <c r="AR106" s="204" t="s">
        <v>765</v>
      </c>
      <c r="AS106" s="204" t="s">
        <v>765</v>
      </c>
      <c r="AT106" s="204" t="s">
        <v>765</v>
      </c>
      <c r="AU106" s="203">
        <v>0</v>
      </c>
      <c r="AV106" s="196">
        <v>0.55000000000000004</v>
      </c>
      <c r="AW106" s="200" t="s">
        <v>1030</v>
      </c>
      <c r="AX106" s="200" t="s">
        <v>1031</v>
      </c>
      <c r="AZ106" s="296"/>
    </row>
    <row r="107" spans="1:52" ht="29.5" hidden="1" customHeight="1" x14ac:dyDescent="0.35">
      <c r="A107" s="42" t="s">
        <v>991</v>
      </c>
      <c r="B107" s="42" t="s">
        <v>991</v>
      </c>
      <c r="C107" s="42" t="s">
        <v>49</v>
      </c>
      <c r="D107" s="42" t="s">
        <v>50</v>
      </c>
      <c r="E107" s="42" t="s">
        <v>51</v>
      </c>
      <c r="F107" s="42" t="s">
        <v>52</v>
      </c>
      <c r="G107" s="42" t="s">
        <v>53</v>
      </c>
      <c r="H107" s="42" t="s">
        <v>54</v>
      </c>
      <c r="I107" s="42" t="s">
        <v>55</v>
      </c>
      <c r="J107" s="42" t="s">
        <v>1032</v>
      </c>
      <c r="K107" s="42">
        <v>155.19999999999999</v>
      </c>
      <c r="L107" s="42" t="s">
        <v>1033</v>
      </c>
      <c r="M107" s="42" t="s">
        <v>1034</v>
      </c>
      <c r="N107" s="69">
        <v>140</v>
      </c>
      <c r="O107" s="69">
        <v>124</v>
      </c>
      <c r="P107" s="69">
        <v>107</v>
      </c>
      <c r="Q107" s="69">
        <v>90</v>
      </c>
      <c r="R107" s="69">
        <v>90</v>
      </c>
      <c r="S107" s="69">
        <v>0</v>
      </c>
      <c r="T107" s="202" t="s">
        <v>765</v>
      </c>
      <c r="U107" s="40" t="s">
        <v>765</v>
      </c>
      <c r="V107" s="202" t="s">
        <v>765</v>
      </c>
      <c r="W107" s="73">
        <v>45</v>
      </c>
      <c r="X107" s="251">
        <f t="shared" si="4"/>
        <v>0.36290322580645162</v>
      </c>
      <c r="Y107" s="42" t="s">
        <v>1035</v>
      </c>
      <c r="Z107" s="42" t="s">
        <v>1036</v>
      </c>
      <c r="AA107" s="69">
        <v>0</v>
      </c>
      <c r="AB107" s="202" t="s">
        <v>765</v>
      </c>
      <c r="AC107" s="202" t="s">
        <v>765</v>
      </c>
      <c r="AD107" s="202" t="s">
        <v>765</v>
      </c>
      <c r="AE107" s="40">
        <v>259</v>
      </c>
      <c r="AF107" s="40">
        <v>0.54054054100000004</v>
      </c>
      <c r="AG107" s="42" t="s">
        <v>1037</v>
      </c>
      <c r="AH107" s="42" t="s">
        <v>1038</v>
      </c>
      <c r="AI107" s="69">
        <v>0</v>
      </c>
      <c r="AJ107" s="202" t="s">
        <v>765</v>
      </c>
      <c r="AK107" s="202" t="s">
        <v>765</v>
      </c>
      <c r="AL107" s="202" t="s">
        <v>765</v>
      </c>
      <c r="AM107" s="40">
        <v>191.3</v>
      </c>
      <c r="AN107" s="40">
        <v>0.54</v>
      </c>
      <c r="AO107" s="42" t="s">
        <v>1039</v>
      </c>
      <c r="AP107" s="42"/>
      <c r="AQ107" s="69">
        <v>0</v>
      </c>
      <c r="AR107" s="204" t="s">
        <v>765</v>
      </c>
      <c r="AS107" s="204" t="s">
        <v>765</v>
      </c>
      <c r="AT107" s="204" t="s">
        <v>765</v>
      </c>
      <c r="AU107" s="203">
        <v>201</v>
      </c>
      <c r="AV107" s="205">
        <v>0.624</v>
      </c>
      <c r="AW107" s="200" t="s">
        <v>1040</v>
      </c>
      <c r="AX107" s="200" t="s">
        <v>1041</v>
      </c>
      <c r="AY107" s="1" t="s">
        <v>1561</v>
      </c>
      <c r="AZ107" s="296"/>
    </row>
    <row r="108" spans="1:52" ht="29.5" hidden="1" customHeight="1" x14ac:dyDescent="0.35">
      <c r="A108" s="42" t="s">
        <v>991</v>
      </c>
      <c r="B108" s="42" t="s">
        <v>991</v>
      </c>
      <c r="C108" s="42" t="s">
        <v>49</v>
      </c>
      <c r="D108" s="42" t="s">
        <v>50</v>
      </c>
      <c r="E108" s="42" t="s">
        <v>51</v>
      </c>
      <c r="F108" s="42" t="s">
        <v>52</v>
      </c>
      <c r="G108" s="42" t="s">
        <v>53</v>
      </c>
      <c r="H108" s="42" t="s">
        <v>54</v>
      </c>
      <c r="I108" s="42" t="s">
        <v>55</v>
      </c>
      <c r="J108" s="42" t="s">
        <v>1032</v>
      </c>
      <c r="K108" s="42">
        <v>1.0900000000000001</v>
      </c>
      <c r="L108" s="42" t="s">
        <v>1042</v>
      </c>
      <c r="M108" s="42" t="s">
        <v>1043</v>
      </c>
      <c r="N108" s="69" t="s">
        <v>1044</v>
      </c>
      <c r="O108" s="69" t="s">
        <v>1044</v>
      </c>
      <c r="P108" s="69" t="s">
        <v>1044</v>
      </c>
      <c r="Q108" s="69" t="s">
        <v>1044</v>
      </c>
      <c r="R108" s="69" t="s">
        <v>1044</v>
      </c>
      <c r="S108" s="69">
        <v>0</v>
      </c>
      <c r="T108" s="202" t="s">
        <v>765</v>
      </c>
      <c r="U108" s="40" t="s">
        <v>765</v>
      </c>
      <c r="V108" s="202" t="s">
        <v>765</v>
      </c>
      <c r="W108" s="74">
        <v>1</v>
      </c>
      <c r="X108" s="69" t="str">
        <f t="shared" si="4"/>
        <v>No aplica</v>
      </c>
      <c r="Y108" s="42" t="s">
        <v>1045</v>
      </c>
      <c r="Z108" s="42" t="s">
        <v>1046</v>
      </c>
      <c r="AA108" s="69">
        <v>0</v>
      </c>
      <c r="AB108" s="202" t="s">
        <v>765</v>
      </c>
      <c r="AC108" s="202" t="s">
        <v>765</v>
      </c>
      <c r="AD108" s="202" t="s">
        <v>765</v>
      </c>
      <c r="AE108" s="40">
        <v>1.9081829079999999</v>
      </c>
      <c r="AF108" s="40">
        <v>100</v>
      </c>
      <c r="AG108" s="42" t="s">
        <v>1047</v>
      </c>
      <c r="AH108" s="42" t="s">
        <v>1048</v>
      </c>
      <c r="AI108" s="69">
        <v>0</v>
      </c>
      <c r="AJ108" s="202" t="s">
        <v>765</v>
      </c>
      <c r="AK108" s="202" t="s">
        <v>765</v>
      </c>
      <c r="AL108" s="202" t="s">
        <v>765</v>
      </c>
      <c r="AM108" s="40">
        <v>1.55</v>
      </c>
      <c r="AN108" s="40">
        <v>100</v>
      </c>
      <c r="AO108" s="42" t="s">
        <v>1049</v>
      </c>
      <c r="AP108" s="42"/>
      <c r="AQ108" s="69">
        <v>0</v>
      </c>
      <c r="AR108" s="204" t="s">
        <v>765</v>
      </c>
      <c r="AS108" s="204" t="s">
        <v>765</v>
      </c>
      <c r="AT108" s="204" t="s">
        <v>765</v>
      </c>
      <c r="AU108" s="203">
        <v>1.42</v>
      </c>
      <c r="AV108" s="203">
        <v>100</v>
      </c>
      <c r="AW108" s="200" t="s">
        <v>1050</v>
      </c>
      <c r="AX108" s="200" t="s">
        <v>1051</v>
      </c>
      <c r="AY108" s="1" t="s">
        <v>1565</v>
      </c>
      <c r="AZ108" s="296"/>
    </row>
    <row r="109" spans="1:52" ht="29.5" hidden="1" customHeight="1" x14ac:dyDescent="0.35">
      <c r="A109" s="42" t="s">
        <v>991</v>
      </c>
      <c r="B109" s="42" t="s">
        <v>991</v>
      </c>
      <c r="C109" s="42" t="s">
        <v>49</v>
      </c>
      <c r="D109" s="42" t="s">
        <v>50</v>
      </c>
      <c r="E109" s="42" t="s">
        <v>51</v>
      </c>
      <c r="F109" s="42" t="s">
        <v>52</v>
      </c>
      <c r="G109" s="42" t="s">
        <v>1052</v>
      </c>
      <c r="H109" s="42" t="s">
        <v>1053</v>
      </c>
      <c r="I109" s="42" t="s">
        <v>217</v>
      </c>
      <c r="J109" s="42" t="s">
        <v>1054</v>
      </c>
      <c r="K109" s="42">
        <v>1</v>
      </c>
      <c r="L109" s="42" t="s">
        <v>1055</v>
      </c>
      <c r="M109" s="42" t="s">
        <v>1056</v>
      </c>
      <c r="N109" s="69">
        <v>0</v>
      </c>
      <c r="O109" s="69">
        <v>1</v>
      </c>
      <c r="P109" s="69">
        <v>0</v>
      </c>
      <c r="Q109" s="69">
        <v>1</v>
      </c>
      <c r="R109" s="69">
        <v>2</v>
      </c>
      <c r="S109" s="69">
        <v>0</v>
      </c>
      <c r="T109" s="202" t="s">
        <v>765</v>
      </c>
      <c r="U109" s="40" t="s">
        <v>765</v>
      </c>
      <c r="V109" s="202" t="s">
        <v>765</v>
      </c>
      <c r="W109" s="74">
        <v>1</v>
      </c>
      <c r="X109" s="197">
        <f t="shared" si="4"/>
        <v>1</v>
      </c>
      <c r="Y109" s="42" t="s">
        <v>1057</v>
      </c>
      <c r="Z109" s="42" t="s">
        <v>1058</v>
      </c>
      <c r="AA109" s="69">
        <v>0</v>
      </c>
      <c r="AB109" s="202" t="s">
        <v>765</v>
      </c>
      <c r="AC109" s="202" t="s">
        <v>765</v>
      </c>
      <c r="AD109" s="202" t="s">
        <v>765</v>
      </c>
      <c r="AE109" s="40">
        <v>1</v>
      </c>
      <c r="AF109" s="40">
        <v>100</v>
      </c>
      <c r="AG109" s="42" t="s">
        <v>1059</v>
      </c>
      <c r="AH109" s="42" t="s">
        <v>1060</v>
      </c>
      <c r="AI109" s="69">
        <v>0</v>
      </c>
      <c r="AJ109" s="202" t="s">
        <v>765</v>
      </c>
      <c r="AK109" s="202" t="s">
        <v>765</v>
      </c>
      <c r="AL109" s="202" t="s">
        <v>765</v>
      </c>
      <c r="AM109" s="40">
        <v>1</v>
      </c>
      <c r="AN109" s="40">
        <v>100</v>
      </c>
      <c r="AO109" s="42" t="s">
        <v>1061</v>
      </c>
      <c r="AP109" s="42"/>
      <c r="AQ109" s="69">
        <v>0</v>
      </c>
      <c r="AR109" s="204" t="s">
        <v>765</v>
      </c>
      <c r="AS109" s="204" t="s">
        <v>765</v>
      </c>
      <c r="AT109" s="204" t="s">
        <v>765</v>
      </c>
      <c r="AU109" s="203">
        <v>0</v>
      </c>
      <c r="AV109" s="203">
        <v>100</v>
      </c>
      <c r="AW109" s="252" t="s">
        <v>1062</v>
      </c>
      <c r="AX109" s="200" t="s">
        <v>1063</v>
      </c>
      <c r="AZ109" s="296"/>
    </row>
    <row r="110" spans="1:52" ht="29.5" hidden="1" customHeight="1" x14ac:dyDescent="0.35">
      <c r="A110" s="42" t="s">
        <v>1064</v>
      </c>
      <c r="B110" s="42" t="s">
        <v>1064</v>
      </c>
      <c r="C110" s="42" t="s">
        <v>49</v>
      </c>
      <c r="D110" s="42" t="s">
        <v>50</v>
      </c>
      <c r="E110" s="42" t="s">
        <v>51</v>
      </c>
      <c r="F110" s="42" t="s">
        <v>52</v>
      </c>
      <c r="G110" s="42" t="s">
        <v>1052</v>
      </c>
      <c r="H110" s="42" t="s">
        <v>1053</v>
      </c>
      <c r="I110" s="42" t="s">
        <v>108</v>
      </c>
      <c r="J110" s="42" t="s">
        <v>1065</v>
      </c>
      <c r="K110" s="42">
        <v>0</v>
      </c>
      <c r="L110" s="42" t="s">
        <v>1066</v>
      </c>
      <c r="M110" s="42" t="s">
        <v>1067</v>
      </c>
      <c r="N110" s="197">
        <v>0.9</v>
      </c>
      <c r="O110" s="69" t="s">
        <v>281</v>
      </c>
      <c r="P110" s="69">
        <v>0</v>
      </c>
      <c r="Q110" s="69">
        <v>0</v>
      </c>
      <c r="R110" s="197">
        <v>0.9</v>
      </c>
      <c r="S110" s="197">
        <v>0</v>
      </c>
      <c r="T110" s="42" t="s">
        <v>1068</v>
      </c>
      <c r="U110" s="39">
        <v>0</v>
      </c>
      <c r="V110" s="202"/>
      <c r="W110" s="39">
        <v>0</v>
      </c>
      <c r="X110" s="69" t="str">
        <f t="shared" si="4"/>
        <v>No aplica</v>
      </c>
      <c r="Y110" s="42" t="s">
        <v>1069</v>
      </c>
      <c r="Z110" s="42" t="s">
        <v>1070</v>
      </c>
      <c r="AA110" s="198">
        <v>0</v>
      </c>
      <c r="AB110" s="42" t="s">
        <v>765</v>
      </c>
      <c r="AC110" s="42" t="s">
        <v>765</v>
      </c>
      <c r="AD110" s="42" t="s">
        <v>765</v>
      </c>
      <c r="AE110" s="39">
        <v>0</v>
      </c>
      <c r="AF110" s="197">
        <v>0</v>
      </c>
      <c r="AG110" s="42" t="s">
        <v>1069</v>
      </c>
      <c r="AH110" s="42" t="s">
        <v>1071</v>
      </c>
      <c r="AI110" s="198">
        <v>0</v>
      </c>
      <c r="AJ110" s="42" t="s">
        <v>765</v>
      </c>
      <c r="AK110" s="42" t="s">
        <v>765</v>
      </c>
      <c r="AL110" s="42" t="s">
        <v>765</v>
      </c>
      <c r="AM110" s="39">
        <v>0</v>
      </c>
      <c r="AN110" s="197">
        <v>0</v>
      </c>
      <c r="AO110" s="42" t="s">
        <v>1069</v>
      </c>
      <c r="AP110" s="42" t="s">
        <v>1072</v>
      </c>
      <c r="AQ110" s="198">
        <v>0</v>
      </c>
      <c r="AR110" s="200" t="s">
        <v>765</v>
      </c>
      <c r="AS110" s="200" t="s">
        <v>765</v>
      </c>
      <c r="AT110" s="200" t="s">
        <v>765</v>
      </c>
      <c r="AU110" s="196">
        <v>0</v>
      </c>
      <c r="AV110" s="199">
        <v>0</v>
      </c>
      <c r="AW110" s="200" t="s">
        <v>1073</v>
      </c>
      <c r="AX110" s="200" t="s">
        <v>1074</v>
      </c>
      <c r="AZ110" s="296"/>
    </row>
    <row r="111" spans="1:52" ht="29.5" hidden="1" customHeight="1" x14ac:dyDescent="0.35">
      <c r="A111" s="42" t="s">
        <v>1064</v>
      </c>
      <c r="B111" s="42" t="s">
        <v>1064</v>
      </c>
      <c r="C111" s="42" t="s">
        <v>49</v>
      </c>
      <c r="D111" s="42" t="s">
        <v>50</v>
      </c>
      <c r="E111" s="42" t="s">
        <v>51</v>
      </c>
      <c r="F111" s="42" t="s">
        <v>52</v>
      </c>
      <c r="G111" s="42" t="s">
        <v>1052</v>
      </c>
      <c r="H111" s="42" t="s">
        <v>1053</v>
      </c>
      <c r="I111" s="42" t="s">
        <v>108</v>
      </c>
      <c r="J111" s="42" t="s">
        <v>1065</v>
      </c>
      <c r="K111" s="42">
        <v>0</v>
      </c>
      <c r="L111" s="42" t="s">
        <v>1075</v>
      </c>
      <c r="M111" s="42" t="s">
        <v>1076</v>
      </c>
      <c r="N111" s="69">
        <v>0</v>
      </c>
      <c r="O111" s="69">
        <v>13</v>
      </c>
      <c r="P111" s="69">
        <v>1</v>
      </c>
      <c r="Q111" s="40">
        <v>1</v>
      </c>
      <c r="R111" s="40">
        <v>15</v>
      </c>
      <c r="S111" s="40">
        <v>0</v>
      </c>
      <c r="T111" s="202"/>
      <c r="U111" s="40"/>
      <c r="V111" s="202"/>
      <c r="W111" s="39">
        <v>0</v>
      </c>
      <c r="X111" s="69" t="str">
        <f t="shared" si="4"/>
        <v>No aplica</v>
      </c>
      <c r="Y111" s="42" t="s">
        <v>1069</v>
      </c>
      <c r="Z111" s="42" t="s">
        <v>1070</v>
      </c>
      <c r="AA111" s="40">
        <v>0</v>
      </c>
      <c r="AB111" s="42" t="s">
        <v>765</v>
      </c>
      <c r="AC111" s="42" t="s">
        <v>765</v>
      </c>
      <c r="AD111" s="42" t="s">
        <v>765</v>
      </c>
      <c r="AE111" s="39">
        <v>0</v>
      </c>
      <c r="AF111" s="197">
        <v>0</v>
      </c>
      <c r="AG111" s="42" t="s">
        <v>1069</v>
      </c>
      <c r="AH111" s="42" t="s">
        <v>1071</v>
      </c>
      <c r="AI111" s="40">
        <v>0</v>
      </c>
      <c r="AJ111" s="42" t="s">
        <v>765</v>
      </c>
      <c r="AK111" s="42" t="s">
        <v>765</v>
      </c>
      <c r="AL111" s="42" t="s">
        <v>765</v>
      </c>
      <c r="AM111" s="39">
        <v>0</v>
      </c>
      <c r="AN111" s="197">
        <v>0</v>
      </c>
      <c r="AO111" s="42" t="s">
        <v>1069</v>
      </c>
      <c r="AP111" s="42" t="s">
        <v>1072</v>
      </c>
      <c r="AQ111" s="40">
        <v>0</v>
      </c>
      <c r="AR111" s="200" t="s">
        <v>765</v>
      </c>
      <c r="AS111" s="200" t="s">
        <v>765</v>
      </c>
      <c r="AT111" s="200" t="s">
        <v>765</v>
      </c>
      <c r="AU111" s="196">
        <v>0</v>
      </c>
      <c r="AV111" s="199">
        <v>0</v>
      </c>
      <c r="AW111" s="200" t="s">
        <v>1073</v>
      </c>
      <c r="AX111" s="200" t="s">
        <v>1074</v>
      </c>
      <c r="AZ111" s="296"/>
    </row>
    <row r="112" spans="1:52" ht="29.5" hidden="1" customHeight="1" x14ac:dyDescent="0.35">
      <c r="A112" s="42" t="s">
        <v>1064</v>
      </c>
      <c r="B112" s="42" t="s">
        <v>1064</v>
      </c>
      <c r="C112" s="42" t="s">
        <v>49</v>
      </c>
      <c r="D112" s="42" t="s">
        <v>50</v>
      </c>
      <c r="E112" s="42" t="s">
        <v>51</v>
      </c>
      <c r="F112" s="42" t="s">
        <v>52</v>
      </c>
      <c r="G112" s="42" t="s">
        <v>1052</v>
      </c>
      <c r="H112" s="42" t="s">
        <v>1053</v>
      </c>
      <c r="I112" s="42" t="s">
        <v>439</v>
      </c>
      <c r="J112" s="42" t="s">
        <v>1077</v>
      </c>
      <c r="K112" s="42">
        <v>17</v>
      </c>
      <c r="L112" s="42" t="s">
        <v>1078</v>
      </c>
      <c r="M112" s="42" t="s">
        <v>1079</v>
      </c>
      <c r="N112" s="69">
        <v>3</v>
      </c>
      <c r="O112" s="69">
        <v>3</v>
      </c>
      <c r="P112" s="69">
        <v>3</v>
      </c>
      <c r="Q112" s="69">
        <v>3</v>
      </c>
      <c r="R112" s="69">
        <v>12</v>
      </c>
      <c r="S112" s="69">
        <v>0</v>
      </c>
      <c r="T112" s="202"/>
      <c r="U112" s="40"/>
      <c r="V112" s="202"/>
      <c r="W112" s="40">
        <v>1</v>
      </c>
      <c r="X112" s="197">
        <f t="shared" si="4"/>
        <v>0.33333333333333331</v>
      </c>
      <c r="Y112" s="42" t="s">
        <v>1080</v>
      </c>
      <c r="Z112" s="42" t="s">
        <v>1081</v>
      </c>
      <c r="AA112" s="69">
        <v>0</v>
      </c>
      <c r="AB112" s="42" t="s">
        <v>765</v>
      </c>
      <c r="AC112" s="42" t="s">
        <v>765</v>
      </c>
      <c r="AD112" s="42" t="s">
        <v>765</v>
      </c>
      <c r="AE112" s="40">
        <v>1</v>
      </c>
      <c r="AF112" s="39">
        <v>0.33</v>
      </c>
      <c r="AG112" s="42" t="s">
        <v>1082</v>
      </c>
      <c r="AH112" s="42" t="s">
        <v>1083</v>
      </c>
      <c r="AI112" s="69">
        <v>0</v>
      </c>
      <c r="AJ112" s="42" t="s">
        <v>765</v>
      </c>
      <c r="AK112" s="42" t="s">
        <v>765</v>
      </c>
      <c r="AL112" s="42" t="s">
        <v>765</v>
      </c>
      <c r="AM112" s="40">
        <v>1</v>
      </c>
      <c r="AN112" s="39">
        <v>0.34</v>
      </c>
      <c r="AO112" s="42" t="s">
        <v>1084</v>
      </c>
      <c r="AP112" s="42" t="s">
        <v>1085</v>
      </c>
      <c r="AQ112" s="69">
        <v>0</v>
      </c>
      <c r="AR112" s="200" t="s">
        <v>765</v>
      </c>
      <c r="AS112" s="200" t="s">
        <v>765</v>
      </c>
      <c r="AT112" s="200" t="s">
        <v>765</v>
      </c>
      <c r="AU112" s="203">
        <v>0</v>
      </c>
      <c r="AV112" s="196">
        <v>0</v>
      </c>
      <c r="AW112" s="200" t="s">
        <v>1086</v>
      </c>
      <c r="AX112" s="200" t="s">
        <v>1087</v>
      </c>
      <c r="AZ112" s="296"/>
    </row>
    <row r="113" spans="1:52" ht="90" hidden="1" customHeight="1" x14ac:dyDescent="0.35">
      <c r="A113" s="42" t="s">
        <v>1088</v>
      </c>
      <c r="B113" s="42" t="s">
        <v>1088</v>
      </c>
      <c r="C113" s="202" t="s">
        <v>958</v>
      </c>
      <c r="D113" s="202" t="s">
        <v>50</v>
      </c>
      <c r="E113" s="202" t="s">
        <v>51</v>
      </c>
      <c r="F113" s="202" t="s">
        <v>52</v>
      </c>
      <c r="G113" s="202" t="s">
        <v>106</v>
      </c>
      <c r="H113" s="202" t="s">
        <v>313</v>
      </c>
      <c r="I113" s="42" t="s">
        <v>314</v>
      </c>
      <c r="J113" s="42" t="s">
        <v>1089</v>
      </c>
      <c r="K113" s="194">
        <v>0</v>
      </c>
      <c r="L113" s="42" t="s">
        <v>1090</v>
      </c>
      <c r="M113" s="42" t="s">
        <v>1091</v>
      </c>
      <c r="N113" s="39">
        <v>0.05</v>
      </c>
      <c r="O113" s="39">
        <v>0.25</v>
      </c>
      <c r="P113" s="39">
        <v>0.2</v>
      </c>
      <c r="Q113" s="39">
        <v>0.2</v>
      </c>
      <c r="R113" s="39">
        <v>0.8</v>
      </c>
      <c r="S113" s="39">
        <v>0</v>
      </c>
      <c r="T113" s="202" t="s">
        <v>765</v>
      </c>
      <c r="U113" s="40" t="s">
        <v>130</v>
      </c>
      <c r="V113" s="202" t="s">
        <v>281</v>
      </c>
      <c r="W113" s="40">
        <v>0</v>
      </c>
      <c r="X113" s="69" t="str">
        <f t="shared" si="4"/>
        <v>No aplica</v>
      </c>
      <c r="Y113" s="42" t="s">
        <v>1092</v>
      </c>
      <c r="Z113" s="42" t="s">
        <v>1093</v>
      </c>
      <c r="AA113" s="38">
        <v>0</v>
      </c>
      <c r="AB113" s="202" t="s">
        <v>765</v>
      </c>
      <c r="AC113" s="202" t="s">
        <v>130</v>
      </c>
      <c r="AD113" s="202" t="s">
        <v>130</v>
      </c>
      <c r="AE113" s="228">
        <v>0</v>
      </c>
      <c r="AF113" s="228">
        <v>0</v>
      </c>
      <c r="AG113" s="211" t="s">
        <v>1094</v>
      </c>
      <c r="AH113" s="42" t="s">
        <v>1095</v>
      </c>
      <c r="AI113" s="72">
        <v>0</v>
      </c>
      <c r="AJ113" s="253" t="s">
        <v>765</v>
      </c>
      <c r="AK113" s="253" t="s">
        <v>130</v>
      </c>
      <c r="AL113" s="253" t="s">
        <v>130</v>
      </c>
      <c r="AM113" s="228">
        <v>0.16</v>
      </c>
      <c r="AN113" s="54">
        <v>0.64</v>
      </c>
      <c r="AO113" s="211" t="s">
        <v>1096</v>
      </c>
      <c r="AP113" s="42" t="s">
        <v>1097</v>
      </c>
      <c r="AQ113" s="72">
        <v>0</v>
      </c>
      <c r="AR113" s="254" t="s">
        <v>765</v>
      </c>
      <c r="AS113" s="254" t="s">
        <v>130</v>
      </c>
      <c r="AT113" s="254" t="s">
        <v>130</v>
      </c>
      <c r="AU113" s="255">
        <v>0.09</v>
      </c>
      <c r="AV113" s="85">
        <f>+AU113/25%</f>
        <v>0.36</v>
      </c>
      <c r="AW113" s="256" t="s">
        <v>1498</v>
      </c>
      <c r="AX113" s="257" t="s">
        <v>1098</v>
      </c>
      <c r="AZ113" s="296"/>
    </row>
    <row r="114" spans="1:52" ht="90" hidden="1" customHeight="1" x14ac:dyDescent="0.35">
      <c r="A114" s="42" t="s">
        <v>1088</v>
      </c>
      <c r="B114" s="42" t="s">
        <v>1088</v>
      </c>
      <c r="C114" s="202" t="s">
        <v>49</v>
      </c>
      <c r="D114" s="202" t="s">
        <v>50</v>
      </c>
      <c r="E114" s="202" t="s">
        <v>51</v>
      </c>
      <c r="F114" s="202" t="s">
        <v>52</v>
      </c>
      <c r="G114" s="202" t="s">
        <v>106</v>
      </c>
      <c r="H114" s="202" t="s">
        <v>289</v>
      </c>
      <c r="I114" s="42" t="s">
        <v>217</v>
      </c>
      <c r="J114" s="42" t="s">
        <v>1099</v>
      </c>
      <c r="K114" s="194">
        <v>0</v>
      </c>
      <c r="L114" s="42" t="s">
        <v>1100</v>
      </c>
      <c r="M114" s="42" t="s">
        <v>1101</v>
      </c>
      <c r="N114" s="39">
        <v>0</v>
      </c>
      <c r="O114" s="39">
        <v>0.25</v>
      </c>
      <c r="P114" s="39">
        <v>0.25</v>
      </c>
      <c r="Q114" s="39">
        <v>0.25</v>
      </c>
      <c r="R114" s="39">
        <v>1</v>
      </c>
      <c r="S114" s="39">
        <v>0</v>
      </c>
      <c r="T114" s="42" t="s">
        <v>765</v>
      </c>
      <c r="U114" s="40" t="s">
        <v>130</v>
      </c>
      <c r="V114" s="202"/>
      <c r="W114" s="68">
        <v>0.01</v>
      </c>
      <c r="X114" s="69">
        <f t="shared" si="4"/>
        <v>0.04</v>
      </c>
      <c r="Y114" s="42" t="s">
        <v>1102</v>
      </c>
      <c r="Z114" s="42" t="s">
        <v>1103</v>
      </c>
      <c r="AA114" s="38">
        <v>0</v>
      </c>
      <c r="AB114" s="42" t="s">
        <v>765</v>
      </c>
      <c r="AC114" s="202" t="s">
        <v>130</v>
      </c>
      <c r="AD114" s="202" t="s">
        <v>130</v>
      </c>
      <c r="AE114" s="258">
        <v>7.4999999999999997E-2</v>
      </c>
      <c r="AF114" s="228">
        <v>0.3</v>
      </c>
      <c r="AG114" s="211" t="s">
        <v>1104</v>
      </c>
      <c r="AH114" s="42" t="s">
        <v>1105</v>
      </c>
      <c r="AI114" s="72">
        <v>0</v>
      </c>
      <c r="AJ114" s="211" t="s">
        <v>765</v>
      </c>
      <c r="AK114" s="253" t="s">
        <v>130</v>
      </c>
      <c r="AL114" s="253" t="s">
        <v>130</v>
      </c>
      <c r="AM114" s="258">
        <v>0.05</v>
      </c>
      <c r="AN114" s="54">
        <v>0.2</v>
      </c>
      <c r="AO114" s="211" t="s">
        <v>1106</v>
      </c>
      <c r="AP114" s="42" t="s">
        <v>1107</v>
      </c>
      <c r="AQ114" s="72">
        <v>0</v>
      </c>
      <c r="AR114" s="201" t="s">
        <v>765</v>
      </c>
      <c r="AS114" s="254" t="s">
        <v>130</v>
      </c>
      <c r="AT114" s="254" t="s">
        <v>130</v>
      </c>
      <c r="AU114" s="259">
        <v>0.08</v>
      </c>
      <c r="AV114" s="112">
        <f>+AU114/25%</f>
        <v>0.32</v>
      </c>
      <c r="AW114" s="260" t="s">
        <v>1108</v>
      </c>
      <c r="AX114" s="200" t="s">
        <v>1109</v>
      </c>
      <c r="AZ114" s="296"/>
    </row>
    <row r="115" spans="1:52" ht="90" hidden="1" customHeight="1" x14ac:dyDescent="0.35">
      <c r="A115" s="42" t="s">
        <v>1088</v>
      </c>
      <c r="B115" s="42" t="s">
        <v>1088</v>
      </c>
      <c r="C115" s="202" t="s">
        <v>49</v>
      </c>
      <c r="D115" s="202" t="s">
        <v>50</v>
      </c>
      <c r="E115" s="202" t="s">
        <v>51</v>
      </c>
      <c r="F115" s="202" t="s">
        <v>52</v>
      </c>
      <c r="G115" s="202" t="s">
        <v>53</v>
      </c>
      <c r="H115" s="202" t="s">
        <v>54</v>
      </c>
      <c r="I115" s="42" t="s">
        <v>399</v>
      </c>
      <c r="J115" s="42" t="s">
        <v>1110</v>
      </c>
      <c r="K115" s="194">
        <v>0.95</v>
      </c>
      <c r="L115" s="42" t="s">
        <v>1111</v>
      </c>
      <c r="M115" s="42" t="s">
        <v>1112</v>
      </c>
      <c r="N115" s="39">
        <v>1</v>
      </c>
      <c r="O115" s="39">
        <v>1</v>
      </c>
      <c r="P115" s="39">
        <v>1</v>
      </c>
      <c r="Q115" s="39">
        <v>1</v>
      </c>
      <c r="R115" s="39">
        <v>1</v>
      </c>
      <c r="S115" s="39">
        <v>0.02</v>
      </c>
      <c r="T115" s="42" t="s">
        <v>1113</v>
      </c>
      <c r="U115" s="69" t="s">
        <v>1114</v>
      </c>
      <c r="V115" s="42" t="s">
        <v>1115</v>
      </c>
      <c r="W115" s="70">
        <v>0.88139999999999996</v>
      </c>
      <c r="X115" s="69">
        <f t="shared" si="4"/>
        <v>0.88139999999999996</v>
      </c>
      <c r="Y115" s="42" t="s">
        <v>1116</v>
      </c>
      <c r="Z115" s="42" t="s">
        <v>1499</v>
      </c>
      <c r="AA115" s="39">
        <v>0.02</v>
      </c>
      <c r="AB115" s="42" t="s">
        <v>191</v>
      </c>
      <c r="AC115" s="42" t="s">
        <v>191</v>
      </c>
      <c r="AD115" s="42" t="s">
        <v>191</v>
      </c>
      <c r="AE115" s="261">
        <v>0.77880000000000005</v>
      </c>
      <c r="AF115" s="261">
        <v>0.77880000000000005</v>
      </c>
      <c r="AG115" s="211" t="s">
        <v>1117</v>
      </c>
      <c r="AH115" s="42" t="s">
        <v>1118</v>
      </c>
      <c r="AI115" s="39">
        <v>0.02</v>
      </c>
      <c r="AJ115" s="42" t="s">
        <v>191</v>
      </c>
      <c r="AK115" s="42" t="s">
        <v>191</v>
      </c>
      <c r="AL115" s="42" t="s">
        <v>191</v>
      </c>
      <c r="AM115" s="261">
        <v>0.64139999999999997</v>
      </c>
      <c r="AN115" s="261">
        <v>0.64139999999999997</v>
      </c>
      <c r="AO115" s="211" t="s">
        <v>1119</v>
      </c>
      <c r="AP115" s="211" t="s">
        <v>1120</v>
      </c>
      <c r="AQ115" s="39">
        <v>0.02</v>
      </c>
      <c r="AR115" s="200" t="s">
        <v>191</v>
      </c>
      <c r="AS115" s="200" t="s">
        <v>191</v>
      </c>
      <c r="AT115" s="200" t="s">
        <v>191</v>
      </c>
      <c r="AU115" s="262">
        <v>0.89</v>
      </c>
      <c r="AV115" s="263">
        <v>0.89</v>
      </c>
      <c r="AW115" s="260" t="s">
        <v>1501</v>
      </c>
      <c r="AX115" s="201" t="s">
        <v>1121</v>
      </c>
      <c r="AZ115" s="296"/>
    </row>
    <row r="116" spans="1:52" ht="76.5" hidden="1" customHeight="1" thickBot="1" x14ac:dyDescent="0.4">
      <c r="A116" s="42" t="s">
        <v>1088</v>
      </c>
      <c r="B116" s="42" t="s">
        <v>1088</v>
      </c>
      <c r="C116" s="202" t="s">
        <v>49</v>
      </c>
      <c r="D116" s="202" t="s">
        <v>50</v>
      </c>
      <c r="E116" s="202" t="s">
        <v>51</v>
      </c>
      <c r="F116" s="202" t="s">
        <v>52</v>
      </c>
      <c r="G116" s="202" t="s">
        <v>106</v>
      </c>
      <c r="H116" s="202" t="s">
        <v>289</v>
      </c>
      <c r="I116" s="42" t="s">
        <v>55</v>
      </c>
      <c r="J116" s="42" t="s">
        <v>1122</v>
      </c>
      <c r="K116" s="194" t="s">
        <v>1123</v>
      </c>
      <c r="L116" s="42" t="s">
        <v>1124</v>
      </c>
      <c r="M116" s="42" t="s">
        <v>1125</v>
      </c>
      <c r="N116" s="39" t="s">
        <v>1126</v>
      </c>
      <c r="O116" s="39" t="s">
        <v>1127</v>
      </c>
      <c r="P116" s="39" t="s">
        <v>1128</v>
      </c>
      <c r="Q116" s="39" t="s">
        <v>1129</v>
      </c>
      <c r="R116" s="39" t="s">
        <v>1129</v>
      </c>
      <c r="S116" s="39">
        <v>0</v>
      </c>
      <c r="T116" s="42" t="s">
        <v>1130</v>
      </c>
      <c r="U116" s="69" t="s">
        <v>1131</v>
      </c>
      <c r="V116" s="202"/>
      <c r="W116" s="75">
        <v>0.99780000000000002</v>
      </c>
      <c r="X116" s="69" t="str">
        <f t="shared" si="4"/>
        <v>No aplica</v>
      </c>
      <c r="Y116" s="42" t="s">
        <v>1132</v>
      </c>
      <c r="Z116" s="42" t="s">
        <v>1133</v>
      </c>
      <c r="AA116" s="40">
        <v>0</v>
      </c>
      <c r="AB116" s="42" t="s">
        <v>765</v>
      </c>
      <c r="AC116" s="194" t="s">
        <v>130</v>
      </c>
      <c r="AD116" s="42" t="s">
        <v>765</v>
      </c>
      <c r="AE116" s="261">
        <v>0.99909999999999999</v>
      </c>
      <c r="AF116" s="261">
        <v>0.99909999999999999</v>
      </c>
      <c r="AG116" s="211" t="s">
        <v>1134</v>
      </c>
      <c r="AH116" s="42" t="s">
        <v>1135</v>
      </c>
      <c r="AI116" s="40">
        <v>0</v>
      </c>
      <c r="AJ116" s="42" t="s">
        <v>765</v>
      </c>
      <c r="AK116" s="194" t="s">
        <v>130</v>
      </c>
      <c r="AL116" s="42" t="s">
        <v>765</v>
      </c>
      <c r="AM116" s="261">
        <v>0.99970000000000003</v>
      </c>
      <c r="AN116" s="261">
        <v>0.99970000000000003</v>
      </c>
      <c r="AO116" s="211" t="s">
        <v>1136</v>
      </c>
      <c r="AP116" s="211" t="s">
        <v>1137</v>
      </c>
      <c r="AQ116" s="40">
        <v>0</v>
      </c>
      <c r="AR116" s="200" t="s">
        <v>765</v>
      </c>
      <c r="AS116" s="195" t="s">
        <v>130</v>
      </c>
      <c r="AT116" s="200" t="s">
        <v>765</v>
      </c>
      <c r="AU116" s="264" t="s">
        <v>1138</v>
      </c>
      <c r="AV116" s="264" t="s">
        <v>1126</v>
      </c>
      <c r="AW116" s="265" t="s">
        <v>1139</v>
      </c>
      <c r="AX116" s="201" t="s">
        <v>1140</v>
      </c>
      <c r="AZ116" s="296"/>
    </row>
    <row r="117" spans="1:52" ht="29.5" hidden="1" customHeight="1" x14ac:dyDescent="0.35">
      <c r="A117" s="42" t="s">
        <v>1141</v>
      </c>
      <c r="B117" s="42" t="s">
        <v>1141</v>
      </c>
      <c r="C117" s="42" t="s">
        <v>49</v>
      </c>
      <c r="D117" s="42" t="s">
        <v>228</v>
      </c>
      <c r="E117" s="42" t="s">
        <v>229</v>
      </c>
      <c r="F117" s="42" t="s">
        <v>52</v>
      </c>
      <c r="G117" s="42" t="s">
        <v>53</v>
      </c>
      <c r="H117" s="42" t="s">
        <v>54</v>
      </c>
      <c r="I117" s="42" t="s">
        <v>217</v>
      </c>
      <c r="J117" s="42" t="s">
        <v>1142</v>
      </c>
      <c r="K117" s="266">
        <v>27200</v>
      </c>
      <c r="L117" s="42" t="s">
        <v>1143</v>
      </c>
      <c r="M117" s="209" t="s">
        <v>1144</v>
      </c>
      <c r="N117" s="267">
        <v>27200</v>
      </c>
      <c r="O117" s="267">
        <v>28613.200000000001</v>
      </c>
      <c r="P117" s="267">
        <v>30026.800000000003</v>
      </c>
      <c r="Q117" s="267">
        <v>31440</v>
      </c>
      <c r="R117" s="267">
        <v>117280</v>
      </c>
      <c r="S117" s="267">
        <v>0</v>
      </c>
      <c r="T117" s="202" t="s">
        <v>765</v>
      </c>
      <c r="U117" s="40" t="s">
        <v>765</v>
      </c>
      <c r="V117" s="202" t="s">
        <v>765</v>
      </c>
      <c r="W117" s="40">
        <v>6741</v>
      </c>
      <c r="X117" s="197">
        <f t="shared" si="4"/>
        <v>0.23559056659164301</v>
      </c>
      <c r="Y117" s="42" t="s">
        <v>1145</v>
      </c>
      <c r="Z117" s="42" t="s">
        <v>1146</v>
      </c>
      <c r="AA117" s="69">
        <v>0</v>
      </c>
      <c r="AB117" s="202" t="s">
        <v>765</v>
      </c>
      <c r="AC117" s="202" t="s">
        <v>765</v>
      </c>
      <c r="AD117" s="202" t="s">
        <v>765</v>
      </c>
      <c r="AE117" s="69">
        <v>3864</v>
      </c>
      <c r="AF117" s="197">
        <v>0.14000000000000001</v>
      </c>
      <c r="AG117" s="42" t="s">
        <v>1147</v>
      </c>
      <c r="AH117" s="42" t="s">
        <v>1148</v>
      </c>
      <c r="AI117" s="69">
        <v>0</v>
      </c>
      <c r="AJ117" s="202" t="s">
        <v>765</v>
      </c>
      <c r="AK117" s="202" t="s">
        <v>765</v>
      </c>
      <c r="AL117" s="202" t="s">
        <v>765</v>
      </c>
      <c r="AM117" s="69">
        <v>7854</v>
      </c>
      <c r="AN117" s="197">
        <v>0.27</v>
      </c>
      <c r="AO117" s="42" t="s">
        <v>1149</v>
      </c>
      <c r="AP117" s="42" t="s">
        <v>1150</v>
      </c>
      <c r="AQ117" s="69">
        <v>0</v>
      </c>
      <c r="AR117" s="204" t="s">
        <v>765</v>
      </c>
      <c r="AS117" s="204" t="s">
        <v>765</v>
      </c>
      <c r="AT117" s="204" t="s">
        <v>765</v>
      </c>
      <c r="AU117" s="268">
        <v>7216</v>
      </c>
      <c r="AV117" s="269">
        <v>0.25</v>
      </c>
      <c r="AW117" s="270" t="s">
        <v>1151</v>
      </c>
      <c r="AX117" s="200" t="s">
        <v>1152</v>
      </c>
      <c r="AZ117" s="296"/>
    </row>
    <row r="118" spans="1:52" ht="29.5" hidden="1" customHeight="1" x14ac:dyDescent="0.35">
      <c r="A118" s="42" t="s">
        <v>1141</v>
      </c>
      <c r="B118" s="42" t="s">
        <v>1141</v>
      </c>
      <c r="C118" s="42" t="s">
        <v>49</v>
      </c>
      <c r="D118" s="42" t="s">
        <v>228</v>
      </c>
      <c r="E118" s="42" t="s">
        <v>229</v>
      </c>
      <c r="F118" s="42" t="s">
        <v>52</v>
      </c>
      <c r="G118" s="42" t="s">
        <v>53</v>
      </c>
      <c r="H118" s="42" t="s">
        <v>54</v>
      </c>
      <c r="I118" s="42" t="s">
        <v>217</v>
      </c>
      <c r="J118" s="42" t="s">
        <v>1142</v>
      </c>
      <c r="K118" s="266">
        <v>40800</v>
      </c>
      <c r="L118" s="42" t="s">
        <v>1153</v>
      </c>
      <c r="M118" s="209" t="s">
        <v>1154</v>
      </c>
      <c r="N118" s="267">
        <v>40800</v>
      </c>
      <c r="O118" s="267">
        <v>42919.8</v>
      </c>
      <c r="P118" s="267">
        <v>45040.2</v>
      </c>
      <c r="Q118" s="267">
        <v>47160</v>
      </c>
      <c r="R118" s="267">
        <v>175920</v>
      </c>
      <c r="S118" s="267">
        <v>0</v>
      </c>
      <c r="T118" s="202" t="s">
        <v>765</v>
      </c>
      <c r="U118" s="40" t="s">
        <v>765</v>
      </c>
      <c r="V118" s="202" t="s">
        <v>765</v>
      </c>
      <c r="W118" s="40">
        <v>20040</v>
      </c>
      <c r="X118" s="197">
        <f t="shared" si="4"/>
        <v>0.46691736680972418</v>
      </c>
      <c r="Y118" s="42" t="s">
        <v>1155</v>
      </c>
      <c r="Z118" s="42" t="s">
        <v>1156</v>
      </c>
      <c r="AA118" s="69">
        <v>0</v>
      </c>
      <c r="AB118" s="202" t="s">
        <v>765</v>
      </c>
      <c r="AC118" s="202" t="s">
        <v>765</v>
      </c>
      <c r="AD118" s="202" t="s">
        <v>765</v>
      </c>
      <c r="AE118" s="69">
        <v>11421</v>
      </c>
      <c r="AF118" s="197">
        <v>0.27</v>
      </c>
      <c r="AG118" s="42" t="s">
        <v>1157</v>
      </c>
      <c r="AH118" s="42" t="s">
        <v>1158</v>
      </c>
      <c r="AI118" s="69">
        <v>0</v>
      </c>
      <c r="AJ118" s="202" t="s">
        <v>765</v>
      </c>
      <c r="AK118" s="202" t="s">
        <v>765</v>
      </c>
      <c r="AL118" s="202" t="s">
        <v>765</v>
      </c>
      <c r="AM118" s="69">
        <v>5957</v>
      </c>
      <c r="AN118" s="197">
        <v>0.14000000000000001</v>
      </c>
      <c r="AO118" s="42" t="s">
        <v>1159</v>
      </c>
      <c r="AP118" s="42" t="s">
        <v>1160</v>
      </c>
      <c r="AQ118" s="69">
        <v>0</v>
      </c>
      <c r="AR118" s="204" t="s">
        <v>765</v>
      </c>
      <c r="AS118" s="204" t="s">
        <v>765</v>
      </c>
      <c r="AT118" s="204" t="s">
        <v>765</v>
      </c>
      <c r="AU118" s="271">
        <v>11142</v>
      </c>
      <c r="AV118" s="272">
        <v>0.26</v>
      </c>
      <c r="AW118" s="273" t="s">
        <v>1161</v>
      </c>
      <c r="AX118" s="200" t="s">
        <v>1162</v>
      </c>
      <c r="AZ118" s="296"/>
    </row>
    <row r="119" spans="1:52" customFormat="1" ht="29.5" hidden="1" customHeight="1" x14ac:dyDescent="0.35">
      <c r="A119" s="42" t="s">
        <v>1141</v>
      </c>
      <c r="B119" s="42" t="s">
        <v>1141</v>
      </c>
      <c r="C119" s="42" t="s">
        <v>49</v>
      </c>
      <c r="D119" s="42" t="s">
        <v>228</v>
      </c>
      <c r="E119" s="42" t="s">
        <v>229</v>
      </c>
      <c r="F119" s="42" t="s">
        <v>52</v>
      </c>
      <c r="G119" s="42" t="s">
        <v>53</v>
      </c>
      <c r="H119" s="42" t="s">
        <v>54</v>
      </c>
      <c r="I119" s="42" t="s">
        <v>217</v>
      </c>
      <c r="J119" s="42" t="s">
        <v>1142</v>
      </c>
      <c r="K119" s="202">
        <v>10</v>
      </c>
      <c r="L119" s="42" t="s">
        <v>1163</v>
      </c>
      <c r="M119" s="209" t="s">
        <v>1164</v>
      </c>
      <c r="N119" s="40">
        <v>10</v>
      </c>
      <c r="O119" s="40">
        <v>9</v>
      </c>
      <c r="P119" s="40">
        <v>7</v>
      </c>
      <c r="Q119" s="40">
        <v>7</v>
      </c>
      <c r="R119" s="40">
        <v>33</v>
      </c>
      <c r="S119" s="40">
        <v>0</v>
      </c>
      <c r="T119" s="202" t="s">
        <v>765</v>
      </c>
      <c r="U119" s="40" t="s">
        <v>765</v>
      </c>
      <c r="V119" s="202" t="s">
        <v>765</v>
      </c>
      <c r="W119" s="40">
        <v>5</v>
      </c>
      <c r="X119" s="197">
        <f t="shared" si="4"/>
        <v>0.55555555555555558</v>
      </c>
      <c r="Y119" s="42" t="s">
        <v>1165</v>
      </c>
      <c r="Z119" s="42" t="s">
        <v>1166</v>
      </c>
      <c r="AA119" s="40">
        <v>0</v>
      </c>
      <c r="AB119" s="202" t="s">
        <v>765</v>
      </c>
      <c r="AC119" s="202" t="s">
        <v>765</v>
      </c>
      <c r="AD119" s="202" t="s">
        <v>765</v>
      </c>
      <c r="AE119" s="69">
        <v>27</v>
      </c>
      <c r="AF119" s="197">
        <v>1</v>
      </c>
      <c r="AG119" s="42" t="s">
        <v>1167</v>
      </c>
      <c r="AH119" s="42" t="s">
        <v>1168</v>
      </c>
      <c r="AI119" s="40">
        <v>0</v>
      </c>
      <c r="AJ119" s="202" t="s">
        <v>765</v>
      </c>
      <c r="AK119" s="202" t="s">
        <v>765</v>
      </c>
      <c r="AL119" s="202" t="s">
        <v>765</v>
      </c>
      <c r="AM119" s="69">
        <v>27</v>
      </c>
      <c r="AN119" s="197">
        <v>1</v>
      </c>
      <c r="AO119" s="42" t="s">
        <v>1169</v>
      </c>
      <c r="AP119" s="42" t="s">
        <v>1170</v>
      </c>
      <c r="AQ119" s="40">
        <v>0</v>
      </c>
      <c r="AR119" s="204" t="s">
        <v>765</v>
      </c>
      <c r="AS119" s="204" t="s">
        <v>765</v>
      </c>
      <c r="AT119" s="204" t="s">
        <v>765</v>
      </c>
      <c r="AU119" s="271">
        <v>18</v>
      </c>
      <c r="AV119" s="272">
        <v>2</v>
      </c>
      <c r="AW119" s="273" t="s">
        <v>1171</v>
      </c>
      <c r="AX119" s="200" t="s">
        <v>1162</v>
      </c>
      <c r="AY119" t="s">
        <v>1507</v>
      </c>
      <c r="AZ119" s="298"/>
    </row>
    <row r="120" spans="1:52" ht="29.5" hidden="1" customHeight="1" x14ac:dyDescent="0.35">
      <c r="A120" s="42" t="s">
        <v>1172</v>
      </c>
      <c r="B120" s="42" t="s">
        <v>1172</v>
      </c>
      <c r="C120" s="42" t="s">
        <v>49</v>
      </c>
      <c r="D120" s="42" t="s">
        <v>50</v>
      </c>
      <c r="E120" s="42" t="s">
        <v>51</v>
      </c>
      <c r="F120" s="42" t="s">
        <v>52</v>
      </c>
      <c r="G120" s="42" t="s">
        <v>106</v>
      </c>
      <c r="H120" s="42" t="s">
        <v>289</v>
      </c>
      <c r="I120" s="42" t="s">
        <v>217</v>
      </c>
      <c r="J120" s="42" t="s">
        <v>1173</v>
      </c>
      <c r="K120" s="42">
        <v>11944</v>
      </c>
      <c r="L120" s="42" t="s">
        <v>1174</v>
      </c>
      <c r="M120" s="42" t="s">
        <v>1175</v>
      </c>
      <c r="N120" s="274">
        <v>12300</v>
      </c>
      <c r="O120" s="274">
        <f>N120*1.05</f>
        <v>12915</v>
      </c>
      <c r="P120" s="274">
        <v>13561</v>
      </c>
      <c r="Q120" s="274">
        <f>P120*1.05</f>
        <v>14239.050000000001</v>
      </c>
      <c r="R120" s="274">
        <f ca="1">SUM(N120:Q120)</f>
        <v>53015.05</v>
      </c>
      <c r="S120" s="274">
        <v>0</v>
      </c>
      <c r="T120" s="202" t="s">
        <v>765</v>
      </c>
      <c r="U120" s="40" t="s">
        <v>765</v>
      </c>
      <c r="V120" s="202" t="s">
        <v>765</v>
      </c>
      <c r="W120" s="40">
        <v>3414</v>
      </c>
      <c r="X120" s="197">
        <f t="shared" si="4"/>
        <v>0.26434378629500582</v>
      </c>
      <c r="Y120" s="42" t="s">
        <v>1176</v>
      </c>
      <c r="Z120" s="42" t="s">
        <v>1177</v>
      </c>
      <c r="AA120" s="40">
        <v>0</v>
      </c>
      <c r="AB120" s="202" t="s">
        <v>765</v>
      </c>
      <c r="AC120" s="202" t="s">
        <v>765</v>
      </c>
      <c r="AD120" s="202" t="s">
        <v>765</v>
      </c>
      <c r="AE120" s="40">
        <v>3727</v>
      </c>
      <c r="AF120" s="74">
        <v>28.86</v>
      </c>
      <c r="AG120" s="211" t="s">
        <v>1178</v>
      </c>
      <c r="AH120" s="211" t="s">
        <v>1179</v>
      </c>
      <c r="AI120" s="74">
        <v>0</v>
      </c>
      <c r="AJ120" s="253" t="s">
        <v>765</v>
      </c>
      <c r="AK120" s="253" t="s">
        <v>765</v>
      </c>
      <c r="AL120" s="253" t="s">
        <v>765</v>
      </c>
      <c r="AM120" s="74">
        <v>3651</v>
      </c>
      <c r="AN120" s="228">
        <v>0.28000000000000003</v>
      </c>
      <c r="AO120" s="211" t="s">
        <v>1176</v>
      </c>
      <c r="AP120" s="211" t="s">
        <v>1180</v>
      </c>
      <c r="AQ120" s="74">
        <v>0</v>
      </c>
      <c r="AR120" s="254" t="s">
        <v>765</v>
      </c>
      <c r="AS120" s="254" t="s">
        <v>765</v>
      </c>
      <c r="AT120" s="254" t="s">
        <v>765</v>
      </c>
      <c r="AU120" s="44">
        <v>6517</v>
      </c>
      <c r="AV120" s="231">
        <v>1.34</v>
      </c>
      <c r="AW120" s="201" t="s">
        <v>1181</v>
      </c>
      <c r="AX120" s="201" t="s">
        <v>1182</v>
      </c>
      <c r="AY120" s="1" t="s">
        <v>1514</v>
      </c>
      <c r="AZ120" s="296"/>
    </row>
    <row r="121" spans="1:52" ht="29.5" hidden="1" customHeight="1" x14ac:dyDescent="0.35">
      <c r="A121" s="42" t="s">
        <v>1172</v>
      </c>
      <c r="B121" s="42" t="s">
        <v>1172</v>
      </c>
      <c r="C121" s="42" t="s">
        <v>49</v>
      </c>
      <c r="D121" s="42" t="s">
        <v>50</v>
      </c>
      <c r="E121" s="42" t="s">
        <v>51</v>
      </c>
      <c r="F121" s="42" t="s">
        <v>52</v>
      </c>
      <c r="G121" s="42" t="s">
        <v>106</v>
      </c>
      <c r="H121" s="42" t="s">
        <v>289</v>
      </c>
      <c r="I121" s="42" t="s">
        <v>217</v>
      </c>
      <c r="J121" s="42" t="s">
        <v>1173</v>
      </c>
      <c r="K121" s="42">
        <v>200</v>
      </c>
      <c r="L121" s="42" t="s">
        <v>1183</v>
      </c>
      <c r="M121" s="42" t="s">
        <v>1512</v>
      </c>
      <c r="N121" s="274">
        <v>210</v>
      </c>
      <c r="O121" s="274">
        <v>220</v>
      </c>
      <c r="P121" s="274">
        <v>231</v>
      </c>
      <c r="Q121" s="274">
        <v>243</v>
      </c>
      <c r="R121" s="274">
        <f t="shared" ref="R121:R122" si="5">+N121+O121+P121+Q121</f>
        <v>904</v>
      </c>
      <c r="S121" s="274">
        <v>0</v>
      </c>
      <c r="T121" s="202" t="s">
        <v>765</v>
      </c>
      <c r="U121" s="40" t="s">
        <v>765</v>
      </c>
      <c r="V121" s="202" t="s">
        <v>765</v>
      </c>
      <c r="W121" s="40">
        <v>56</v>
      </c>
      <c r="X121" s="197">
        <f t="shared" si="4"/>
        <v>0.25454545454545452</v>
      </c>
      <c r="Y121" s="42" t="s">
        <v>1184</v>
      </c>
      <c r="Z121" s="42" t="s">
        <v>1185</v>
      </c>
      <c r="AA121" s="40">
        <v>0</v>
      </c>
      <c r="AB121" s="202" t="s">
        <v>765</v>
      </c>
      <c r="AC121" s="202" t="s">
        <v>765</v>
      </c>
      <c r="AD121" s="202" t="s">
        <v>765</v>
      </c>
      <c r="AE121" s="40">
        <v>112</v>
      </c>
      <c r="AF121" s="74">
        <v>50.91</v>
      </c>
      <c r="AG121" s="211" t="s">
        <v>1186</v>
      </c>
      <c r="AH121" s="211" t="s">
        <v>1187</v>
      </c>
      <c r="AI121" s="74">
        <v>0</v>
      </c>
      <c r="AJ121" s="253" t="s">
        <v>765</v>
      </c>
      <c r="AK121" s="253" t="s">
        <v>765</v>
      </c>
      <c r="AL121" s="253" t="s">
        <v>765</v>
      </c>
      <c r="AM121" s="74">
        <v>107</v>
      </c>
      <c r="AN121" s="74">
        <v>48.6</v>
      </c>
      <c r="AO121" s="211" t="s">
        <v>1188</v>
      </c>
      <c r="AP121" s="211" t="s">
        <v>1189</v>
      </c>
      <c r="AQ121" s="74">
        <v>0</v>
      </c>
      <c r="AR121" s="254" t="s">
        <v>765</v>
      </c>
      <c r="AS121" s="254" t="s">
        <v>765</v>
      </c>
      <c r="AT121" s="254" t="s">
        <v>765</v>
      </c>
      <c r="AU121" s="44">
        <v>286</v>
      </c>
      <c r="AV121" s="231">
        <v>2.5499999999999998</v>
      </c>
      <c r="AW121" s="201" t="s">
        <v>1190</v>
      </c>
      <c r="AX121" s="201" t="s">
        <v>1191</v>
      </c>
      <c r="AY121" s="1" t="s">
        <v>1514</v>
      </c>
      <c r="AZ121" s="296"/>
    </row>
    <row r="122" spans="1:52" ht="29.5" hidden="1" customHeight="1" x14ac:dyDescent="0.35">
      <c r="A122" s="42" t="s">
        <v>1172</v>
      </c>
      <c r="B122" s="42" t="s">
        <v>1172</v>
      </c>
      <c r="C122" s="42" t="s">
        <v>49</v>
      </c>
      <c r="D122" s="42" t="s">
        <v>50</v>
      </c>
      <c r="E122" s="42" t="s">
        <v>51</v>
      </c>
      <c r="F122" s="42" t="s">
        <v>52</v>
      </c>
      <c r="G122" s="42" t="s">
        <v>106</v>
      </c>
      <c r="H122" s="42" t="s">
        <v>289</v>
      </c>
      <c r="I122" s="42" t="s">
        <v>217</v>
      </c>
      <c r="J122" s="42" t="s">
        <v>1173</v>
      </c>
      <c r="K122" s="42">
        <v>382</v>
      </c>
      <c r="L122" s="42" t="s">
        <v>1192</v>
      </c>
      <c r="M122" s="42" t="s">
        <v>1193</v>
      </c>
      <c r="N122" s="274">
        <v>401</v>
      </c>
      <c r="O122" s="274">
        <v>422</v>
      </c>
      <c r="P122" s="274">
        <v>442</v>
      </c>
      <c r="Q122" s="274">
        <v>464</v>
      </c>
      <c r="R122" s="274">
        <f t="shared" si="5"/>
        <v>1729</v>
      </c>
      <c r="S122" s="274">
        <v>0</v>
      </c>
      <c r="T122" s="202" t="s">
        <v>765</v>
      </c>
      <c r="U122" s="40" t="s">
        <v>765</v>
      </c>
      <c r="V122" s="202" t="s">
        <v>765</v>
      </c>
      <c r="W122" s="40">
        <v>64</v>
      </c>
      <c r="X122" s="197">
        <f t="shared" si="4"/>
        <v>0.15165876777251186</v>
      </c>
      <c r="Y122" s="42" t="s">
        <v>1194</v>
      </c>
      <c r="Z122" s="42" t="s">
        <v>1195</v>
      </c>
      <c r="AA122" s="40">
        <v>0</v>
      </c>
      <c r="AB122" s="202" t="s">
        <v>765</v>
      </c>
      <c r="AC122" s="202" t="s">
        <v>765</v>
      </c>
      <c r="AD122" s="202" t="s">
        <v>765</v>
      </c>
      <c r="AE122" s="40">
        <v>190</v>
      </c>
      <c r="AF122" s="261">
        <v>0.45019999999999999</v>
      </c>
      <c r="AG122" s="42" t="s">
        <v>1196</v>
      </c>
      <c r="AH122" s="211" t="s">
        <v>1197</v>
      </c>
      <c r="AI122" s="74">
        <v>0</v>
      </c>
      <c r="AJ122" s="253" t="s">
        <v>765</v>
      </c>
      <c r="AK122" s="253" t="s">
        <v>765</v>
      </c>
      <c r="AL122" s="253" t="s">
        <v>765</v>
      </c>
      <c r="AM122" s="74">
        <v>148</v>
      </c>
      <c r="AN122" s="261">
        <v>0.35</v>
      </c>
      <c r="AO122" s="211" t="s">
        <v>1198</v>
      </c>
      <c r="AP122" s="211" t="s">
        <v>1199</v>
      </c>
      <c r="AQ122" s="74">
        <v>0</v>
      </c>
      <c r="AR122" s="254" t="s">
        <v>765</v>
      </c>
      <c r="AS122" s="254" t="s">
        <v>765</v>
      </c>
      <c r="AT122" s="254" t="s">
        <v>765</v>
      </c>
      <c r="AU122" s="44">
        <v>99</v>
      </c>
      <c r="AV122" s="275">
        <v>1.19</v>
      </c>
      <c r="AW122" s="201" t="s">
        <v>1200</v>
      </c>
      <c r="AX122" s="201" t="s">
        <v>1201</v>
      </c>
      <c r="AY122" t="s">
        <v>1514</v>
      </c>
      <c r="AZ122" s="296"/>
    </row>
    <row r="123" spans="1:52" ht="29.5" hidden="1" customHeight="1" x14ac:dyDescent="0.35">
      <c r="A123" s="42" t="s">
        <v>1172</v>
      </c>
      <c r="B123" s="42" t="s">
        <v>1172</v>
      </c>
      <c r="C123" s="42" t="s">
        <v>49</v>
      </c>
      <c r="D123" s="42" t="s">
        <v>50</v>
      </c>
      <c r="E123" s="42" t="s">
        <v>51</v>
      </c>
      <c r="F123" s="42" t="s">
        <v>1202</v>
      </c>
      <c r="G123" s="42" t="s">
        <v>106</v>
      </c>
      <c r="H123" s="42" t="s">
        <v>289</v>
      </c>
      <c r="I123" s="42" t="s">
        <v>439</v>
      </c>
      <c r="J123" s="42" t="s">
        <v>1203</v>
      </c>
      <c r="K123" s="42">
        <v>9175</v>
      </c>
      <c r="L123" s="42" t="s">
        <v>1204</v>
      </c>
      <c r="M123" s="42" t="s">
        <v>1205</v>
      </c>
      <c r="N123" s="274">
        <v>15937</v>
      </c>
      <c r="O123" s="274">
        <f t="shared" ref="O123:Q124" si="6">N123*1.02</f>
        <v>16255.74</v>
      </c>
      <c r="P123" s="274">
        <f t="shared" ca="1" si="6"/>
        <v>16580.854800000001</v>
      </c>
      <c r="Q123" s="274">
        <f t="shared" ca="1" si="6"/>
        <v>16912.471896000003</v>
      </c>
      <c r="R123" s="274">
        <f t="shared" ref="R123:R124" ca="1" si="7">SUM(N123:Q123)</f>
        <v>65686.066695999994</v>
      </c>
      <c r="S123" s="274">
        <v>578</v>
      </c>
      <c r="T123" s="42" t="s">
        <v>1206</v>
      </c>
      <c r="U123" s="40">
        <v>578</v>
      </c>
      <c r="V123" s="42" t="s">
        <v>1207</v>
      </c>
      <c r="W123" s="40">
        <v>5048</v>
      </c>
      <c r="X123" s="197">
        <f t="shared" si="4"/>
        <v>0.3105364628125204</v>
      </c>
      <c r="Y123" s="42" t="s">
        <v>1208</v>
      </c>
      <c r="Z123" s="42" t="s">
        <v>1209</v>
      </c>
      <c r="AA123" s="38">
        <v>578</v>
      </c>
      <c r="AB123" s="42" t="s">
        <v>191</v>
      </c>
      <c r="AC123" s="202" t="s">
        <v>191</v>
      </c>
      <c r="AD123" s="42" t="s">
        <v>191</v>
      </c>
      <c r="AE123" s="40">
        <v>6689</v>
      </c>
      <c r="AF123" s="261">
        <v>0.41139999999999999</v>
      </c>
      <c r="AG123" s="211" t="s">
        <v>1210</v>
      </c>
      <c r="AH123" s="211" t="s">
        <v>1211</v>
      </c>
      <c r="AI123" s="72">
        <v>578</v>
      </c>
      <c r="AJ123" s="211" t="s">
        <v>191</v>
      </c>
      <c r="AK123" s="253" t="s">
        <v>191</v>
      </c>
      <c r="AL123" s="211" t="s">
        <v>191</v>
      </c>
      <c r="AM123" s="74">
        <v>2883</v>
      </c>
      <c r="AN123" s="261">
        <v>0.1774</v>
      </c>
      <c r="AO123" s="211" t="s">
        <v>1212</v>
      </c>
      <c r="AP123" s="211" t="s">
        <v>1213</v>
      </c>
      <c r="AQ123" s="72">
        <v>578</v>
      </c>
      <c r="AR123" s="201" t="s">
        <v>191</v>
      </c>
      <c r="AS123" s="254" t="s">
        <v>191</v>
      </c>
      <c r="AT123" s="201" t="s">
        <v>191</v>
      </c>
      <c r="AU123" s="44">
        <v>2704</v>
      </c>
      <c r="AV123" s="275" t="s">
        <v>1214</v>
      </c>
      <c r="AW123" s="201" t="s">
        <v>1215</v>
      </c>
      <c r="AX123" s="201" t="s">
        <v>1216</v>
      </c>
      <c r="AY123" t="s">
        <v>1514</v>
      </c>
      <c r="AZ123" s="296"/>
    </row>
    <row r="124" spans="1:52" ht="29.5" hidden="1" customHeight="1" x14ac:dyDescent="0.35">
      <c r="A124" s="42" t="s">
        <v>1172</v>
      </c>
      <c r="B124" s="42" t="s">
        <v>1172</v>
      </c>
      <c r="C124" s="42" t="s">
        <v>49</v>
      </c>
      <c r="D124" s="42" t="s">
        <v>50</v>
      </c>
      <c r="E124" s="42" t="s">
        <v>51</v>
      </c>
      <c r="F124" s="42" t="s">
        <v>1202</v>
      </c>
      <c r="G124" s="42" t="s">
        <v>106</v>
      </c>
      <c r="H124" s="42" t="s">
        <v>289</v>
      </c>
      <c r="I124" s="42" t="s">
        <v>439</v>
      </c>
      <c r="J124" s="42" t="s">
        <v>1203</v>
      </c>
      <c r="K124" s="42">
        <v>13689</v>
      </c>
      <c r="L124" s="42" t="s">
        <v>1217</v>
      </c>
      <c r="M124" s="42" t="s">
        <v>1218</v>
      </c>
      <c r="N124" s="274">
        <v>14123</v>
      </c>
      <c r="O124" s="274">
        <f t="shared" si="6"/>
        <v>14405.460000000001</v>
      </c>
      <c r="P124" s="274">
        <f t="shared" ca="1" si="6"/>
        <v>14693.569200000002</v>
      </c>
      <c r="Q124" s="274">
        <f t="shared" ca="1" si="6"/>
        <v>14987.440584000002</v>
      </c>
      <c r="R124" s="274">
        <f t="shared" ca="1" si="7"/>
        <v>58209.469784000008</v>
      </c>
      <c r="S124" s="274">
        <v>0</v>
      </c>
      <c r="T124" s="202" t="s">
        <v>765</v>
      </c>
      <c r="U124" s="40" t="s">
        <v>765</v>
      </c>
      <c r="V124" s="202" t="s">
        <v>765</v>
      </c>
      <c r="W124" s="40">
        <v>2658</v>
      </c>
      <c r="X124" s="69">
        <f t="shared" ca="1" si="4"/>
        <v>0.18451337201311169</v>
      </c>
      <c r="Y124" s="42" t="s">
        <v>1219</v>
      </c>
      <c r="Z124" s="42" t="s">
        <v>1220</v>
      </c>
      <c r="AA124" s="38">
        <v>0</v>
      </c>
      <c r="AB124" s="202" t="s">
        <v>765</v>
      </c>
      <c r="AC124" s="202" t="s">
        <v>765</v>
      </c>
      <c r="AD124" s="202" t="s">
        <v>765</v>
      </c>
      <c r="AE124" s="40">
        <v>3033</v>
      </c>
      <c r="AF124" s="261">
        <v>0.21049999999999999</v>
      </c>
      <c r="AG124" s="211" t="s">
        <v>1221</v>
      </c>
      <c r="AH124" s="211" t="s">
        <v>1222</v>
      </c>
      <c r="AI124" s="72">
        <v>0</v>
      </c>
      <c r="AJ124" s="253" t="s">
        <v>765</v>
      </c>
      <c r="AK124" s="253" t="s">
        <v>765</v>
      </c>
      <c r="AL124" s="253" t="s">
        <v>765</v>
      </c>
      <c r="AM124" s="74">
        <v>3523</v>
      </c>
      <c r="AN124" s="261">
        <v>0.24460000000000001</v>
      </c>
      <c r="AO124" s="211" t="s">
        <v>1223</v>
      </c>
      <c r="AP124" s="211" t="s">
        <v>1224</v>
      </c>
      <c r="AQ124" s="72">
        <v>0</v>
      </c>
      <c r="AR124" s="254" t="s">
        <v>765</v>
      </c>
      <c r="AS124" s="254" t="s">
        <v>765</v>
      </c>
      <c r="AT124" s="254" t="s">
        <v>765</v>
      </c>
      <c r="AU124" s="44">
        <v>3315</v>
      </c>
      <c r="AV124" s="275">
        <v>0.87</v>
      </c>
      <c r="AW124" s="201" t="s">
        <v>1225</v>
      </c>
      <c r="AX124" s="201" t="s">
        <v>1226</v>
      </c>
      <c r="AZ124" s="296"/>
    </row>
    <row r="125" spans="1:52" ht="29.5" hidden="1" customHeight="1" x14ac:dyDescent="0.35">
      <c r="A125" s="42" t="s">
        <v>1172</v>
      </c>
      <c r="B125" s="42" t="s">
        <v>1172</v>
      </c>
      <c r="C125" s="202" t="s">
        <v>667</v>
      </c>
      <c r="D125" s="202" t="s">
        <v>668</v>
      </c>
      <c r="E125" s="202" t="s">
        <v>669</v>
      </c>
      <c r="F125" s="202" t="s">
        <v>693</v>
      </c>
      <c r="G125" s="202" t="s">
        <v>106</v>
      </c>
      <c r="H125" s="202" t="s">
        <v>289</v>
      </c>
      <c r="I125" s="42" t="s">
        <v>217</v>
      </c>
      <c r="J125" s="42" t="s">
        <v>1227</v>
      </c>
      <c r="K125" s="42">
        <v>0</v>
      </c>
      <c r="L125" s="42" t="s">
        <v>1228</v>
      </c>
      <c r="M125" s="42" t="s">
        <v>1229</v>
      </c>
      <c r="N125" s="40">
        <v>1</v>
      </c>
      <c r="O125" s="40">
        <v>0</v>
      </c>
      <c r="P125" s="40">
        <v>0</v>
      </c>
      <c r="Q125" s="40">
        <v>0</v>
      </c>
      <c r="R125" s="40">
        <v>1</v>
      </c>
      <c r="S125" s="40">
        <v>0.8</v>
      </c>
      <c r="T125" s="209" t="s">
        <v>1230</v>
      </c>
      <c r="U125" s="39">
        <v>0.05</v>
      </c>
      <c r="V125" s="209" t="s">
        <v>1231</v>
      </c>
      <c r="W125" s="40">
        <v>0</v>
      </c>
      <c r="X125" s="69" t="str">
        <f t="shared" si="4"/>
        <v>Actividad no programada en la vigencia 2024</v>
      </c>
      <c r="Y125" s="42" t="s">
        <v>130</v>
      </c>
      <c r="Z125" s="42" t="s">
        <v>1232</v>
      </c>
      <c r="AA125" s="40">
        <v>0.8</v>
      </c>
      <c r="AB125" s="42" t="s">
        <v>1233</v>
      </c>
      <c r="AC125" s="276">
        <v>1</v>
      </c>
      <c r="AD125" s="209"/>
      <c r="AE125" s="277">
        <v>0.1</v>
      </c>
      <c r="AF125" s="241" t="s">
        <v>130</v>
      </c>
      <c r="AG125" s="42"/>
      <c r="AH125" s="211" t="s">
        <v>130</v>
      </c>
      <c r="AI125" s="74">
        <v>0.8</v>
      </c>
      <c r="AJ125" s="211" t="s">
        <v>191</v>
      </c>
      <c r="AK125" s="253" t="s">
        <v>191</v>
      </c>
      <c r="AL125" s="211" t="s">
        <v>191</v>
      </c>
      <c r="AM125" s="74">
        <v>0</v>
      </c>
      <c r="AN125" s="261">
        <v>0</v>
      </c>
      <c r="AO125" s="211" t="s">
        <v>1234</v>
      </c>
      <c r="AP125" s="211" t="s">
        <v>1235</v>
      </c>
      <c r="AQ125" s="74">
        <v>0.8</v>
      </c>
      <c r="AR125" s="201" t="s">
        <v>191</v>
      </c>
      <c r="AS125" s="254" t="s">
        <v>191</v>
      </c>
      <c r="AT125" s="201" t="s">
        <v>191</v>
      </c>
      <c r="AU125" s="44">
        <v>0</v>
      </c>
      <c r="AV125" s="275" t="s">
        <v>58</v>
      </c>
      <c r="AW125" s="201" t="s">
        <v>1236</v>
      </c>
      <c r="AX125" s="201" t="s">
        <v>1237</v>
      </c>
      <c r="AY125" s="1" t="s">
        <v>1513</v>
      </c>
      <c r="AZ125" s="296"/>
    </row>
    <row r="126" spans="1:52" ht="29.5" hidden="1" customHeight="1" x14ac:dyDescent="0.35">
      <c r="A126" s="42" t="s">
        <v>1172</v>
      </c>
      <c r="B126" s="42" t="s">
        <v>1172</v>
      </c>
      <c r="C126" s="202" t="s">
        <v>667</v>
      </c>
      <c r="D126" s="202" t="s">
        <v>668</v>
      </c>
      <c r="E126" s="202" t="s">
        <v>669</v>
      </c>
      <c r="F126" s="202" t="s">
        <v>52</v>
      </c>
      <c r="G126" s="202" t="s">
        <v>106</v>
      </c>
      <c r="H126" s="202" t="s">
        <v>489</v>
      </c>
      <c r="I126" s="42" t="s">
        <v>217</v>
      </c>
      <c r="J126" s="42" t="s">
        <v>1238</v>
      </c>
      <c r="K126" s="42">
        <v>1</v>
      </c>
      <c r="L126" s="42" t="s">
        <v>1239</v>
      </c>
      <c r="M126" s="42" t="s">
        <v>1240</v>
      </c>
      <c r="N126" s="40">
        <v>2</v>
      </c>
      <c r="O126" s="40">
        <v>2</v>
      </c>
      <c r="P126" s="40">
        <v>2</v>
      </c>
      <c r="Q126" s="40">
        <v>2</v>
      </c>
      <c r="R126" s="40">
        <f t="shared" ref="R126:R129" si="8">SUM(N126:Q126)</f>
        <v>8</v>
      </c>
      <c r="S126" s="40">
        <v>0</v>
      </c>
      <c r="T126" s="202" t="s">
        <v>765</v>
      </c>
      <c r="U126" s="40" t="s">
        <v>765</v>
      </c>
      <c r="V126" s="202" t="s">
        <v>765</v>
      </c>
      <c r="W126" s="40">
        <v>1</v>
      </c>
      <c r="X126" s="69">
        <f t="shared" si="4"/>
        <v>0.5</v>
      </c>
      <c r="Y126" s="42" t="s">
        <v>1241</v>
      </c>
      <c r="Z126" s="42" t="s">
        <v>1242</v>
      </c>
      <c r="AA126" s="40">
        <v>0</v>
      </c>
      <c r="AB126" s="202" t="s">
        <v>765</v>
      </c>
      <c r="AC126" s="202" t="s">
        <v>765</v>
      </c>
      <c r="AD126" s="202" t="s">
        <v>765</v>
      </c>
      <c r="AE126" s="40">
        <v>0</v>
      </c>
      <c r="AF126" s="74"/>
      <c r="AG126" s="42" t="s">
        <v>1243</v>
      </c>
      <c r="AH126" s="211" t="s">
        <v>1244</v>
      </c>
      <c r="AI126" s="74">
        <v>0</v>
      </c>
      <c r="AJ126" s="253" t="s">
        <v>765</v>
      </c>
      <c r="AK126" s="253" t="s">
        <v>765</v>
      </c>
      <c r="AL126" s="253" t="s">
        <v>765</v>
      </c>
      <c r="AM126" s="74">
        <v>0</v>
      </c>
      <c r="AN126" s="261">
        <v>0</v>
      </c>
      <c r="AO126" s="211" t="s">
        <v>122</v>
      </c>
      <c r="AP126" s="211" t="s">
        <v>1245</v>
      </c>
      <c r="AQ126" s="74">
        <v>0</v>
      </c>
      <c r="AR126" s="254" t="s">
        <v>765</v>
      </c>
      <c r="AS126" s="254" t="s">
        <v>765</v>
      </c>
      <c r="AT126" s="254" t="s">
        <v>765</v>
      </c>
      <c r="AU126" s="44">
        <v>1</v>
      </c>
      <c r="AV126" s="275">
        <v>1</v>
      </c>
      <c r="AW126" s="201" t="s">
        <v>1246</v>
      </c>
      <c r="AX126" s="201" t="s">
        <v>1247</v>
      </c>
      <c r="AZ126" s="296"/>
    </row>
    <row r="127" spans="1:52" ht="29.5" hidden="1" customHeight="1" x14ac:dyDescent="0.35">
      <c r="A127" s="42" t="s">
        <v>1172</v>
      </c>
      <c r="B127" s="42" t="s">
        <v>1172</v>
      </c>
      <c r="C127" s="202" t="s">
        <v>1248</v>
      </c>
      <c r="D127" s="202" t="s">
        <v>668</v>
      </c>
      <c r="E127" s="202" t="s">
        <v>669</v>
      </c>
      <c r="F127" s="202" t="s">
        <v>52</v>
      </c>
      <c r="G127" s="202" t="s">
        <v>106</v>
      </c>
      <c r="H127" s="202" t="s">
        <v>289</v>
      </c>
      <c r="I127" s="42" t="s">
        <v>217</v>
      </c>
      <c r="J127" s="42" t="s">
        <v>1249</v>
      </c>
      <c r="K127" s="42">
        <v>0</v>
      </c>
      <c r="L127" s="42" t="s">
        <v>1250</v>
      </c>
      <c r="M127" s="42" t="s">
        <v>1251</v>
      </c>
      <c r="N127" s="40">
        <v>2</v>
      </c>
      <c r="O127" s="40">
        <v>3</v>
      </c>
      <c r="P127" s="40">
        <v>4</v>
      </c>
      <c r="Q127" s="40">
        <v>5</v>
      </c>
      <c r="R127" s="38">
        <f t="shared" si="8"/>
        <v>14</v>
      </c>
      <c r="S127" s="38">
        <v>0</v>
      </c>
      <c r="T127" s="202" t="s">
        <v>765</v>
      </c>
      <c r="U127" s="40" t="s">
        <v>765</v>
      </c>
      <c r="V127" s="202" t="s">
        <v>765</v>
      </c>
      <c r="W127" s="69">
        <v>1</v>
      </c>
      <c r="X127" s="197">
        <f t="shared" si="4"/>
        <v>0.33333333333333331</v>
      </c>
      <c r="Y127" s="42" t="s">
        <v>1252</v>
      </c>
      <c r="Z127" s="42" t="s">
        <v>1253</v>
      </c>
      <c r="AA127" s="38">
        <v>0</v>
      </c>
      <c r="AB127" s="202" t="s">
        <v>765</v>
      </c>
      <c r="AC127" s="202" t="s">
        <v>765</v>
      </c>
      <c r="AD127" s="202" t="s">
        <v>765</v>
      </c>
      <c r="AE127" s="40">
        <v>0</v>
      </c>
      <c r="AF127" s="74"/>
      <c r="AG127" s="42" t="s">
        <v>1254</v>
      </c>
      <c r="AH127" s="211" t="s">
        <v>1255</v>
      </c>
      <c r="AI127" s="72">
        <v>0</v>
      </c>
      <c r="AJ127" s="253" t="s">
        <v>765</v>
      </c>
      <c r="AK127" s="253" t="s">
        <v>765</v>
      </c>
      <c r="AL127" s="253" t="s">
        <v>765</v>
      </c>
      <c r="AM127" s="74">
        <v>0</v>
      </c>
      <c r="AN127" s="261">
        <v>0</v>
      </c>
      <c r="AO127" s="211" t="s">
        <v>1256</v>
      </c>
      <c r="AP127" s="211" t="s">
        <v>1257</v>
      </c>
      <c r="AQ127" s="72">
        <v>0</v>
      </c>
      <c r="AR127" s="254" t="s">
        <v>765</v>
      </c>
      <c r="AS127" s="254" t="s">
        <v>765</v>
      </c>
      <c r="AT127" s="254" t="s">
        <v>765</v>
      </c>
      <c r="AU127" s="44">
        <v>1</v>
      </c>
      <c r="AV127" s="275">
        <v>0.67</v>
      </c>
      <c r="AW127" s="201" t="s">
        <v>1258</v>
      </c>
      <c r="AX127" s="201" t="s">
        <v>1259</v>
      </c>
      <c r="AZ127" s="296"/>
    </row>
    <row r="128" spans="1:52" ht="29.5" hidden="1" customHeight="1" x14ac:dyDescent="0.35">
      <c r="A128" s="42" t="s">
        <v>1172</v>
      </c>
      <c r="B128" s="42" t="s">
        <v>1172</v>
      </c>
      <c r="C128" s="202" t="s">
        <v>1248</v>
      </c>
      <c r="D128" s="202" t="s">
        <v>668</v>
      </c>
      <c r="E128" s="202" t="s">
        <v>669</v>
      </c>
      <c r="F128" s="202" t="s">
        <v>52</v>
      </c>
      <c r="G128" s="202" t="s">
        <v>106</v>
      </c>
      <c r="H128" s="202" t="s">
        <v>289</v>
      </c>
      <c r="I128" s="42" t="s">
        <v>217</v>
      </c>
      <c r="J128" s="42" t="s">
        <v>1260</v>
      </c>
      <c r="K128" s="42">
        <v>21</v>
      </c>
      <c r="L128" s="42" t="s">
        <v>1261</v>
      </c>
      <c r="M128" s="42" t="s">
        <v>1262</v>
      </c>
      <c r="N128" s="38">
        <v>30</v>
      </c>
      <c r="O128" s="278">
        <f t="shared" ref="O128:Q128" si="9">N128*1.05</f>
        <v>31.5</v>
      </c>
      <c r="P128" s="38">
        <f t="shared" ca="1" si="9"/>
        <v>33.075000000000003</v>
      </c>
      <c r="Q128" s="38">
        <f t="shared" ca="1" si="9"/>
        <v>34.728750000000005</v>
      </c>
      <c r="R128" s="38">
        <f t="shared" ca="1" si="8"/>
        <v>129.30375000000001</v>
      </c>
      <c r="S128" s="38">
        <v>0</v>
      </c>
      <c r="T128" s="202" t="s">
        <v>765</v>
      </c>
      <c r="U128" s="40" t="s">
        <v>765</v>
      </c>
      <c r="V128" s="202" t="s">
        <v>765</v>
      </c>
      <c r="W128" s="69">
        <v>10</v>
      </c>
      <c r="X128" s="197">
        <f t="shared" ca="1" si="4"/>
        <v>0.31746031746031744</v>
      </c>
      <c r="Y128" s="42" t="s">
        <v>1263</v>
      </c>
      <c r="Z128" s="42" t="s">
        <v>1264</v>
      </c>
      <c r="AA128" s="38">
        <v>0</v>
      </c>
      <c r="AB128" s="202" t="s">
        <v>765</v>
      </c>
      <c r="AC128" s="202" t="s">
        <v>765</v>
      </c>
      <c r="AD128" s="202" t="s">
        <v>765</v>
      </c>
      <c r="AE128" s="40">
        <v>5</v>
      </c>
      <c r="AF128" s="261">
        <v>0.156</v>
      </c>
      <c r="AG128" s="42" t="s">
        <v>1265</v>
      </c>
      <c r="AH128" s="211" t="s">
        <v>1266</v>
      </c>
      <c r="AI128" s="72">
        <v>0</v>
      </c>
      <c r="AJ128" s="253" t="s">
        <v>765</v>
      </c>
      <c r="AK128" s="253" t="s">
        <v>765</v>
      </c>
      <c r="AL128" s="253" t="s">
        <v>765</v>
      </c>
      <c r="AM128" s="74">
        <v>9</v>
      </c>
      <c r="AN128" s="261">
        <v>0.28570000000000001</v>
      </c>
      <c r="AO128" s="211" t="s">
        <v>1267</v>
      </c>
      <c r="AP128" s="211" t="s">
        <v>1268</v>
      </c>
      <c r="AQ128" s="72">
        <v>0</v>
      </c>
      <c r="AR128" s="254" t="s">
        <v>765</v>
      </c>
      <c r="AS128" s="254" t="s">
        <v>765</v>
      </c>
      <c r="AT128" s="254" t="s">
        <v>765</v>
      </c>
      <c r="AU128" s="44">
        <v>6</v>
      </c>
      <c r="AV128" s="275">
        <v>0.93</v>
      </c>
      <c r="AW128" s="201" t="s">
        <v>1269</v>
      </c>
      <c r="AX128" s="201" t="s">
        <v>1270</v>
      </c>
      <c r="AZ128" s="296"/>
    </row>
    <row r="129" spans="1:53" ht="29.5" hidden="1" customHeight="1" x14ac:dyDescent="0.35">
      <c r="A129" s="42" t="s">
        <v>1172</v>
      </c>
      <c r="B129" s="42" t="s">
        <v>1172</v>
      </c>
      <c r="C129" s="42" t="s">
        <v>1248</v>
      </c>
      <c r="D129" s="42" t="s">
        <v>668</v>
      </c>
      <c r="E129" s="42" t="s">
        <v>1271</v>
      </c>
      <c r="F129" s="42" t="s">
        <v>52</v>
      </c>
      <c r="G129" s="42" t="s">
        <v>106</v>
      </c>
      <c r="H129" s="42" t="s">
        <v>289</v>
      </c>
      <c r="I129" s="42" t="s">
        <v>217</v>
      </c>
      <c r="J129" s="42" t="s">
        <v>1272</v>
      </c>
      <c r="K129" s="202">
        <v>0</v>
      </c>
      <c r="L129" s="42" t="s">
        <v>1273</v>
      </c>
      <c r="M129" s="42" t="s">
        <v>1274</v>
      </c>
      <c r="N129" s="40">
        <v>5</v>
      </c>
      <c r="O129" s="40">
        <v>5</v>
      </c>
      <c r="P129" s="40">
        <v>5</v>
      </c>
      <c r="Q129" s="40">
        <v>5</v>
      </c>
      <c r="R129" s="38">
        <f t="shared" si="8"/>
        <v>20</v>
      </c>
      <c r="S129" s="38">
        <v>0</v>
      </c>
      <c r="T129" s="202" t="s">
        <v>765</v>
      </c>
      <c r="U129" s="40" t="s">
        <v>765</v>
      </c>
      <c r="V129" s="202" t="s">
        <v>765</v>
      </c>
      <c r="W129" s="69">
        <v>0</v>
      </c>
      <c r="X129" s="69" t="str">
        <f t="shared" si="4"/>
        <v>No aplica</v>
      </c>
      <c r="Y129" s="42" t="s">
        <v>1275</v>
      </c>
      <c r="Z129" s="42" t="s">
        <v>1276</v>
      </c>
      <c r="AA129" s="38">
        <v>0</v>
      </c>
      <c r="AB129" s="202" t="s">
        <v>765</v>
      </c>
      <c r="AC129" s="202" t="s">
        <v>765</v>
      </c>
      <c r="AD129" s="202" t="s">
        <v>765</v>
      </c>
      <c r="AE129" s="40">
        <v>0</v>
      </c>
      <c r="AF129" s="74"/>
      <c r="AG129" s="42" t="s">
        <v>1277</v>
      </c>
      <c r="AH129" s="211" t="s">
        <v>1278</v>
      </c>
      <c r="AI129" s="72">
        <v>0</v>
      </c>
      <c r="AJ129" s="253" t="s">
        <v>765</v>
      </c>
      <c r="AK129" s="253" t="s">
        <v>765</v>
      </c>
      <c r="AL129" s="253" t="s">
        <v>765</v>
      </c>
      <c r="AM129" s="74">
        <v>2</v>
      </c>
      <c r="AN129" s="261">
        <v>0.4</v>
      </c>
      <c r="AO129" s="211" t="s">
        <v>1279</v>
      </c>
      <c r="AP129" s="211" t="s">
        <v>1280</v>
      </c>
      <c r="AQ129" s="72">
        <v>0</v>
      </c>
      <c r="AR129" s="254" t="s">
        <v>765</v>
      </c>
      <c r="AS129" s="254" t="s">
        <v>765</v>
      </c>
      <c r="AT129" s="254" t="s">
        <v>765</v>
      </c>
      <c r="AU129" s="44">
        <v>2</v>
      </c>
      <c r="AV129" s="275">
        <v>0.8</v>
      </c>
      <c r="AW129" s="201" t="s">
        <v>1281</v>
      </c>
      <c r="AX129" s="279" t="s">
        <v>1282</v>
      </c>
      <c r="AZ129" s="296"/>
    </row>
    <row r="130" spans="1:53" ht="29.5" hidden="1" customHeight="1" x14ac:dyDescent="0.35">
      <c r="A130" s="42" t="s">
        <v>1172</v>
      </c>
      <c r="B130" s="42" t="s">
        <v>1172</v>
      </c>
      <c r="C130" s="42" t="s">
        <v>1248</v>
      </c>
      <c r="D130" s="42" t="s">
        <v>668</v>
      </c>
      <c r="E130" s="42" t="s">
        <v>1271</v>
      </c>
      <c r="F130" s="42" t="s">
        <v>52</v>
      </c>
      <c r="G130" s="42" t="s">
        <v>106</v>
      </c>
      <c r="H130" s="42" t="s">
        <v>289</v>
      </c>
      <c r="I130" s="42" t="s">
        <v>217</v>
      </c>
      <c r="J130" s="42" t="s">
        <v>1272</v>
      </c>
      <c r="K130" s="202">
        <v>0</v>
      </c>
      <c r="L130" s="42" t="s">
        <v>1283</v>
      </c>
      <c r="M130" s="42" t="s">
        <v>1284</v>
      </c>
      <c r="N130" s="40">
        <v>1</v>
      </c>
      <c r="O130" s="40">
        <v>3</v>
      </c>
      <c r="P130" s="40">
        <v>3</v>
      </c>
      <c r="Q130" s="40">
        <v>3</v>
      </c>
      <c r="R130" s="40">
        <v>10</v>
      </c>
      <c r="S130" s="40">
        <v>0</v>
      </c>
      <c r="T130" s="202" t="s">
        <v>765</v>
      </c>
      <c r="U130" s="40" t="s">
        <v>765</v>
      </c>
      <c r="V130" s="202" t="s">
        <v>765</v>
      </c>
      <c r="W130" s="69">
        <v>0</v>
      </c>
      <c r="X130" s="69" t="str">
        <f t="shared" si="4"/>
        <v>No aplica</v>
      </c>
      <c r="Y130" s="42" t="s">
        <v>1285</v>
      </c>
      <c r="Z130" s="42" t="s">
        <v>1276</v>
      </c>
      <c r="AA130" s="40">
        <v>0</v>
      </c>
      <c r="AB130" s="202" t="s">
        <v>765</v>
      </c>
      <c r="AC130" s="202" t="s">
        <v>765</v>
      </c>
      <c r="AD130" s="202" t="s">
        <v>765</v>
      </c>
      <c r="AE130" s="40">
        <v>1</v>
      </c>
      <c r="AF130" s="261">
        <v>0.33329999999999999</v>
      </c>
      <c r="AG130" s="42" t="s">
        <v>1286</v>
      </c>
      <c r="AH130" s="211" t="s">
        <v>1287</v>
      </c>
      <c r="AI130" s="74">
        <v>0</v>
      </c>
      <c r="AJ130" s="253" t="s">
        <v>765</v>
      </c>
      <c r="AK130" s="253" t="s">
        <v>765</v>
      </c>
      <c r="AL130" s="253" t="s">
        <v>765</v>
      </c>
      <c r="AM130" s="74">
        <v>2</v>
      </c>
      <c r="AN130" s="261">
        <v>0.66669999999999996</v>
      </c>
      <c r="AO130" s="211" t="s">
        <v>1288</v>
      </c>
      <c r="AP130" s="211" t="s">
        <v>1289</v>
      </c>
      <c r="AQ130" s="74">
        <v>0</v>
      </c>
      <c r="AR130" s="254" t="s">
        <v>765</v>
      </c>
      <c r="AS130" s="254" t="s">
        <v>765</v>
      </c>
      <c r="AT130" s="254" t="s">
        <v>765</v>
      </c>
      <c r="AU130" s="44">
        <v>4</v>
      </c>
      <c r="AV130" s="275">
        <v>2.33</v>
      </c>
      <c r="AW130" s="201" t="s">
        <v>1290</v>
      </c>
      <c r="AX130" s="201" t="s">
        <v>1291</v>
      </c>
      <c r="AZ130" s="296"/>
    </row>
    <row r="131" spans="1:53" ht="29.5" hidden="1" customHeight="1" x14ac:dyDescent="0.35">
      <c r="A131" s="42" t="s">
        <v>1172</v>
      </c>
      <c r="B131" s="42" t="s">
        <v>1172</v>
      </c>
      <c r="C131" s="42" t="s">
        <v>958</v>
      </c>
      <c r="D131" s="42" t="s">
        <v>50</v>
      </c>
      <c r="E131" s="42" t="s">
        <v>51</v>
      </c>
      <c r="F131" s="42" t="s">
        <v>52</v>
      </c>
      <c r="G131" s="42" t="s">
        <v>1052</v>
      </c>
      <c r="H131" s="42" t="s">
        <v>1053</v>
      </c>
      <c r="I131" s="42" t="s">
        <v>217</v>
      </c>
      <c r="J131" s="42" t="s">
        <v>1292</v>
      </c>
      <c r="K131" s="42" t="s">
        <v>1293</v>
      </c>
      <c r="L131" s="42" t="s">
        <v>1294</v>
      </c>
      <c r="M131" s="42" t="s">
        <v>1295</v>
      </c>
      <c r="N131" s="40">
        <v>0.5</v>
      </c>
      <c r="O131" s="40">
        <v>0.5</v>
      </c>
      <c r="P131" s="40">
        <v>0</v>
      </c>
      <c r="Q131" s="40">
        <v>0</v>
      </c>
      <c r="R131" s="40">
        <f t="shared" ref="R131:R132" si="10">SUM(N131:Q131)</f>
        <v>1</v>
      </c>
      <c r="S131" s="40">
        <v>0.5</v>
      </c>
      <c r="T131" s="209" t="s">
        <v>1296</v>
      </c>
      <c r="U131" s="197">
        <v>0</v>
      </c>
      <c r="V131" s="209" t="s">
        <v>1297</v>
      </c>
      <c r="W131" s="69">
        <v>0.48</v>
      </c>
      <c r="X131" s="197">
        <f t="shared" si="4"/>
        <v>0.96</v>
      </c>
      <c r="Y131" s="42" t="s">
        <v>1298</v>
      </c>
      <c r="Z131" s="42" t="s">
        <v>1299</v>
      </c>
      <c r="AA131" s="40">
        <v>0.5</v>
      </c>
      <c r="AB131" s="42" t="s">
        <v>1300</v>
      </c>
      <c r="AC131" s="42" t="s">
        <v>447</v>
      </c>
      <c r="AD131" s="42" t="s">
        <v>1301</v>
      </c>
      <c r="AE131" s="40">
        <v>0</v>
      </c>
      <c r="AF131" s="74"/>
      <c r="AG131" s="42" t="s">
        <v>1302</v>
      </c>
      <c r="AH131" s="211" t="s">
        <v>1303</v>
      </c>
      <c r="AI131" s="74">
        <v>0.5</v>
      </c>
      <c r="AJ131" s="211">
        <v>0</v>
      </c>
      <c r="AK131" s="211" t="s">
        <v>1304</v>
      </c>
      <c r="AL131" s="211" t="s">
        <v>191</v>
      </c>
      <c r="AM131" s="74">
        <v>0</v>
      </c>
      <c r="AN131" s="261">
        <v>0</v>
      </c>
      <c r="AO131" s="211" t="s">
        <v>1305</v>
      </c>
      <c r="AP131" s="211" t="s">
        <v>1306</v>
      </c>
      <c r="AQ131" s="74">
        <v>0.5</v>
      </c>
      <c r="AR131" s="201">
        <v>0</v>
      </c>
      <c r="AS131" s="201" t="s">
        <v>1304</v>
      </c>
      <c r="AT131" s="201" t="s">
        <v>191</v>
      </c>
      <c r="AU131" s="44">
        <v>0.5</v>
      </c>
      <c r="AV131" s="275">
        <v>1</v>
      </c>
      <c r="AW131" s="201" t="s">
        <v>1307</v>
      </c>
      <c r="AX131" s="201" t="s">
        <v>1247</v>
      </c>
      <c r="AZ131" s="296"/>
    </row>
    <row r="132" spans="1:53" ht="29.5" hidden="1" customHeight="1" x14ac:dyDescent="0.35">
      <c r="A132" s="42" t="s">
        <v>1172</v>
      </c>
      <c r="B132" s="42" t="s">
        <v>1172</v>
      </c>
      <c r="C132" s="42" t="s">
        <v>958</v>
      </c>
      <c r="D132" s="42" t="s">
        <v>50</v>
      </c>
      <c r="E132" s="42" t="s">
        <v>51</v>
      </c>
      <c r="F132" s="42" t="s">
        <v>52</v>
      </c>
      <c r="G132" s="42" t="s">
        <v>1052</v>
      </c>
      <c r="H132" s="42" t="s">
        <v>1053</v>
      </c>
      <c r="I132" s="42" t="s">
        <v>55</v>
      </c>
      <c r="J132" s="42" t="s">
        <v>1292</v>
      </c>
      <c r="K132" s="42" t="s">
        <v>1308</v>
      </c>
      <c r="L132" s="42" t="s">
        <v>1309</v>
      </c>
      <c r="M132" s="42" t="s">
        <v>1310</v>
      </c>
      <c r="N132" s="40">
        <v>0</v>
      </c>
      <c r="O132" s="40">
        <v>0.2</v>
      </c>
      <c r="P132" s="40">
        <v>0.4</v>
      </c>
      <c r="Q132" s="40">
        <v>0.4</v>
      </c>
      <c r="R132" s="40">
        <f t="shared" si="10"/>
        <v>1</v>
      </c>
      <c r="S132" s="40">
        <v>0</v>
      </c>
      <c r="T132" s="202" t="s">
        <v>765</v>
      </c>
      <c r="U132" s="40" t="s">
        <v>765</v>
      </c>
      <c r="V132" s="202" t="s">
        <v>765</v>
      </c>
      <c r="W132" s="69">
        <v>0.19</v>
      </c>
      <c r="X132" s="197">
        <f t="shared" si="4"/>
        <v>0.95</v>
      </c>
      <c r="Y132" s="42" t="s">
        <v>1311</v>
      </c>
      <c r="Z132" s="42" t="s">
        <v>1312</v>
      </c>
      <c r="AA132" s="40">
        <v>0</v>
      </c>
      <c r="AB132" s="202" t="s">
        <v>765</v>
      </c>
      <c r="AC132" s="202" t="s">
        <v>765</v>
      </c>
      <c r="AD132" s="202" t="s">
        <v>765</v>
      </c>
      <c r="AE132" s="40">
        <v>0</v>
      </c>
      <c r="AF132" s="74"/>
      <c r="AG132" s="42" t="s">
        <v>1313</v>
      </c>
      <c r="AH132" s="211" t="s">
        <v>1303</v>
      </c>
      <c r="AI132" s="74">
        <v>0</v>
      </c>
      <c r="AJ132" s="253" t="s">
        <v>765</v>
      </c>
      <c r="AK132" s="253" t="s">
        <v>765</v>
      </c>
      <c r="AL132" s="253" t="s">
        <v>765</v>
      </c>
      <c r="AM132" s="74">
        <v>0</v>
      </c>
      <c r="AN132" s="261">
        <v>0</v>
      </c>
      <c r="AO132" s="211" t="s">
        <v>1314</v>
      </c>
      <c r="AP132" s="211" t="s">
        <v>1315</v>
      </c>
      <c r="AQ132" s="74">
        <v>0</v>
      </c>
      <c r="AR132" s="254" t="s">
        <v>765</v>
      </c>
      <c r="AS132" s="254" t="s">
        <v>765</v>
      </c>
      <c r="AT132" s="254" t="s">
        <v>765</v>
      </c>
      <c r="AU132" s="44">
        <v>0.1</v>
      </c>
      <c r="AV132" s="275">
        <v>1</v>
      </c>
      <c r="AW132" s="201" t="s">
        <v>1316</v>
      </c>
      <c r="AX132" s="201" t="s">
        <v>1247</v>
      </c>
      <c r="AZ132" s="296"/>
    </row>
    <row r="133" spans="1:53" ht="29.5" hidden="1" customHeight="1" x14ac:dyDescent="0.35">
      <c r="A133" s="42" t="s">
        <v>1317</v>
      </c>
      <c r="B133" s="42" t="s">
        <v>1317</v>
      </c>
      <c r="C133" s="42" t="s">
        <v>958</v>
      </c>
      <c r="D133" s="42" t="s">
        <v>50</v>
      </c>
      <c r="E133" s="42" t="s">
        <v>51</v>
      </c>
      <c r="F133" s="42" t="s">
        <v>52</v>
      </c>
      <c r="G133" s="42" t="s">
        <v>1052</v>
      </c>
      <c r="H133" s="42" t="s">
        <v>1053</v>
      </c>
      <c r="I133" s="42" t="s">
        <v>217</v>
      </c>
      <c r="J133" s="42" t="s">
        <v>1318</v>
      </c>
      <c r="K133" s="194">
        <v>1</v>
      </c>
      <c r="L133" s="42" t="s">
        <v>1319</v>
      </c>
      <c r="M133" s="42" t="s">
        <v>1320</v>
      </c>
      <c r="N133" s="39">
        <v>1</v>
      </c>
      <c r="O133" s="39">
        <v>1</v>
      </c>
      <c r="P133" s="39">
        <v>1</v>
      </c>
      <c r="Q133" s="39">
        <v>1</v>
      </c>
      <c r="R133" s="39">
        <v>1</v>
      </c>
      <c r="S133" s="280">
        <v>0</v>
      </c>
      <c r="T133" s="42" t="s">
        <v>765</v>
      </c>
      <c r="U133" s="69" t="s">
        <v>765</v>
      </c>
      <c r="V133" s="42" t="s">
        <v>765</v>
      </c>
      <c r="W133" s="69">
        <v>0</v>
      </c>
      <c r="X133" s="281" t="str">
        <f t="shared" si="4"/>
        <v>No aplica</v>
      </c>
      <c r="Y133" s="42" t="s">
        <v>1321</v>
      </c>
      <c r="Z133" s="42" t="s">
        <v>1322</v>
      </c>
      <c r="AA133" s="38">
        <v>0</v>
      </c>
      <c r="AB133" s="42" t="s">
        <v>765</v>
      </c>
      <c r="AC133" s="42" t="s">
        <v>765</v>
      </c>
      <c r="AD133" s="42" t="s">
        <v>765</v>
      </c>
      <c r="AE133" s="74"/>
      <c r="AF133" s="282" t="s">
        <v>130</v>
      </c>
      <c r="AG133" s="211" t="s">
        <v>1323</v>
      </c>
      <c r="AH133" s="42" t="s">
        <v>1322</v>
      </c>
      <c r="AI133" s="38">
        <v>0</v>
      </c>
      <c r="AJ133" s="42" t="s">
        <v>765</v>
      </c>
      <c r="AK133" s="42" t="s">
        <v>765</v>
      </c>
      <c r="AL133" s="42" t="s">
        <v>765</v>
      </c>
      <c r="AM133" s="241">
        <v>0</v>
      </c>
      <c r="AN133" s="115" t="s">
        <v>130</v>
      </c>
      <c r="AO133" s="211" t="s">
        <v>1324</v>
      </c>
      <c r="AP133" s="42" t="s">
        <v>1325</v>
      </c>
      <c r="AQ133" s="38">
        <v>0</v>
      </c>
      <c r="AR133" s="200" t="s">
        <v>765</v>
      </c>
      <c r="AS133" s="200" t="s">
        <v>765</v>
      </c>
      <c r="AT133" s="200" t="s">
        <v>765</v>
      </c>
      <c r="AU133" s="283">
        <v>100</v>
      </c>
      <c r="AV133" s="284">
        <v>1</v>
      </c>
      <c r="AW133" s="43" t="s">
        <v>1326</v>
      </c>
      <c r="AX133" s="200" t="s">
        <v>1327</v>
      </c>
      <c r="AY133" s="1" t="s">
        <v>1511</v>
      </c>
      <c r="AZ133" s="296"/>
    </row>
    <row r="134" spans="1:53" ht="29.5" hidden="1" customHeight="1" x14ac:dyDescent="0.35">
      <c r="A134" s="42" t="s">
        <v>1317</v>
      </c>
      <c r="B134" s="42" t="s">
        <v>1317</v>
      </c>
      <c r="C134" s="42" t="s">
        <v>49</v>
      </c>
      <c r="D134" s="42" t="s">
        <v>50</v>
      </c>
      <c r="E134" s="42" t="s">
        <v>51</v>
      </c>
      <c r="F134" s="42" t="s">
        <v>52</v>
      </c>
      <c r="G134" s="42" t="s">
        <v>1052</v>
      </c>
      <c r="H134" s="42" t="s">
        <v>1053</v>
      </c>
      <c r="I134" s="42" t="s">
        <v>217</v>
      </c>
      <c r="J134" s="42" t="s">
        <v>1318</v>
      </c>
      <c r="K134" s="194">
        <v>0.97</v>
      </c>
      <c r="L134" s="42" t="s">
        <v>1328</v>
      </c>
      <c r="M134" s="42" t="s">
        <v>1329</v>
      </c>
      <c r="N134" s="39">
        <v>0.97</v>
      </c>
      <c r="O134" s="39">
        <v>0.97</v>
      </c>
      <c r="P134" s="39">
        <v>0.97</v>
      </c>
      <c r="Q134" s="39">
        <v>0.97</v>
      </c>
      <c r="R134" s="39">
        <v>0.97</v>
      </c>
      <c r="S134" s="280">
        <v>0</v>
      </c>
      <c r="T134" s="42" t="s">
        <v>765</v>
      </c>
      <c r="U134" s="69" t="s">
        <v>765</v>
      </c>
      <c r="V134" s="42" t="s">
        <v>765</v>
      </c>
      <c r="W134" s="40">
        <v>0</v>
      </c>
      <c r="X134" s="281" t="str">
        <f t="shared" si="4"/>
        <v>No aplica</v>
      </c>
      <c r="Y134" s="42" t="s">
        <v>1330</v>
      </c>
      <c r="Z134" s="42" t="s">
        <v>1331</v>
      </c>
      <c r="AA134" s="38">
        <v>0</v>
      </c>
      <c r="AB134" s="42" t="s">
        <v>765</v>
      </c>
      <c r="AC134" s="42" t="s">
        <v>765</v>
      </c>
      <c r="AD134" s="42" t="s">
        <v>765</v>
      </c>
      <c r="AE134" s="69">
        <v>99</v>
      </c>
      <c r="AF134" s="285">
        <v>100</v>
      </c>
      <c r="AG134" s="42" t="s">
        <v>1332</v>
      </c>
      <c r="AH134" s="42" t="s">
        <v>1333</v>
      </c>
      <c r="AI134" s="38">
        <v>0</v>
      </c>
      <c r="AJ134" s="42" t="s">
        <v>765</v>
      </c>
      <c r="AK134" s="42" t="s">
        <v>765</v>
      </c>
      <c r="AL134" s="42" t="s">
        <v>765</v>
      </c>
      <c r="AM134" s="241">
        <v>99</v>
      </c>
      <c r="AN134" s="286">
        <v>1.02</v>
      </c>
      <c r="AO134" s="211" t="s">
        <v>1334</v>
      </c>
      <c r="AP134" s="42" t="s">
        <v>1335</v>
      </c>
      <c r="AQ134" s="38">
        <v>0</v>
      </c>
      <c r="AR134" s="200" t="s">
        <v>765</v>
      </c>
      <c r="AS134" s="200" t="s">
        <v>765</v>
      </c>
      <c r="AT134" s="200" t="s">
        <v>765</v>
      </c>
      <c r="AU134" s="283">
        <v>100</v>
      </c>
      <c r="AV134" s="284">
        <v>1</v>
      </c>
      <c r="AW134" s="43" t="s">
        <v>1336</v>
      </c>
      <c r="AX134" s="200" t="s">
        <v>1327</v>
      </c>
      <c r="AZ134" s="296"/>
    </row>
    <row r="135" spans="1:53" ht="29.5" hidden="1" customHeight="1" x14ac:dyDescent="0.35">
      <c r="A135" s="42" t="s">
        <v>1317</v>
      </c>
      <c r="B135" s="42" t="s">
        <v>1317</v>
      </c>
      <c r="C135" s="42" t="s">
        <v>49</v>
      </c>
      <c r="D135" s="42" t="s">
        <v>50</v>
      </c>
      <c r="E135" s="42" t="s">
        <v>51</v>
      </c>
      <c r="F135" s="42" t="s">
        <v>52</v>
      </c>
      <c r="G135" s="42" t="s">
        <v>1052</v>
      </c>
      <c r="H135" s="42" t="s">
        <v>1053</v>
      </c>
      <c r="I135" s="42" t="s">
        <v>217</v>
      </c>
      <c r="J135" s="42" t="s">
        <v>1318</v>
      </c>
      <c r="K135" s="194">
        <v>0.95</v>
      </c>
      <c r="L135" s="42" t="s">
        <v>1337</v>
      </c>
      <c r="M135" s="42" t="s">
        <v>1338</v>
      </c>
      <c r="N135" s="39">
        <v>0.95</v>
      </c>
      <c r="O135" s="39">
        <v>0.96</v>
      </c>
      <c r="P135" s="39">
        <v>0.97</v>
      </c>
      <c r="Q135" s="39">
        <v>0.98</v>
      </c>
      <c r="R135" s="39">
        <v>0.98</v>
      </c>
      <c r="S135" s="280">
        <v>0</v>
      </c>
      <c r="T135" s="42" t="s">
        <v>765</v>
      </c>
      <c r="U135" s="69" t="s">
        <v>765</v>
      </c>
      <c r="V135" s="42" t="s">
        <v>765</v>
      </c>
      <c r="W135" s="40">
        <v>0</v>
      </c>
      <c r="X135" s="281" t="str">
        <f t="shared" si="4"/>
        <v>No aplica</v>
      </c>
      <c r="Y135" s="42" t="s">
        <v>1321</v>
      </c>
      <c r="Z135" s="42" t="s">
        <v>1322</v>
      </c>
      <c r="AA135" s="40">
        <v>0</v>
      </c>
      <c r="AB135" s="42" t="s">
        <v>765</v>
      </c>
      <c r="AC135" s="42" t="s">
        <v>765</v>
      </c>
      <c r="AD135" s="42" t="s">
        <v>765</v>
      </c>
      <c r="AE135" s="69">
        <v>0</v>
      </c>
      <c r="AF135" s="285" t="s">
        <v>130</v>
      </c>
      <c r="AG135" s="42" t="s">
        <v>1339</v>
      </c>
      <c r="AH135" s="42" t="s">
        <v>1322</v>
      </c>
      <c r="AI135" s="40">
        <v>0</v>
      </c>
      <c r="AJ135" s="42" t="s">
        <v>765</v>
      </c>
      <c r="AK135" s="42" t="s">
        <v>765</v>
      </c>
      <c r="AL135" s="42" t="s">
        <v>765</v>
      </c>
      <c r="AM135" s="241">
        <v>0</v>
      </c>
      <c r="AN135" s="115" t="s">
        <v>130</v>
      </c>
      <c r="AO135" s="211" t="s">
        <v>1340</v>
      </c>
      <c r="AP135" s="42" t="s">
        <v>1325</v>
      </c>
      <c r="AQ135" s="40">
        <v>0</v>
      </c>
      <c r="AR135" s="200" t="s">
        <v>765</v>
      </c>
      <c r="AS135" s="200" t="s">
        <v>765</v>
      </c>
      <c r="AT135" s="200" t="s">
        <v>765</v>
      </c>
      <c r="AU135" s="283">
        <v>98</v>
      </c>
      <c r="AV135" s="284">
        <v>1.02</v>
      </c>
      <c r="AW135" s="43" t="s">
        <v>1341</v>
      </c>
      <c r="AX135" s="200" t="s">
        <v>1342</v>
      </c>
      <c r="AZ135" s="296"/>
    </row>
    <row r="136" spans="1:53" ht="29.5" hidden="1" customHeight="1" x14ac:dyDescent="0.35">
      <c r="A136" s="42" t="s">
        <v>1317</v>
      </c>
      <c r="B136" s="42" t="s">
        <v>1317</v>
      </c>
      <c r="C136" s="42" t="s">
        <v>49</v>
      </c>
      <c r="D136" s="42" t="s">
        <v>50</v>
      </c>
      <c r="E136" s="42" t="s">
        <v>51</v>
      </c>
      <c r="F136" s="42" t="s">
        <v>52</v>
      </c>
      <c r="G136" s="42" t="s">
        <v>1052</v>
      </c>
      <c r="H136" s="42" t="s">
        <v>1053</v>
      </c>
      <c r="I136" s="42" t="s">
        <v>217</v>
      </c>
      <c r="J136" s="42" t="s">
        <v>1343</v>
      </c>
      <c r="K136" s="42">
        <v>4</v>
      </c>
      <c r="L136" s="42" t="s">
        <v>1344</v>
      </c>
      <c r="M136" s="42" t="s">
        <v>1345</v>
      </c>
      <c r="N136" s="40">
        <v>4</v>
      </c>
      <c r="O136" s="40">
        <v>4</v>
      </c>
      <c r="P136" s="40">
        <v>5</v>
      </c>
      <c r="Q136" s="40">
        <v>5</v>
      </c>
      <c r="R136" s="40">
        <v>5</v>
      </c>
      <c r="S136" s="285">
        <v>0</v>
      </c>
      <c r="T136" s="42" t="s">
        <v>765</v>
      </c>
      <c r="U136" s="69" t="s">
        <v>765</v>
      </c>
      <c r="V136" s="42" t="s">
        <v>765</v>
      </c>
      <c r="W136" s="40">
        <v>0</v>
      </c>
      <c r="X136" s="281" t="str">
        <f t="shared" si="4"/>
        <v>No aplica</v>
      </c>
      <c r="Y136" s="42" t="s">
        <v>1346</v>
      </c>
      <c r="Z136" s="42" t="s">
        <v>1331</v>
      </c>
      <c r="AA136" s="40">
        <v>0</v>
      </c>
      <c r="AB136" s="42" t="s">
        <v>765</v>
      </c>
      <c r="AC136" s="42" t="s">
        <v>765</v>
      </c>
      <c r="AD136" s="42" t="s">
        <v>765</v>
      </c>
      <c r="AE136" s="69">
        <v>7.4</v>
      </c>
      <c r="AF136" s="285">
        <v>100</v>
      </c>
      <c r="AG136" s="42" t="s">
        <v>1347</v>
      </c>
      <c r="AH136" s="42" t="s">
        <v>1348</v>
      </c>
      <c r="AI136" s="40">
        <v>0</v>
      </c>
      <c r="AJ136" s="42" t="s">
        <v>765</v>
      </c>
      <c r="AK136" s="42" t="s">
        <v>765</v>
      </c>
      <c r="AL136" s="42" t="s">
        <v>765</v>
      </c>
      <c r="AM136" s="74">
        <v>7.4</v>
      </c>
      <c r="AN136" s="287">
        <v>1.85</v>
      </c>
      <c r="AO136" s="211" t="s">
        <v>1349</v>
      </c>
      <c r="AP136" s="42" t="s">
        <v>1350</v>
      </c>
      <c r="AQ136" s="40">
        <v>0</v>
      </c>
      <c r="AR136" s="200" t="s">
        <v>765</v>
      </c>
      <c r="AS136" s="200" t="s">
        <v>765</v>
      </c>
      <c r="AT136" s="200" t="s">
        <v>765</v>
      </c>
      <c r="AU136" s="283">
        <v>6.25</v>
      </c>
      <c r="AV136" s="284">
        <v>1.56</v>
      </c>
      <c r="AW136" s="43" t="s">
        <v>1351</v>
      </c>
      <c r="AX136" s="200" t="s">
        <v>1352</v>
      </c>
      <c r="AZ136" s="296"/>
    </row>
    <row r="137" spans="1:53" ht="29.5" hidden="1" customHeight="1" x14ac:dyDescent="0.35">
      <c r="A137" s="42" t="s">
        <v>1317</v>
      </c>
      <c r="B137" s="42" t="s">
        <v>1317</v>
      </c>
      <c r="C137" s="42" t="s">
        <v>49</v>
      </c>
      <c r="D137" s="42" t="s">
        <v>50</v>
      </c>
      <c r="E137" s="42" t="s">
        <v>51</v>
      </c>
      <c r="F137" s="42" t="s">
        <v>52</v>
      </c>
      <c r="G137" s="42" t="s">
        <v>1052</v>
      </c>
      <c r="H137" s="42" t="s">
        <v>1053</v>
      </c>
      <c r="I137" s="42" t="s">
        <v>217</v>
      </c>
      <c r="J137" s="42" t="s">
        <v>1343</v>
      </c>
      <c r="K137" s="202">
        <v>1.1000000000000001</v>
      </c>
      <c r="L137" s="42" t="s">
        <v>1353</v>
      </c>
      <c r="M137" s="42" t="s">
        <v>1354</v>
      </c>
      <c r="N137" s="40">
        <v>1</v>
      </c>
      <c r="O137" s="40">
        <v>1</v>
      </c>
      <c r="P137" s="40">
        <v>1</v>
      </c>
      <c r="Q137" s="40">
        <v>1</v>
      </c>
      <c r="R137" s="40">
        <v>1</v>
      </c>
      <c r="S137" s="285">
        <v>0</v>
      </c>
      <c r="T137" s="42" t="s">
        <v>765</v>
      </c>
      <c r="U137" s="69" t="s">
        <v>765</v>
      </c>
      <c r="V137" s="42" t="s">
        <v>765</v>
      </c>
      <c r="W137" s="40">
        <v>0</v>
      </c>
      <c r="X137" s="281" t="str">
        <f t="shared" si="4"/>
        <v>No aplica</v>
      </c>
      <c r="Y137" s="42" t="s">
        <v>1321</v>
      </c>
      <c r="Z137" s="42" t="s">
        <v>1322</v>
      </c>
      <c r="AA137" s="40">
        <v>0</v>
      </c>
      <c r="AB137" s="42" t="s">
        <v>765</v>
      </c>
      <c r="AC137" s="42" t="s">
        <v>765</v>
      </c>
      <c r="AD137" s="42" t="s">
        <v>765</v>
      </c>
      <c r="AE137" s="69">
        <v>0</v>
      </c>
      <c r="AF137" s="285" t="s">
        <v>130</v>
      </c>
      <c r="AG137" s="42" t="s">
        <v>1355</v>
      </c>
      <c r="AH137" s="42" t="s">
        <v>1322</v>
      </c>
      <c r="AI137" s="40">
        <v>0</v>
      </c>
      <c r="AJ137" s="42" t="s">
        <v>765</v>
      </c>
      <c r="AK137" s="42" t="s">
        <v>765</v>
      </c>
      <c r="AL137" s="42" t="s">
        <v>765</v>
      </c>
      <c r="AM137" s="241" t="s">
        <v>130</v>
      </c>
      <c r="AN137" s="115" t="s">
        <v>130</v>
      </c>
      <c r="AO137" s="211" t="s">
        <v>1356</v>
      </c>
      <c r="AP137" s="42" t="s">
        <v>1325</v>
      </c>
      <c r="AQ137" s="40">
        <v>0</v>
      </c>
      <c r="AR137" s="200" t="s">
        <v>765</v>
      </c>
      <c r="AS137" s="200" t="s">
        <v>765</v>
      </c>
      <c r="AT137" s="200" t="s">
        <v>765</v>
      </c>
      <c r="AU137" s="283">
        <v>1.1000000000000001</v>
      </c>
      <c r="AV137" s="284">
        <v>1.1000000000000001</v>
      </c>
      <c r="AW137" s="43" t="s">
        <v>1357</v>
      </c>
      <c r="AX137" s="200" t="s">
        <v>1358</v>
      </c>
      <c r="AZ137" s="296"/>
    </row>
    <row r="138" spans="1:53" ht="29.5" hidden="1" customHeight="1" x14ac:dyDescent="0.35">
      <c r="A138" s="42" t="s">
        <v>1317</v>
      </c>
      <c r="B138" s="42" t="s">
        <v>1317</v>
      </c>
      <c r="C138" s="202" t="s">
        <v>49</v>
      </c>
      <c r="D138" s="202" t="s">
        <v>50</v>
      </c>
      <c r="E138" s="202" t="s">
        <v>51</v>
      </c>
      <c r="F138" s="202" t="s">
        <v>52</v>
      </c>
      <c r="G138" s="202" t="s">
        <v>1052</v>
      </c>
      <c r="H138" s="202" t="s">
        <v>1053</v>
      </c>
      <c r="I138" s="42" t="s">
        <v>217</v>
      </c>
      <c r="J138" s="42" t="s">
        <v>1359</v>
      </c>
      <c r="K138" s="42">
        <v>330</v>
      </c>
      <c r="L138" s="42" t="s">
        <v>1360</v>
      </c>
      <c r="M138" s="42" t="s">
        <v>1361</v>
      </c>
      <c r="N138" s="40">
        <v>347</v>
      </c>
      <c r="O138" s="40">
        <v>364</v>
      </c>
      <c r="P138" s="40">
        <v>381</v>
      </c>
      <c r="Q138" s="40">
        <v>398</v>
      </c>
      <c r="R138" s="69">
        <f>+SUM(N138:Q138)</f>
        <v>1490</v>
      </c>
      <c r="S138" s="281">
        <v>0</v>
      </c>
      <c r="T138" s="42" t="s">
        <v>765</v>
      </c>
      <c r="U138" s="69" t="s">
        <v>765</v>
      </c>
      <c r="V138" s="42" t="s">
        <v>765</v>
      </c>
      <c r="W138" s="40">
        <v>133</v>
      </c>
      <c r="X138" s="281">
        <f t="shared" si="4"/>
        <v>0.36538461538461536</v>
      </c>
      <c r="Y138" s="42" t="s">
        <v>1362</v>
      </c>
      <c r="Z138" s="42" t="s">
        <v>1363</v>
      </c>
      <c r="AA138" s="69">
        <v>0</v>
      </c>
      <c r="AB138" s="42" t="s">
        <v>765</v>
      </c>
      <c r="AC138" s="42" t="s">
        <v>765</v>
      </c>
      <c r="AD138" s="42" t="s">
        <v>765</v>
      </c>
      <c r="AE138" s="69">
        <v>198</v>
      </c>
      <c r="AF138" s="280">
        <v>0.54</v>
      </c>
      <c r="AG138" s="42" t="s">
        <v>1364</v>
      </c>
      <c r="AH138" s="42" t="s">
        <v>1333</v>
      </c>
      <c r="AI138" s="69">
        <v>0</v>
      </c>
      <c r="AJ138" s="42" t="s">
        <v>765</v>
      </c>
      <c r="AK138" s="42" t="s">
        <v>765</v>
      </c>
      <c r="AL138" s="42" t="s">
        <v>765</v>
      </c>
      <c r="AM138" s="74">
        <v>263</v>
      </c>
      <c r="AN138" s="287">
        <v>0.72</v>
      </c>
      <c r="AO138" s="211" t="s">
        <v>1365</v>
      </c>
      <c r="AP138" s="42" t="s">
        <v>1325</v>
      </c>
      <c r="AQ138" s="69">
        <v>0</v>
      </c>
      <c r="AR138" s="200" t="s">
        <v>765</v>
      </c>
      <c r="AS138" s="200" t="s">
        <v>765</v>
      </c>
      <c r="AT138" s="200" t="s">
        <v>765</v>
      </c>
      <c r="AU138" s="283">
        <v>370</v>
      </c>
      <c r="AV138" s="284">
        <v>1.02</v>
      </c>
      <c r="AW138" s="43" t="s">
        <v>1366</v>
      </c>
      <c r="AX138" s="200" t="s">
        <v>1358</v>
      </c>
      <c r="AZ138" s="296"/>
    </row>
    <row r="139" spans="1:53" ht="29.5" hidden="1" customHeight="1" x14ac:dyDescent="0.35">
      <c r="A139" s="42" t="s">
        <v>1317</v>
      </c>
      <c r="B139" s="42" t="s">
        <v>1317</v>
      </c>
      <c r="C139" s="202" t="s">
        <v>49</v>
      </c>
      <c r="D139" s="202" t="s">
        <v>50</v>
      </c>
      <c r="E139" s="202" t="s">
        <v>51</v>
      </c>
      <c r="F139" s="202" t="s">
        <v>52</v>
      </c>
      <c r="G139" s="202" t="s">
        <v>1052</v>
      </c>
      <c r="H139" s="202" t="s">
        <v>1053</v>
      </c>
      <c r="I139" s="42" t="s">
        <v>217</v>
      </c>
      <c r="J139" s="42" t="s">
        <v>1359</v>
      </c>
      <c r="K139" s="202">
        <v>1.17</v>
      </c>
      <c r="L139" s="42" t="s">
        <v>1367</v>
      </c>
      <c r="M139" s="42" t="s">
        <v>1368</v>
      </c>
      <c r="N139" s="40">
        <v>1.24</v>
      </c>
      <c r="O139" s="40">
        <v>0.5</v>
      </c>
      <c r="P139" s="40">
        <v>0.5</v>
      </c>
      <c r="Q139" s="40">
        <v>0.5</v>
      </c>
      <c r="R139" s="40">
        <v>0.5</v>
      </c>
      <c r="S139" s="285">
        <v>0.34</v>
      </c>
      <c r="T139" s="202"/>
      <c r="U139" s="40"/>
      <c r="V139" s="202"/>
      <c r="W139" s="40">
        <v>0</v>
      </c>
      <c r="X139" s="281" t="str">
        <f t="shared" si="4"/>
        <v>No aplica</v>
      </c>
      <c r="Y139" s="42" t="s">
        <v>1369</v>
      </c>
      <c r="Z139" s="42" t="s">
        <v>1322</v>
      </c>
      <c r="AA139" s="40">
        <v>0.34</v>
      </c>
      <c r="AB139" s="202"/>
      <c r="AC139" s="202"/>
      <c r="AD139" s="202"/>
      <c r="AE139" s="69">
        <v>0.8</v>
      </c>
      <c r="AF139" s="285">
        <v>100</v>
      </c>
      <c r="AG139" s="42" t="s">
        <v>1370</v>
      </c>
      <c r="AH139" s="42" t="s">
        <v>1348</v>
      </c>
      <c r="AI139" s="40">
        <v>0.34</v>
      </c>
      <c r="AJ139" s="202"/>
      <c r="AK139" s="202"/>
      <c r="AL139" s="202"/>
      <c r="AM139" s="241">
        <v>0.8</v>
      </c>
      <c r="AN139" s="287">
        <v>1.6</v>
      </c>
      <c r="AO139" s="211" t="s">
        <v>1370</v>
      </c>
      <c r="AP139" s="42" t="s">
        <v>1350</v>
      </c>
      <c r="AQ139" s="40">
        <v>0.34</v>
      </c>
      <c r="AR139" s="204"/>
      <c r="AS139" s="204"/>
      <c r="AT139" s="204"/>
      <c r="AU139" s="283">
        <v>0.8</v>
      </c>
      <c r="AV139" s="284">
        <v>1.6</v>
      </c>
      <c r="AW139" s="43" t="s">
        <v>1371</v>
      </c>
      <c r="AX139" s="200" t="s">
        <v>1372</v>
      </c>
      <c r="AY139" s="1" t="s">
        <v>1511</v>
      </c>
      <c r="AZ139" s="296"/>
    </row>
    <row r="140" spans="1:53" ht="29.5" hidden="1" customHeight="1" x14ac:dyDescent="0.35">
      <c r="A140" s="42" t="s">
        <v>1317</v>
      </c>
      <c r="B140" s="42" t="s">
        <v>1317</v>
      </c>
      <c r="C140" s="202" t="s">
        <v>49</v>
      </c>
      <c r="D140" s="202" t="s">
        <v>50</v>
      </c>
      <c r="E140" s="202" t="s">
        <v>51</v>
      </c>
      <c r="F140" s="202" t="s">
        <v>52</v>
      </c>
      <c r="G140" s="202" t="s">
        <v>1052</v>
      </c>
      <c r="H140" s="202" t="s">
        <v>1053</v>
      </c>
      <c r="I140" s="42" t="s">
        <v>217</v>
      </c>
      <c r="J140" s="42" t="s">
        <v>1359</v>
      </c>
      <c r="K140" s="42">
        <v>242</v>
      </c>
      <c r="L140" s="42" t="s">
        <v>1373</v>
      </c>
      <c r="M140" s="42" t="s">
        <v>1374</v>
      </c>
      <c r="N140" s="40">
        <v>250</v>
      </c>
      <c r="O140" s="40">
        <v>245</v>
      </c>
      <c r="P140" s="40">
        <v>260</v>
      </c>
      <c r="Q140" s="40">
        <v>250</v>
      </c>
      <c r="R140" s="69">
        <f>+N140+O140+P140+Q140</f>
        <v>1005</v>
      </c>
      <c r="S140" s="281">
        <v>2</v>
      </c>
      <c r="T140" s="202"/>
      <c r="U140" s="40"/>
      <c r="V140" s="202"/>
      <c r="W140" s="40">
        <v>106</v>
      </c>
      <c r="X140" s="281">
        <f t="shared" si="4"/>
        <v>0.43265306122448982</v>
      </c>
      <c r="Y140" s="42" t="s">
        <v>1375</v>
      </c>
      <c r="Z140" s="42" t="s">
        <v>1376</v>
      </c>
      <c r="AA140" s="69">
        <v>2</v>
      </c>
      <c r="AB140" s="202"/>
      <c r="AC140" s="202"/>
      <c r="AD140" s="202"/>
      <c r="AE140" s="69">
        <v>151</v>
      </c>
      <c r="AF140" s="280">
        <v>0.63</v>
      </c>
      <c r="AG140" s="42" t="s">
        <v>1377</v>
      </c>
      <c r="AH140" s="42" t="s">
        <v>1333</v>
      </c>
      <c r="AI140" s="69">
        <v>2</v>
      </c>
      <c r="AJ140" s="202"/>
      <c r="AK140" s="202"/>
      <c r="AL140" s="202"/>
      <c r="AM140" s="241">
        <v>196</v>
      </c>
      <c r="AN140" s="286">
        <v>0.8</v>
      </c>
      <c r="AO140" s="211" t="s">
        <v>1378</v>
      </c>
      <c r="AP140" s="42" t="s">
        <v>1325</v>
      </c>
      <c r="AQ140" s="69">
        <v>2</v>
      </c>
      <c r="AR140" s="204"/>
      <c r="AS140" s="204"/>
      <c r="AT140" s="204"/>
      <c r="AU140" s="283">
        <v>259</v>
      </c>
      <c r="AV140" s="284">
        <v>1.06</v>
      </c>
      <c r="AW140" s="43" t="s">
        <v>1379</v>
      </c>
      <c r="AX140" s="200" t="s">
        <v>1358</v>
      </c>
      <c r="AZ140" s="296"/>
    </row>
    <row r="141" spans="1:53" ht="29.5" hidden="1" customHeight="1" x14ac:dyDescent="0.35">
      <c r="A141" s="42" t="s">
        <v>1317</v>
      </c>
      <c r="B141" s="42" t="s">
        <v>1317</v>
      </c>
      <c r="C141" s="202" t="s">
        <v>958</v>
      </c>
      <c r="D141" s="202" t="s">
        <v>50</v>
      </c>
      <c r="E141" s="202" t="s">
        <v>51</v>
      </c>
      <c r="F141" s="202" t="s">
        <v>52</v>
      </c>
      <c r="G141" s="202" t="s">
        <v>106</v>
      </c>
      <c r="H141" s="202" t="s">
        <v>289</v>
      </c>
      <c r="I141" s="42" t="s">
        <v>217</v>
      </c>
      <c r="J141" s="42" t="s">
        <v>1380</v>
      </c>
      <c r="K141" s="42">
        <v>0</v>
      </c>
      <c r="L141" s="42" t="s">
        <v>1381</v>
      </c>
      <c r="M141" s="42" t="s">
        <v>1382</v>
      </c>
      <c r="N141" s="197">
        <v>1</v>
      </c>
      <c r="O141" s="197">
        <v>1</v>
      </c>
      <c r="P141" s="197">
        <v>1</v>
      </c>
      <c r="Q141" s="197">
        <v>1</v>
      </c>
      <c r="R141" s="197">
        <v>1</v>
      </c>
      <c r="S141" s="288">
        <v>0</v>
      </c>
      <c r="T141" s="42" t="s">
        <v>765</v>
      </c>
      <c r="U141" s="69" t="s">
        <v>765</v>
      </c>
      <c r="V141" s="42" t="s">
        <v>765</v>
      </c>
      <c r="W141" s="69">
        <v>0</v>
      </c>
      <c r="X141" s="281" t="str">
        <f t="shared" si="4"/>
        <v>No aplica</v>
      </c>
      <c r="Y141" s="42" t="s">
        <v>1321</v>
      </c>
      <c r="Z141" s="42" t="s">
        <v>1322</v>
      </c>
      <c r="AA141" s="69">
        <v>0</v>
      </c>
      <c r="AB141" s="42" t="s">
        <v>765</v>
      </c>
      <c r="AC141" s="42" t="s">
        <v>765</v>
      </c>
      <c r="AD141" s="42" t="s">
        <v>765</v>
      </c>
      <c r="AE141" s="69">
        <v>0</v>
      </c>
      <c r="AF141" s="285" t="s">
        <v>130</v>
      </c>
      <c r="AG141" s="42" t="s">
        <v>1383</v>
      </c>
      <c r="AH141" s="42" t="s">
        <v>1322</v>
      </c>
      <c r="AI141" s="69">
        <v>0</v>
      </c>
      <c r="AJ141" s="42" t="s">
        <v>765</v>
      </c>
      <c r="AK141" s="42" t="s">
        <v>765</v>
      </c>
      <c r="AL141" s="42" t="s">
        <v>765</v>
      </c>
      <c r="AM141" s="69">
        <v>0</v>
      </c>
      <c r="AN141" s="285" t="s">
        <v>765</v>
      </c>
      <c r="AO141" s="42" t="s">
        <v>1383</v>
      </c>
      <c r="AP141" s="42" t="s">
        <v>1325</v>
      </c>
      <c r="AQ141" s="69">
        <v>0</v>
      </c>
      <c r="AR141" s="200" t="s">
        <v>765</v>
      </c>
      <c r="AS141" s="200" t="s">
        <v>765</v>
      </c>
      <c r="AT141" s="200" t="s">
        <v>765</v>
      </c>
      <c r="AU141" s="289">
        <v>1</v>
      </c>
      <c r="AV141" s="290">
        <v>1</v>
      </c>
      <c r="AW141" s="200" t="s">
        <v>1384</v>
      </c>
      <c r="AX141" s="200" t="s">
        <v>1385</v>
      </c>
      <c r="AZ141" s="296"/>
    </row>
    <row r="142" spans="1:53" ht="29.5" hidden="1" customHeight="1" x14ac:dyDescent="0.35">
      <c r="A142" s="42" t="s">
        <v>1317</v>
      </c>
      <c r="B142" s="42" t="s">
        <v>1317</v>
      </c>
      <c r="C142" s="202" t="s">
        <v>958</v>
      </c>
      <c r="D142" s="202" t="s">
        <v>50</v>
      </c>
      <c r="E142" s="202" t="s">
        <v>51</v>
      </c>
      <c r="F142" s="202" t="s">
        <v>52</v>
      </c>
      <c r="G142" s="202" t="s">
        <v>53</v>
      </c>
      <c r="H142" s="202" t="s">
        <v>362</v>
      </c>
      <c r="I142" s="42" t="s">
        <v>314</v>
      </c>
      <c r="J142" s="42" t="s">
        <v>1386</v>
      </c>
      <c r="K142" s="42">
        <v>0</v>
      </c>
      <c r="L142" s="42" t="s">
        <v>1387</v>
      </c>
      <c r="M142" s="42" t="s">
        <v>1388</v>
      </c>
      <c r="N142" s="69">
        <v>0</v>
      </c>
      <c r="O142" s="197">
        <v>1</v>
      </c>
      <c r="P142" s="197">
        <v>1</v>
      </c>
      <c r="Q142" s="197">
        <v>1</v>
      </c>
      <c r="R142" s="197">
        <v>1</v>
      </c>
      <c r="S142" s="288">
        <v>0</v>
      </c>
      <c r="T142" s="42" t="s">
        <v>765</v>
      </c>
      <c r="U142" s="69" t="s">
        <v>765</v>
      </c>
      <c r="V142" s="42" t="s">
        <v>765</v>
      </c>
      <c r="W142" s="40">
        <v>0</v>
      </c>
      <c r="X142" s="281" t="str">
        <f t="shared" si="4"/>
        <v>No aplica</v>
      </c>
      <c r="Y142" s="42" t="s">
        <v>1321</v>
      </c>
      <c r="Z142" s="42" t="s">
        <v>1322</v>
      </c>
      <c r="AA142" s="69">
        <v>0</v>
      </c>
      <c r="AB142" s="42" t="s">
        <v>765</v>
      </c>
      <c r="AC142" s="42" t="s">
        <v>765</v>
      </c>
      <c r="AD142" s="42" t="s">
        <v>765</v>
      </c>
      <c r="AE142" s="69">
        <v>0</v>
      </c>
      <c r="AF142" s="285" t="s">
        <v>130</v>
      </c>
      <c r="AG142" s="42" t="s">
        <v>1389</v>
      </c>
      <c r="AH142" s="42" t="s">
        <v>1322</v>
      </c>
      <c r="AI142" s="69">
        <v>0</v>
      </c>
      <c r="AJ142" s="42" t="s">
        <v>765</v>
      </c>
      <c r="AK142" s="42" t="s">
        <v>765</v>
      </c>
      <c r="AL142" s="42" t="s">
        <v>765</v>
      </c>
      <c r="AM142" s="69">
        <v>0</v>
      </c>
      <c r="AN142" s="285" t="s">
        <v>765</v>
      </c>
      <c r="AO142" s="42" t="s">
        <v>1390</v>
      </c>
      <c r="AP142" s="42" t="s">
        <v>1325</v>
      </c>
      <c r="AQ142" s="69">
        <v>0</v>
      </c>
      <c r="AR142" s="200" t="s">
        <v>765</v>
      </c>
      <c r="AS142" s="200" t="s">
        <v>765</v>
      </c>
      <c r="AT142" s="200" t="s">
        <v>765</v>
      </c>
      <c r="AU142" s="199">
        <v>1</v>
      </c>
      <c r="AV142" s="196">
        <v>1</v>
      </c>
      <c r="AW142" s="200" t="s">
        <v>1391</v>
      </c>
      <c r="AX142" s="200" t="s">
        <v>1385</v>
      </c>
      <c r="AZ142" s="296"/>
    </row>
    <row r="143" spans="1:53" ht="409.6" customHeight="1" x14ac:dyDescent="0.35">
      <c r="A143" s="42" t="s">
        <v>1392</v>
      </c>
      <c r="B143" s="42" t="s">
        <v>1392</v>
      </c>
      <c r="C143" s="42" t="s">
        <v>958</v>
      </c>
      <c r="D143" s="42" t="s">
        <v>50</v>
      </c>
      <c r="E143" s="42" t="s">
        <v>51</v>
      </c>
      <c r="F143" s="42" t="s">
        <v>52</v>
      </c>
      <c r="G143" s="42" t="s">
        <v>106</v>
      </c>
      <c r="H143" s="42" t="s">
        <v>289</v>
      </c>
      <c r="I143" s="42" t="s">
        <v>108</v>
      </c>
      <c r="J143" s="69" t="s">
        <v>1393</v>
      </c>
      <c r="K143" s="209">
        <v>0</v>
      </c>
      <c r="L143" s="42" t="s">
        <v>1394</v>
      </c>
      <c r="M143" s="42" t="s">
        <v>1395</v>
      </c>
      <c r="N143" s="197">
        <v>0.22</v>
      </c>
      <c r="O143" s="197">
        <v>0.22</v>
      </c>
      <c r="P143" s="197">
        <v>0.22</v>
      </c>
      <c r="Q143" s="197">
        <v>0.34</v>
      </c>
      <c r="R143" s="197">
        <v>1</v>
      </c>
      <c r="S143" s="197">
        <v>0</v>
      </c>
      <c r="T143" s="42" t="s">
        <v>765</v>
      </c>
      <c r="U143" s="69" t="s">
        <v>765</v>
      </c>
      <c r="V143" s="42" t="s">
        <v>765</v>
      </c>
      <c r="W143" s="66">
        <v>6.0000000000000001E-3</v>
      </c>
      <c r="X143" s="69">
        <f t="shared" si="4"/>
        <v>2.7272727272727275E-2</v>
      </c>
      <c r="Y143" s="42" t="s">
        <v>1396</v>
      </c>
      <c r="Z143" s="42" t="s">
        <v>1397</v>
      </c>
      <c r="AA143" s="69">
        <v>0</v>
      </c>
      <c r="AB143" s="42" t="s">
        <v>765</v>
      </c>
      <c r="AC143" s="42" t="s">
        <v>765</v>
      </c>
      <c r="AD143" s="42" t="s">
        <v>765</v>
      </c>
      <c r="AE143" s="214">
        <v>0.1222</v>
      </c>
      <c r="AF143" s="214">
        <v>0.54600000000000004</v>
      </c>
      <c r="AG143" s="42" t="s">
        <v>1398</v>
      </c>
      <c r="AH143" s="42" t="s">
        <v>1399</v>
      </c>
      <c r="AI143" s="69">
        <v>0</v>
      </c>
      <c r="AJ143" s="42" t="s">
        <v>765</v>
      </c>
      <c r="AK143" s="42" t="s">
        <v>765</v>
      </c>
      <c r="AL143" s="42" t="s">
        <v>765</v>
      </c>
      <c r="AM143" s="214">
        <v>0.15</v>
      </c>
      <c r="AN143" s="214">
        <v>0.68</v>
      </c>
      <c r="AO143" s="42" t="s">
        <v>1400</v>
      </c>
      <c r="AP143" s="42" t="s">
        <v>1325</v>
      </c>
      <c r="AQ143" s="69">
        <v>0</v>
      </c>
      <c r="AR143" s="200" t="s">
        <v>765</v>
      </c>
      <c r="AS143" s="200" t="s">
        <v>765</v>
      </c>
      <c r="AT143" s="200" t="s">
        <v>765</v>
      </c>
      <c r="AU143" s="291">
        <v>0.22</v>
      </c>
      <c r="AV143" s="291">
        <v>1</v>
      </c>
      <c r="AW143" s="230" t="s">
        <v>1401</v>
      </c>
      <c r="AX143" s="230" t="s">
        <v>1402</v>
      </c>
      <c r="AY143" s="1" t="s">
        <v>1561</v>
      </c>
      <c r="AZ143" s="304" t="s">
        <v>1573</v>
      </c>
      <c r="BA143" s="306" t="s">
        <v>1584</v>
      </c>
    </row>
    <row r="144" spans="1:53" ht="198.75" customHeight="1" x14ac:dyDescent="0.35">
      <c r="A144" s="42" t="s">
        <v>1392</v>
      </c>
      <c r="B144" s="42" t="s">
        <v>1392</v>
      </c>
      <c r="C144" s="42" t="s">
        <v>49</v>
      </c>
      <c r="D144" s="42" t="s">
        <v>50</v>
      </c>
      <c r="E144" s="42" t="s">
        <v>51</v>
      </c>
      <c r="F144" s="42" t="s">
        <v>52</v>
      </c>
      <c r="G144" s="42" t="s">
        <v>106</v>
      </c>
      <c r="H144" s="42" t="s">
        <v>289</v>
      </c>
      <c r="I144" s="42" t="s">
        <v>108</v>
      </c>
      <c r="J144" s="69" t="s">
        <v>1403</v>
      </c>
      <c r="K144" s="42">
        <v>7</v>
      </c>
      <c r="L144" s="42" t="s">
        <v>1404</v>
      </c>
      <c r="M144" s="42" t="s">
        <v>1405</v>
      </c>
      <c r="N144" s="69">
        <v>1</v>
      </c>
      <c r="O144" s="69">
        <v>4</v>
      </c>
      <c r="P144" s="69">
        <v>0</v>
      </c>
      <c r="Q144" s="69">
        <v>0</v>
      </c>
      <c r="R144" s="69">
        <v>5</v>
      </c>
      <c r="S144" s="69">
        <v>0</v>
      </c>
      <c r="T144" s="42" t="s">
        <v>765</v>
      </c>
      <c r="U144" s="69" t="s">
        <v>765</v>
      </c>
      <c r="V144" s="42" t="s">
        <v>765</v>
      </c>
      <c r="W144" s="40">
        <v>1</v>
      </c>
      <c r="X144" s="69">
        <f t="shared" si="4"/>
        <v>0.25</v>
      </c>
      <c r="Y144" s="42" t="s">
        <v>1406</v>
      </c>
      <c r="Z144" s="42" t="s">
        <v>1397</v>
      </c>
      <c r="AA144" s="69">
        <v>0</v>
      </c>
      <c r="AB144" s="42" t="s">
        <v>765</v>
      </c>
      <c r="AC144" s="42" t="s">
        <v>765</v>
      </c>
      <c r="AD144" s="42" t="s">
        <v>765</v>
      </c>
      <c r="AE144" s="69">
        <v>1</v>
      </c>
      <c r="AF144" s="214">
        <v>0.25</v>
      </c>
      <c r="AG144" s="42" t="s">
        <v>1407</v>
      </c>
      <c r="AH144" s="42" t="s">
        <v>1408</v>
      </c>
      <c r="AI144" s="69">
        <v>0</v>
      </c>
      <c r="AJ144" s="42" t="s">
        <v>765</v>
      </c>
      <c r="AK144" s="42" t="s">
        <v>765</v>
      </c>
      <c r="AL144" s="42" t="s">
        <v>765</v>
      </c>
      <c r="AM144" s="69">
        <v>1</v>
      </c>
      <c r="AN144" s="214">
        <v>0.25</v>
      </c>
      <c r="AO144" s="42" t="s">
        <v>1409</v>
      </c>
      <c r="AP144" s="42" t="s">
        <v>1410</v>
      </c>
      <c r="AQ144" s="69">
        <v>0</v>
      </c>
      <c r="AR144" s="200" t="s">
        <v>765</v>
      </c>
      <c r="AS144" s="200" t="s">
        <v>765</v>
      </c>
      <c r="AT144" s="200" t="s">
        <v>765</v>
      </c>
      <c r="AU144" s="230">
        <v>2</v>
      </c>
      <c r="AV144" s="291">
        <v>0.5</v>
      </c>
      <c r="AW144" s="230" t="s">
        <v>1409</v>
      </c>
      <c r="AX144" s="230" t="s">
        <v>1411</v>
      </c>
      <c r="AY144" s="1" t="s">
        <v>1566</v>
      </c>
      <c r="AZ144" s="304" t="s">
        <v>1579</v>
      </c>
      <c r="BA144" s="304" t="s">
        <v>1585</v>
      </c>
    </row>
    <row r="145" spans="1:53" ht="344.25" customHeight="1" x14ac:dyDescent="0.35">
      <c r="A145" s="42" t="s">
        <v>1392</v>
      </c>
      <c r="B145" s="42" t="s">
        <v>1392</v>
      </c>
      <c r="C145" s="42" t="s">
        <v>49</v>
      </c>
      <c r="D145" s="42" t="s">
        <v>50</v>
      </c>
      <c r="E145" s="42" t="s">
        <v>51</v>
      </c>
      <c r="F145" s="42" t="s">
        <v>52</v>
      </c>
      <c r="G145" s="42" t="s">
        <v>106</v>
      </c>
      <c r="H145" s="42" t="s">
        <v>289</v>
      </c>
      <c r="I145" s="42" t="s">
        <v>108</v>
      </c>
      <c r="J145" s="69" t="s">
        <v>1412</v>
      </c>
      <c r="K145" s="42">
        <v>29</v>
      </c>
      <c r="L145" s="42" t="s">
        <v>1413</v>
      </c>
      <c r="M145" s="42" t="s">
        <v>1414</v>
      </c>
      <c r="N145" s="69">
        <v>35</v>
      </c>
      <c r="O145" s="69">
        <v>40</v>
      </c>
      <c r="P145" s="69">
        <v>45</v>
      </c>
      <c r="Q145" s="69">
        <v>50</v>
      </c>
      <c r="R145" s="69">
        <v>170</v>
      </c>
      <c r="S145" s="69">
        <v>0</v>
      </c>
      <c r="T145" s="42" t="s">
        <v>765</v>
      </c>
      <c r="U145" s="69" t="s">
        <v>765</v>
      </c>
      <c r="V145" s="42" t="s">
        <v>765</v>
      </c>
      <c r="W145" s="40">
        <v>53</v>
      </c>
      <c r="X145" s="69">
        <f t="shared" si="4"/>
        <v>1.325</v>
      </c>
      <c r="Y145" s="42" t="s">
        <v>1415</v>
      </c>
      <c r="Z145" s="42" t="s">
        <v>1397</v>
      </c>
      <c r="AA145" s="69">
        <v>0</v>
      </c>
      <c r="AB145" s="42" t="s">
        <v>765</v>
      </c>
      <c r="AC145" s="42" t="s">
        <v>765</v>
      </c>
      <c r="AD145" s="42" t="s">
        <v>765</v>
      </c>
      <c r="AE145" s="69">
        <v>59</v>
      </c>
      <c r="AF145" s="214">
        <v>1.48</v>
      </c>
      <c r="AG145" s="42" t="s">
        <v>1416</v>
      </c>
      <c r="AH145" s="42" t="s">
        <v>1399</v>
      </c>
      <c r="AI145" s="69">
        <v>0</v>
      </c>
      <c r="AJ145" s="42" t="s">
        <v>765</v>
      </c>
      <c r="AK145" s="42" t="s">
        <v>765</v>
      </c>
      <c r="AL145" s="42" t="s">
        <v>765</v>
      </c>
      <c r="AM145" s="69">
        <v>29</v>
      </c>
      <c r="AN145" s="214">
        <v>0.73</v>
      </c>
      <c r="AO145" s="42" t="s">
        <v>1417</v>
      </c>
      <c r="AP145" s="42" t="s">
        <v>1418</v>
      </c>
      <c r="AQ145" s="69">
        <v>0</v>
      </c>
      <c r="AR145" s="200" t="s">
        <v>765</v>
      </c>
      <c r="AS145" s="200" t="s">
        <v>765</v>
      </c>
      <c r="AT145" s="200" t="s">
        <v>765</v>
      </c>
      <c r="AU145" s="230">
        <v>18</v>
      </c>
      <c r="AV145" s="291">
        <v>1</v>
      </c>
      <c r="AW145" s="230" t="s">
        <v>1569</v>
      </c>
      <c r="AX145" s="230" t="s">
        <v>1402</v>
      </c>
      <c r="AY145" s="1" t="s">
        <v>1561</v>
      </c>
      <c r="AZ145" s="304" t="s">
        <v>1575</v>
      </c>
      <c r="BA145" s="304" t="s">
        <v>1586</v>
      </c>
    </row>
    <row r="146" spans="1:53" ht="246.75" customHeight="1" x14ac:dyDescent="0.35">
      <c r="A146" s="42" t="s">
        <v>1392</v>
      </c>
      <c r="B146" s="42" t="s">
        <v>1392</v>
      </c>
      <c r="C146" s="42" t="s">
        <v>958</v>
      </c>
      <c r="D146" s="42" t="s">
        <v>50</v>
      </c>
      <c r="E146" s="42" t="s">
        <v>51</v>
      </c>
      <c r="F146" s="42" t="s">
        <v>52</v>
      </c>
      <c r="G146" s="42" t="s">
        <v>106</v>
      </c>
      <c r="H146" s="42" t="s">
        <v>289</v>
      </c>
      <c r="I146" s="42" t="s">
        <v>439</v>
      </c>
      <c r="J146" s="69" t="s">
        <v>1419</v>
      </c>
      <c r="K146" s="209">
        <v>0</v>
      </c>
      <c r="L146" s="42" t="s">
        <v>1420</v>
      </c>
      <c r="M146" s="42" t="s">
        <v>1421</v>
      </c>
      <c r="N146" s="197">
        <v>0</v>
      </c>
      <c r="O146" s="197">
        <v>0.6</v>
      </c>
      <c r="P146" s="197">
        <v>0.75</v>
      </c>
      <c r="Q146" s="197">
        <v>0.85</v>
      </c>
      <c r="R146" s="197">
        <v>0.85</v>
      </c>
      <c r="S146" s="197">
        <v>0</v>
      </c>
      <c r="T146" s="42" t="s">
        <v>765</v>
      </c>
      <c r="U146" s="69" t="s">
        <v>765</v>
      </c>
      <c r="V146" s="42" t="s">
        <v>765</v>
      </c>
      <c r="W146" s="40">
        <v>93.35</v>
      </c>
      <c r="X146" s="69">
        <f t="shared" si="4"/>
        <v>155.58333333333334</v>
      </c>
      <c r="Y146" s="42" t="s">
        <v>1422</v>
      </c>
      <c r="Z146" s="42" t="s">
        <v>1423</v>
      </c>
      <c r="AA146" s="69">
        <v>0</v>
      </c>
      <c r="AB146" s="42" t="s">
        <v>765</v>
      </c>
      <c r="AC146" s="42" t="s">
        <v>765</v>
      </c>
      <c r="AD146" s="42" t="s">
        <v>765</v>
      </c>
      <c r="AE146" s="214">
        <v>0.90210000000000001</v>
      </c>
      <c r="AF146" s="214">
        <v>1.5</v>
      </c>
      <c r="AG146" s="42" t="s">
        <v>1424</v>
      </c>
      <c r="AH146" s="42" t="s">
        <v>1399</v>
      </c>
      <c r="AI146" s="69">
        <v>0</v>
      </c>
      <c r="AJ146" s="42" t="s">
        <v>765</v>
      </c>
      <c r="AK146" s="42" t="s">
        <v>765</v>
      </c>
      <c r="AL146" s="42" t="s">
        <v>765</v>
      </c>
      <c r="AM146" s="214">
        <v>0.8881</v>
      </c>
      <c r="AN146" s="214">
        <v>1.48</v>
      </c>
      <c r="AO146" s="42" t="s">
        <v>1425</v>
      </c>
      <c r="AP146" s="42" t="s">
        <v>1418</v>
      </c>
      <c r="AQ146" s="69">
        <v>0</v>
      </c>
      <c r="AR146" s="200" t="s">
        <v>765</v>
      </c>
      <c r="AS146" s="200" t="s">
        <v>765</v>
      </c>
      <c r="AT146" s="200" t="s">
        <v>765</v>
      </c>
      <c r="AU146" s="291">
        <v>0.89</v>
      </c>
      <c r="AV146" s="291">
        <v>1.48</v>
      </c>
      <c r="AW146" s="230" t="s">
        <v>1426</v>
      </c>
      <c r="AX146" s="230" t="s">
        <v>1427</v>
      </c>
      <c r="AY146" s="1" t="s">
        <v>1561</v>
      </c>
      <c r="AZ146" s="57" t="s">
        <v>1581</v>
      </c>
      <c r="BA146" s="57" t="s">
        <v>1587</v>
      </c>
    </row>
    <row r="147" spans="1:53" ht="198.75" customHeight="1" x14ac:dyDescent="0.35">
      <c r="A147" s="42" t="s">
        <v>1392</v>
      </c>
      <c r="B147" s="42" t="s">
        <v>1392</v>
      </c>
      <c r="C147" s="42" t="s">
        <v>958</v>
      </c>
      <c r="D147" s="42" t="s">
        <v>50</v>
      </c>
      <c r="E147" s="42" t="s">
        <v>51</v>
      </c>
      <c r="F147" s="42" t="s">
        <v>161</v>
      </c>
      <c r="G147" s="42" t="s">
        <v>106</v>
      </c>
      <c r="H147" s="42" t="s">
        <v>313</v>
      </c>
      <c r="I147" s="42" t="s">
        <v>314</v>
      </c>
      <c r="J147" s="69" t="s">
        <v>1428</v>
      </c>
      <c r="K147" s="42">
        <v>3</v>
      </c>
      <c r="L147" s="42" t="s">
        <v>1429</v>
      </c>
      <c r="M147" s="42" t="s">
        <v>1430</v>
      </c>
      <c r="N147" s="69">
        <v>1</v>
      </c>
      <c r="O147" s="69">
        <v>2</v>
      </c>
      <c r="P147" s="69">
        <v>3</v>
      </c>
      <c r="Q147" s="69">
        <v>1</v>
      </c>
      <c r="R147" s="69">
        <v>7</v>
      </c>
      <c r="S147" s="69">
        <v>0</v>
      </c>
      <c r="T147" s="42" t="s">
        <v>765</v>
      </c>
      <c r="U147" s="69" t="s">
        <v>765</v>
      </c>
      <c r="V147" s="42" t="s">
        <v>765</v>
      </c>
      <c r="W147" s="40">
        <v>0.5</v>
      </c>
      <c r="X147" s="69">
        <f t="shared" si="4"/>
        <v>0.25</v>
      </c>
      <c r="Y147" s="42" t="s">
        <v>1431</v>
      </c>
      <c r="Z147" s="42" t="s">
        <v>1432</v>
      </c>
      <c r="AA147" s="69">
        <v>0</v>
      </c>
      <c r="AB147" s="42" t="s">
        <v>765</v>
      </c>
      <c r="AC147" s="42" t="s">
        <v>765</v>
      </c>
      <c r="AD147" s="42" t="s">
        <v>765</v>
      </c>
      <c r="AE147" s="69">
        <v>1</v>
      </c>
      <c r="AF147" s="214">
        <v>0.5</v>
      </c>
      <c r="AG147" s="42" t="s">
        <v>1433</v>
      </c>
      <c r="AH147" s="42" t="s">
        <v>1408</v>
      </c>
      <c r="AI147" s="69">
        <v>0</v>
      </c>
      <c r="AJ147" s="42" t="s">
        <v>765</v>
      </c>
      <c r="AK147" s="42" t="s">
        <v>765</v>
      </c>
      <c r="AL147" s="42" t="s">
        <v>765</v>
      </c>
      <c r="AM147" s="214">
        <v>1.4999999999999999E-2</v>
      </c>
      <c r="AN147" s="214">
        <v>0.75</v>
      </c>
      <c r="AO147" s="42" t="s">
        <v>1434</v>
      </c>
      <c r="AP147" s="42" t="s">
        <v>1410</v>
      </c>
      <c r="AQ147" s="69">
        <v>0</v>
      </c>
      <c r="AR147" s="200" t="s">
        <v>765</v>
      </c>
      <c r="AS147" s="200" t="s">
        <v>765</v>
      </c>
      <c r="AT147" s="200" t="s">
        <v>765</v>
      </c>
      <c r="AU147" s="291">
        <v>0.02</v>
      </c>
      <c r="AV147" s="291">
        <v>1</v>
      </c>
      <c r="AW147" s="230" t="s">
        <v>1435</v>
      </c>
      <c r="AX147" s="230" t="s">
        <v>1402</v>
      </c>
      <c r="AZ147" s="304" t="s">
        <v>1574</v>
      </c>
      <c r="BA147" s="304" t="s">
        <v>1588</v>
      </c>
    </row>
    <row r="148" spans="1:53" ht="224.25" customHeight="1" x14ac:dyDescent="0.35">
      <c r="A148" s="42" t="s">
        <v>1392</v>
      </c>
      <c r="B148" s="42" t="s">
        <v>1392</v>
      </c>
      <c r="C148" s="42" t="s">
        <v>49</v>
      </c>
      <c r="D148" s="42" t="s">
        <v>50</v>
      </c>
      <c r="E148" s="42" t="s">
        <v>51</v>
      </c>
      <c r="F148" s="42" t="s">
        <v>161</v>
      </c>
      <c r="G148" s="42" t="s">
        <v>1052</v>
      </c>
      <c r="H148" s="42" t="s">
        <v>1053</v>
      </c>
      <c r="I148" s="42" t="s">
        <v>217</v>
      </c>
      <c r="J148" s="69" t="s">
        <v>1436</v>
      </c>
      <c r="K148" s="202">
        <v>0</v>
      </c>
      <c r="L148" s="42" t="s">
        <v>1437</v>
      </c>
      <c r="M148" s="42" t="s">
        <v>1438</v>
      </c>
      <c r="N148" s="198">
        <v>2</v>
      </c>
      <c r="O148" s="198">
        <v>8</v>
      </c>
      <c r="P148" s="198">
        <v>8</v>
      </c>
      <c r="Q148" s="198">
        <v>2</v>
      </c>
      <c r="R148" s="198">
        <v>20</v>
      </c>
      <c r="S148" s="198">
        <v>0</v>
      </c>
      <c r="T148" s="42" t="s">
        <v>765</v>
      </c>
      <c r="U148" s="69" t="s">
        <v>765</v>
      </c>
      <c r="V148" s="42" t="s">
        <v>765</v>
      </c>
      <c r="W148" s="40">
        <v>1.5</v>
      </c>
      <c r="X148" s="69">
        <f>IF(O148=0,"Actividad no programada en la vigencia 2024",IF(W148=0,"No aplica",IFERROR(W148/O148,"No aplica")))</f>
        <v>0.1875</v>
      </c>
      <c r="Y148" s="42" t="s">
        <v>1576</v>
      </c>
      <c r="Z148" s="42" t="s">
        <v>1432</v>
      </c>
      <c r="AA148" s="198">
        <v>0</v>
      </c>
      <c r="AB148" s="42" t="s">
        <v>765</v>
      </c>
      <c r="AC148" s="42" t="s">
        <v>765</v>
      </c>
      <c r="AD148" s="42" t="s">
        <v>765</v>
      </c>
      <c r="AE148" s="69">
        <v>1</v>
      </c>
      <c r="AF148" s="214">
        <v>0.13</v>
      </c>
      <c r="AG148" s="42" t="s">
        <v>1439</v>
      </c>
      <c r="AH148" s="42" t="s">
        <v>1440</v>
      </c>
      <c r="AI148" s="198">
        <v>0</v>
      </c>
      <c r="AJ148" s="42" t="s">
        <v>765</v>
      </c>
      <c r="AK148" s="42" t="s">
        <v>765</v>
      </c>
      <c r="AL148" s="42" t="s">
        <v>765</v>
      </c>
      <c r="AM148" s="69">
        <v>4</v>
      </c>
      <c r="AN148" s="214">
        <v>0.5</v>
      </c>
      <c r="AO148" s="42" t="s">
        <v>1441</v>
      </c>
      <c r="AP148" s="42" t="s">
        <v>1410</v>
      </c>
      <c r="AQ148" s="198">
        <v>0</v>
      </c>
      <c r="AR148" s="200" t="s">
        <v>765</v>
      </c>
      <c r="AS148" s="200" t="s">
        <v>765</v>
      </c>
      <c r="AT148" s="200" t="s">
        <v>765</v>
      </c>
      <c r="AU148" s="230">
        <v>4</v>
      </c>
      <c r="AV148" s="291">
        <v>1</v>
      </c>
      <c r="AW148" s="88" t="s">
        <v>1582</v>
      </c>
      <c r="AX148" s="230" t="s">
        <v>1402</v>
      </c>
      <c r="AZ148" s="304" t="s">
        <v>1578</v>
      </c>
      <c r="BA148" s="304" t="s">
        <v>1588</v>
      </c>
    </row>
    <row r="149" spans="1:53" ht="350.25" customHeight="1" x14ac:dyDescent="0.35">
      <c r="A149" s="42" t="s">
        <v>1392</v>
      </c>
      <c r="B149" s="42" t="s">
        <v>1392</v>
      </c>
      <c r="C149" s="42" t="s">
        <v>958</v>
      </c>
      <c r="D149" s="42" t="s">
        <v>50</v>
      </c>
      <c r="E149" s="42" t="s">
        <v>51</v>
      </c>
      <c r="F149" s="42" t="s">
        <v>161</v>
      </c>
      <c r="G149" s="42" t="s">
        <v>106</v>
      </c>
      <c r="H149" s="42" t="s">
        <v>508</v>
      </c>
      <c r="I149" s="42" t="s">
        <v>217</v>
      </c>
      <c r="J149" s="69" t="s">
        <v>1442</v>
      </c>
      <c r="K149" s="249">
        <v>0</v>
      </c>
      <c r="L149" s="42" t="s">
        <v>1443</v>
      </c>
      <c r="M149" s="42" t="s">
        <v>1444</v>
      </c>
      <c r="N149" s="197">
        <v>0.25</v>
      </c>
      <c r="O149" s="197">
        <v>0.25</v>
      </c>
      <c r="P149" s="197">
        <v>0.25</v>
      </c>
      <c r="Q149" s="197">
        <v>0.25</v>
      </c>
      <c r="R149" s="197">
        <v>1</v>
      </c>
      <c r="S149" s="197">
        <v>0</v>
      </c>
      <c r="T149" s="42" t="s">
        <v>765</v>
      </c>
      <c r="U149" s="69" t="s">
        <v>765</v>
      </c>
      <c r="V149" s="42" t="s">
        <v>765</v>
      </c>
      <c r="W149" s="40">
        <v>0</v>
      </c>
      <c r="X149" s="69" t="str">
        <f t="shared" si="4"/>
        <v>No aplica</v>
      </c>
      <c r="Y149" s="42" t="s">
        <v>1445</v>
      </c>
      <c r="Z149" s="42" t="s">
        <v>1446</v>
      </c>
      <c r="AA149" s="197">
        <v>0</v>
      </c>
      <c r="AB149" s="42" t="s">
        <v>765</v>
      </c>
      <c r="AC149" s="42" t="s">
        <v>765</v>
      </c>
      <c r="AD149" s="42" t="s">
        <v>765</v>
      </c>
      <c r="AE149" s="214">
        <v>0.12</v>
      </c>
      <c r="AF149" s="214">
        <v>0.48</v>
      </c>
      <c r="AG149" s="42" t="s">
        <v>1447</v>
      </c>
      <c r="AH149" s="42" t="s">
        <v>1448</v>
      </c>
      <c r="AI149" s="197">
        <v>0</v>
      </c>
      <c r="AJ149" s="42" t="s">
        <v>765</v>
      </c>
      <c r="AK149" s="42" t="s">
        <v>765</v>
      </c>
      <c r="AL149" s="42" t="s">
        <v>765</v>
      </c>
      <c r="AM149" s="214">
        <v>0.1</v>
      </c>
      <c r="AN149" s="214">
        <v>0.4</v>
      </c>
      <c r="AO149" s="42" t="s">
        <v>1449</v>
      </c>
      <c r="AP149" s="42" t="s">
        <v>1410</v>
      </c>
      <c r="AQ149" s="197">
        <v>0</v>
      </c>
      <c r="AR149" s="200" t="s">
        <v>765</v>
      </c>
      <c r="AS149" s="200" t="s">
        <v>765</v>
      </c>
      <c r="AT149" s="200" t="s">
        <v>765</v>
      </c>
      <c r="AU149" s="291">
        <v>0.25</v>
      </c>
      <c r="AV149" s="291">
        <v>1</v>
      </c>
      <c r="AW149" s="230" t="s">
        <v>1570</v>
      </c>
      <c r="AX149" s="230" t="s">
        <v>1402</v>
      </c>
      <c r="AZ149" s="304" t="s">
        <v>1571</v>
      </c>
      <c r="BA149" s="304" t="s">
        <v>1589</v>
      </c>
    </row>
    <row r="150" spans="1:53" ht="281.25" customHeight="1" x14ac:dyDescent="0.35">
      <c r="A150" s="42" t="s">
        <v>1392</v>
      </c>
      <c r="B150" s="42" t="s">
        <v>1392</v>
      </c>
      <c r="C150" s="42" t="s">
        <v>958</v>
      </c>
      <c r="D150" s="42" t="s">
        <v>50</v>
      </c>
      <c r="E150" s="42" t="s">
        <v>51</v>
      </c>
      <c r="F150" s="42" t="s">
        <v>161</v>
      </c>
      <c r="G150" s="42" t="s">
        <v>106</v>
      </c>
      <c r="H150" s="42" t="s">
        <v>289</v>
      </c>
      <c r="I150" s="42" t="s">
        <v>217</v>
      </c>
      <c r="J150" s="57" t="s">
        <v>1450</v>
      </c>
      <c r="K150" s="209">
        <v>0</v>
      </c>
      <c r="L150" s="42" t="s">
        <v>1451</v>
      </c>
      <c r="M150" s="42" t="s">
        <v>1452</v>
      </c>
      <c r="N150" s="197">
        <v>0.8</v>
      </c>
      <c r="O150" s="197">
        <v>0.8</v>
      </c>
      <c r="P150" s="197">
        <v>0.8</v>
      </c>
      <c r="Q150" s="197">
        <v>0.8</v>
      </c>
      <c r="R150" s="197">
        <v>0.8</v>
      </c>
      <c r="S150" s="197">
        <v>0</v>
      </c>
      <c r="T150" s="42" t="s">
        <v>765</v>
      </c>
      <c r="U150" s="69" t="s">
        <v>765</v>
      </c>
      <c r="V150" s="42" t="s">
        <v>765</v>
      </c>
      <c r="W150" s="40">
        <v>100</v>
      </c>
      <c r="X150" s="69">
        <f t="shared" si="4"/>
        <v>125</v>
      </c>
      <c r="Y150" s="42" t="s">
        <v>1453</v>
      </c>
      <c r="Z150" s="42" t="s">
        <v>1432</v>
      </c>
      <c r="AA150" s="69">
        <v>0</v>
      </c>
      <c r="AB150" s="42" t="s">
        <v>765</v>
      </c>
      <c r="AC150" s="42" t="s">
        <v>765</v>
      </c>
      <c r="AD150" s="42" t="s">
        <v>765</v>
      </c>
      <c r="AE150" s="214">
        <v>1</v>
      </c>
      <c r="AF150" s="214">
        <v>1.25</v>
      </c>
      <c r="AG150" s="42" t="s">
        <v>1454</v>
      </c>
      <c r="AH150" s="42" t="s">
        <v>1408</v>
      </c>
      <c r="AI150" s="69">
        <v>0</v>
      </c>
      <c r="AJ150" s="42" t="s">
        <v>765</v>
      </c>
      <c r="AK150" s="42" t="s">
        <v>765</v>
      </c>
      <c r="AL150" s="42" t="s">
        <v>765</v>
      </c>
      <c r="AM150" s="214">
        <v>1</v>
      </c>
      <c r="AN150" s="214">
        <v>1.25</v>
      </c>
      <c r="AO150" s="42" t="s">
        <v>1455</v>
      </c>
      <c r="AP150" s="42" t="s">
        <v>1418</v>
      </c>
      <c r="AQ150" s="69">
        <v>0</v>
      </c>
      <c r="AR150" s="200" t="s">
        <v>765</v>
      </c>
      <c r="AS150" s="200" t="s">
        <v>765</v>
      </c>
      <c r="AT150" s="200" t="s">
        <v>765</v>
      </c>
      <c r="AU150" s="291">
        <v>1</v>
      </c>
      <c r="AV150" s="291">
        <v>1.28</v>
      </c>
      <c r="AW150" s="230" t="s">
        <v>1456</v>
      </c>
      <c r="AX150" s="230" t="s">
        <v>1427</v>
      </c>
      <c r="AZ150" s="304" t="s">
        <v>1580</v>
      </c>
      <c r="BA150" s="57" t="s">
        <v>1590</v>
      </c>
    </row>
    <row r="151" spans="1:53" ht="402" customHeight="1" x14ac:dyDescent="0.35">
      <c r="A151" s="42" t="s">
        <v>1392</v>
      </c>
      <c r="B151" s="42" t="s">
        <v>1392</v>
      </c>
      <c r="C151" s="42" t="s">
        <v>49</v>
      </c>
      <c r="D151" s="42" t="s">
        <v>50</v>
      </c>
      <c r="E151" s="42" t="s">
        <v>51</v>
      </c>
      <c r="F151" s="42" t="s">
        <v>52</v>
      </c>
      <c r="G151" s="42" t="s">
        <v>106</v>
      </c>
      <c r="H151" s="42" t="s">
        <v>289</v>
      </c>
      <c r="I151" s="42" t="s">
        <v>399</v>
      </c>
      <c r="J151" s="69" t="s">
        <v>1457</v>
      </c>
      <c r="K151" s="42">
        <v>72</v>
      </c>
      <c r="L151" s="42" t="s">
        <v>1458</v>
      </c>
      <c r="M151" s="42" t="s">
        <v>1459</v>
      </c>
      <c r="N151" s="40">
        <f>19*4</f>
        <v>76</v>
      </c>
      <c r="O151" s="40">
        <f>20*4</f>
        <v>80</v>
      </c>
      <c r="P151" s="40">
        <f>21*4</f>
        <v>84</v>
      </c>
      <c r="Q151" s="40">
        <f>22*4</f>
        <v>88</v>
      </c>
      <c r="R151" s="69">
        <v>328</v>
      </c>
      <c r="S151" s="69">
        <v>0</v>
      </c>
      <c r="T151" s="42" t="s">
        <v>765</v>
      </c>
      <c r="U151" s="69" t="s">
        <v>765</v>
      </c>
      <c r="V151" s="42" t="s">
        <v>765</v>
      </c>
      <c r="W151" s="40"/>
      <c r="X151" s="69" t="str">
        <f t="shared" si="4"/>
        <v>No aplica</v>
      </c>
      <c r="Y151" s="42" t="s">
        <v>1460</v>
      </c>
      <c r="Z151" s="42" t="s">
        <v>1461</v>
      </c>
      <c r="AA151" s="69">
        <v>0</v>
      </c>
      <c r="AB151" s="42" t="s">
        <v>765</v>
      </c>
      <c r="AC151" s="42" t="s">
        <v>765</v>
      </c>
      <c r="AD151" s="42" t="s">
        <v>765</v>
      </c>
      <c r="AE151" s="69">
        <v>52</v>
      </c>
      <c r="AF151" s="214">
        <v>0.65</v>
      </c>
      <c r="AG151" s="42" t="s">
        <v>1462</v>
      </c>
      <c r="AH151" s="42" t="s">
        <v>1408</v>
      </c>
      <c r="AI151" s="69">
        <v>0</v>
      </c>
      <c r="AJ151" s="42" t="s">
        <v>765</v>
      </c>
      <c r="AK151" s="42" t="s">
        <v>765</v>
      </c>
      <c r="AL151" s="42" t="s">
        <v>765</v>
      </c>
      <c r="AM151" s="69">
        <v>52</v>
      </c>
      <c r="AN151" s="214">
        <v>0.65</v>
      </c>
      <c r="AO151" s="42" t="s">
        <v>1463</v>
      </c>
      <c r="AP151" s="42" t="s">
        <v>1410</v>
      </c>
      <c r="AQ151" s="69">
        <v>0</v>
      </c>
      <c r="AR151" s="200" t="s">
        <v>765</v>
      </c>
      <c r="AS151" s="200" t="s">
        <v>765</v>
      </c>
      <c r="AT151" s="200" t="s">
        <v>765</v>
      </c>
      <c r="AU151" s="230">
        <v>18</v>
      </c>
      <c r="AV151" s="291">
        <v>1</v>
      </c>
      <c r="AW151" s="230" t="s">
        <v>1464</v>
      </c>
      <c r="AX151" s="230" t="s">
        <v>1402</v>
      </c>
      <c r="AZ151" s="304" t="s">
        <v>1572</v>
      </c>
      <c r="BA151" s="304" t="s">
        <v>1586</v>
      </c>
    </row>
    <row r="152" spans="1:53" ht="183.75" customHeight="1" x14ac:dyDescent="0.35">
      <c r="A152" s="42" t="s">
        <v>1392</v>
      </c>
      <c r="B152" s="42" t="s">
        <v>1392</v>
      </c>
      <c r="C152" s="42" t="s">
        <v>49</v>
      </c>
      <c r="D152" s="42" t="s">
        <v>50</v>
      </c>
      <c r="E152" s="42" t="s">
        <v>51</v>
      </c>
      <c r="F152" s="42" t="s">
        <v>161</v>
      </c>
      <c r="G152" s="42" t="s">
        <v>53</v>
      </c>
      <c r="H152" s="42" t="s">
        <v>54</v>
      </c>
      <c r="I152" s="42" t="s">
        <v>55</v>
      </c>
      <c r="J152" s="69" t="s">
        <v>1465</v>
      </c>
      <c r="K152" s="194">
        <v>0.8</v>
      </c>
      <c r="L152" s="42" t="s">
        <v>1466</v>
      </c>
      <c r="M152" s="42" t="s">
        <v>1467</v>
      </c>
      <c r="N152" s="39">
        <v>0.8</v>
      </c>
      <c r="O152" s="39">
        <v>0.82</v>
      </c>
      <c r="P152" s="39">
        <v>0.84</v>
      </c>
      <c r="Q152" s="39">
        <v>0.86</v>
      </c>
      <c r="R152" s="39">
        <v>0.86</v>
      </c>
      <c r="S152" s="39">
        <v>0</v>
      </c>
      <c r="T152" s="42" t="s">
        <v>765</v>
      </c>
      <c r="U152" s="69" t="s">
        <v>765</v>
      </c>
      <c r="V152" s="42" t="s">
        <v>765</v>
      </c>
      <c r="W152" s="40"/>
      <c r="X152" s="69" t="str">
        <f t="shared" ref="X152:X154" si="11">IF(O152=0,"Actividad no programada en la vigencia 2024",IF(W152=0,"No aplica",IFERROR(W152/O152,"No aplica")))</f>
        <v>No aplica</v>
      </c>
      <c r="Y152" s="42" t="s">
        <v>1468</v>
      </c>
      <c r="Z152" s="42" t="s">
        <v>1469</v>
      </c>
      <c r="AA152" s="40">
        <v>0</v>
      </c>
      <c r="AB152" s="42" t="s">
        <v>765</v>
      </c>
      <c r="AC152" s="42" t="s">
        <v>765</v>
      </c>
      <c r="AD152" s="42" t="s">
        <v>765</v>
      </c>
      <c r="AE152" s="214">
        <v>0.16839999999999999</v>
      </c>
      <c r="AF152" s="214">
        <v>0.20530000000000001</v>
      </c>
      <c r="AG152" s="42" t="s">
        <v>1470</v>
      </c>
      <c r="AH152" s="42" t="s">
        <v>1448</v>
      </c>
      <c r="AI152" s="40">
        <v>0</v>
      </c>
      <c r="AJ152" s="42" t="s">
        <v>765</v>
      </c>
      <c r="AK152" s="42" t="s">
        <v>765</v>
      </c>
      <c r="AL152" s="42" t="s">
        <v>765</v>
      </c>
      <c r="AM152" s="214">
        <v>0.97160000000000002</v>
      </c>
      <c r="AN152" s="214">
        <v>1.1849000000000001</v>
      </c>
      <c r="AO152" s="42" t="s">
        <v>1471</v>
      </c>
      <c r="AP152" s="42" t="s">
        <v>1418</v>
      </c>
      <c r="AQ152" s="40">
        <v>0</v>
      </c>
      <c r="AR152" s="200" t="s">
        <v>765</v>
      </c>
      <c r="AS152" s="200" t="s">
        <v>765</v>
      </c>
      <c r="AT152" s="200" t="s">
        <v>765</v>
      </c>
      <c r="AU152" s="291">
        <v>0.97160000000000002</v>
      </c>
      <c r="AV152" s="291">
        <v>1.1849000000000001</v>
      </c>
      <c r="AW152" s="230" t="s">
        <v>1471</v>
      </c>
      <c r="AX152" s="230" t="s">
        <v>1427</v>
      </c>
      <c r="AZ152" s="304" t="s">
        <v>1577</v>
      </c>
      <c r="BA152" s="304" t="s">
        <v>1591</v>
      </c>
    </row>
    <row r="153" spans="1:53" customFormat="1" ht="29.5" hidden="1" customHeight="1" x14ac:dyDescent="0.35">
      <c r="A153" s="42" t="s">
        <v>1472</v>
      </c>
      <c r="B153" s="42" t="s">
        <v>1472</v>
      </c>
      <c r="C153" s="42" t="s">
        <v>958</v>
      </c>
      <c r="D153" s="42" t="s">
        <v>50</v>
      </c>
      <c r="E153" s="42" t="s">
        <v>51</v>
      </c>
      <c r="F153" s="42" t="s">
        <v>52</v>
      </c>
      <c r="G153" s="42" t="s">
        <v>1473</v>
      </c>
      <c r="H153" s="42" t="s">
        <v>162</v>
      </c>
      <c r="I153" s="42" t="s">
        <v>217</v>
      </c>
      <c r="J153" s="211" t="s">
        <v>1474</v>
      </c>
      <c r="K153" s="202">
        <v>4</v>
      </c>
      <c r="L153" s="211" t="s">
        <v>1475</v>
      </c>
      <c r="M153" s="211" t="s">
        <v>1476</v>
      </c>
      <c r="N153" s="69">
        <v>4</v>
      </c>
      <c r="O153" s="40">
        <v>4</v>
      </c>
      <c r="P153" s="40">
        <v>4</v>
      </c>
      <c r="Q153" s="40">
        <v>4</v>
      </c>
      <c r="R153" s="69">
        <v>4</v>
      </c>
      <c r="S153" s="69">
        <v>2</v>
      </c>
      <c r="T153" s="211" t="s">
        <v>1477</v>
      </c>
      <c r="U153" s="40">
        <v>0</v>
      </c>
      <c r="V153" s="42" t="s">
        <v>1478</v>
      </c>
      <c r="W153" s="40">
        <v>1</v>
      </c>
      <c r="X153" s="69">
        <f t="shared" si="11"/>
        <v>0.25</v>
      </c>
      <c r="Y153" s="211" t="s">
        <v>1479</v>
      </c>
      <c r="Z153" s="211" t="s">
        <v>1480</v>
      </c>
      <c r="AA153" s="69">
        <v>2</v>
      </c>
      <c r="AB153" s="211"/>
      <c r="AC153" s="202"/>
      <c r="AD153" s="42"/>
      <c r="AE153" s="40">
        <v>1</v>
      </c>
      <c r="AF153" s="40">
        <v>0.25</v>
      </c>
      <c r="AG153" s="211" t="s">
        <v>1481</v>
      </c>
      <c r="AH153" s="211" t="s">
        <v>1482</v>
      </c>
      <c r="AI153" s="69">
        <v>2</v>
      </c>
      <c r="AJ153" s="211"/>
      <c r="AK153" s="202"/>
      <c r="AL153" s="42"/>
      <c r="AM153" s="40">
        <v>0</v>
      </c>
      <c r="AN153" s="40">
        <v>0</v>
      </c>
      <c r="AO153" s="211" t="s">
        <v>1483</v>
      </c>
      <c r="AP153" s="211" t="s">
        <v>1484</v>
      </c>
      <c r="AQ153" s="69">
        <v>2</v>
      </c>
      <c r="AR153" s="201"/>
      <c r="AS153" s="299">
        <v>2</v>
      </c>
      <c r="AT153" s="292"/>
      <c r="AU153" s="300">
        <v>1</v>
      </c>
      <c r="AV153" s="301">
        <v>0.25</v>
      </c>
      <c r="AW153" s="257" t="s">
        <v>1485</v>
      </c>
      <c r="AX153" s="201" t="s">
        <v>1486</v>
      </c>
      <c r="AY153" s="302" t="s">
        <v>1508</v>
      </c>
      <c r="AZ153" s="298"/>
    </row>
    <row r="154" spans="1:53" ht="4.5" hidden="1" customHeight="1" x14ac:dyDescent="0.35">
      <c r="A154" s="42" t="s">
        <v>1472</v>
      </c>
      <c r="B154" s="42" t="s">
        <v>1472</v>
      </c>
      <c r="C154" s="42" t="s">
        <v>958</v>
      </c>
      <c r="D154" s="42" t="s">
        <v>50</v>
      </c>
      <c r="E154" s="42" t="s">
        <v>51</v>
      </c>
      <c r="F154" s="42" t="s">
        <v>52</v>
      </c>
      <c r="G154" s="42" t="s">
        <v>106</v>
      </c>
      <c r="H154" s="42" t="s">
        <v>289</v>
      </c>
      <c r="I154" s="42" t="s">
        <v>217</v>
      </c>
      <c r="J154" s="211" t="s">
        <v>1487</v>
      </c>
      <c r="K154" s="202">
        <v>0</v>
      </c>
      <c r="L154" s="211" t="s">
        <v>1488</v>
      </c>
      <c r="M154" s="211" t="s">
        <v>1489</v>
      </c>
      <c r="N154" s="40">
        <v>0</v>
      </c>
      <c r="O154" s="39">
        <v>0.25</v>
      </c>
      <c r="P154" s="39">
        <v>0.5</v>
      </c>
      <c r="Q154" s="39">
        <v>0.75</v>
      </c>
      <c r="R154" s="39">
        <v>1</v>
      </c>
      <c r="S154" s="39">
        <v>0</v>
      </c>
      <c r="T154" s="253" t="s">
        <v>281</v>
      </c>
      <c r="U154" s="40" t="s">
        <v>58</v>
      </c>
      <c r="V154" s="202" t="s">
        <v>58</v>
      </c>
      <c r="W154" s="40">
        <v>0.5</v>
      </c>
      <c r="X154" s="69">
        <f t="shared" si="11"/>
        <v>2</v>
      </c>
      <c r="Y154" s="211" t="s">
        <v>1490</v>
      </c>
      <c r="Z154" s="211" t="s">
        <v>1491</v>
      </c>
      <c r="AA154" s="40">
        <v>0</v>
      </c>
      <c r="AB154" s="42" t="s">
        <v>765</v>
      </c>
      <c r="AC154" s="42" t="s">
        <v>765</v>
      </c>
      <c r="AD154" s="42" t="s">
        <v>765</v>
      </c>
      <c r="AE154" s="40">
        <v>0.3</v>
      </c>
      <c r="AF154" s="69">
        <v>3</v>
      </c>
      <c r="AG154" s="211" t="s">
        <v>1492</v>
      </c>
      <c r="AH154" s="211" t="s">
        <v>1493</v>
      </c>
      <c r="AI154" s="40">
        <v>0</v>
      </c>
      <c r="AJ154" s="42" t="s">
        <v>765</v>
      </c>
      <c r="AK154" s="42" t="s">
        <v>765</v>
      </c>
      <c r="AL154" s="42" t="s">
        <v>765</v>
      </c>
      <c r="AM154" s="40">
        <v>0</v>
      </c>
      <c r="AN154" s="69">
        <v>0</v>
      </c>
      <c r="AO154" s="211" t="s">
        <v>1483</v>
      </c>
      <c r="AP154" s="211" t="s">
        <v>1494</v>
      </c>
      <c r="AQ154" s="40">
        <v>0</v>
      </c>
      <c r="AR154" s="200" t="s">
        <v>765</v>
      </c>
      <c r="AS154" s="200" t="s">
        <v>765</v>
      </c>
      <c r="AT154" s="200" t="s">
        <v>765</v>
      </c>
      <c r="AU154" s="203">
        <v>0</v>
      </c>
      <c r="AV154" s="289">
        <v>0.06</v>
      </c>
      <c r="AW154" s="292" t="s">
        <v>1495</v>
      </c>
      <c r="AX154" s="292" t="s">
        <v>1496</v>
      </c>
      <c r="AY154" s="1" t="s">
        <v>1509</v>
      </c>
      <c r="AZ154" s="296"/>
    </row>
    <row r="155" spans="1:53" x14ac:dyDescent="0.35">
      <c r="AE155" s="49"/>
    </row>
    <row r="156" spans="1:53" x14ac:dyDescent="0.35">
      <c r="AV156" s="50"/>
    </row>
    <row r="158" spans="1:53" x14ac:dyDescent="0.35">
      <c r="AM158" s="45"/>
    </row>
    <row r="159" spans="1:53" x14ac:dyDescent="0.35">
      <c r="AM159" s="46"/>
    </row>
    <row r="160" spans="1:53" x14ac:dyDescent="0.35">
      <c r="AE160" s="41"/>
    </row>
    <row r="163" spans="48:48" x14ac:dyDescent="0.35">
      <c r="AV163" s="48"/>
    </row>
  </sheetData>
  <autoFilter ref="A6:AZ154" xr:uid="{9D9211A8-1671-45DC-8F76-86802959F72A}">
    <filterColumn colId="0">
      <filters>
        <filter val="SUPERINTENDENCIA NACIONAL DE SALUD - SUPERSALUD"/>
      </filters>
    </filterColumn>
  </autoFilter>
  <mergeCells count="1">
    <mergeCell ref="B5:K5"/>
  </mergeCells>
  <dataValidations count="2">
    <dataValidation allowBlank="1" showInputMessage="1" showErrorMessage="1" prompt="Seleccione... - Selecione un elemento de la lista" sqref="I92" xr:uid="{9E43B354-A586-4CE8-8893-7410C1E3090B}"/>
    <dataValidation type="list" allowBlank="1" showErrorMessage="1" sqref="A133:B142" xr:uid="{B26309A6-F78E-4AC2-A8F1-ADFB566BD3F6}">
      <formula1>#REF!</formula1>
    </dataValidation>
  </dataValidations>
  <hyperlinks>
    <hyperlink ref="AG89" r:id="rId1" xr:uid="{95C7314F-38B8-4E21-86A3-7B89D4C1A6EB}"/>
  </hyperlinks>
  <pageMargins left="0.7" right="0.7" top="0.75" bottom="0.75" header="0.3" footer="0.3"/>
  <pageSetup paperSize="9" orientation="portrait" r:id="rId2"/>
  <drawing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prompt="Seleccione... - Selecione un elemento de la lista" xr:uid="{26B2D8A9-CCE4-47A5-9EAD-4FBC2ECFBC51}">
          <x14:formula1>
            <xm:f>'C:\Users\fvargasv\Documents\2024\PES 2024\SEGUIMIENTO 2DO TRIMESTRE 2024\[PES 2023-2026.Trim2.2024  SEGUIMIENTO ENTIDADES cierre 2do trim.xlsx]LISTAS DESPLEGABLES'!#REF!</xm:f>
          </x14:formula1>
          <xm:sqref>I79 I89:I91 I93:I152 C89:H152</xm:sqref>
        </x14:dataValidation>
        <x14:dataValidation type="list" allowBlank="1" showInputMessage="1" showErrorMessage="1" xr:uid="{F73B79C8-DDC4-4D98-996B-62488271839D}">
          <x14:formula1>
            <xm:f>'E:\ARCHIVOS GRUPO PLANEACION FUNCIONARIO OSCAR BARRAGAN RIOS\PES\[Actualizacion PES Y PEI OPES.xlsx]LISTAS DESPLEGABLES'!#REF!</xm:f>
          </x14:formula1>
          <xm:sqref>D77:E78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o SUPERSALUD" ma:contentTypeID="0x010100E869469811132C4797680B6FFDEAE3E2008C4B088746198D44A19CC7BA91878507" ma:contentTypeVersion="149" ma:contentTypeDescription="" ma:contentTypeScope="" ma:versionID="d34471038b47147cf7f31eda82181924">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0e6d1a0049f68fdeb451c0da82ddd4b7"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2:Fecha_x0020_de_x0020_Publicacion"/>
                <xsd:element ref="ns2:Mes_Plantilla"/>
                <xsd:element ref="ns2:Ano_Plantilla"/>
                <xsd:element ref="ns2:Fecha_de_Caducidad" minOccurs="0"/>
                <xsd:element ref="ns2:Descripcion"/>
                <xsd:element ref="ns2:Tipo_de_Norma" minOccurs="0"/>
                <xsd:element ref="ns2:Area_Plantilla" minOccurs="0"/>
                <xsd:element ref="ns2:Palabras_Claves" minOccurs="0"/>
                <xsd:element ref="ns2:Tipo_de_vigilado" minOccurs="0"/>
                <xsd:element ref="ns2:Estado_Plantilla"/>
                <xsd:element ref="ns2:Categoria_x0020_Plantilla" minOccurs="0"/>
                <xsd:element ref="ns2:Codigo_serie" minOccurs="0"/>
                <xsd:element ref="ns2:Subserie" minOccurs="0"/>
                <xsd:element ref="ns2:Codigo_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Nombre_del_responsable_Produccion" minOccurs="0"/>
                <xsd:element ref="ns2:Codigo_dependencia2" minOccurs="0"/>
                <xsd:element ref="ns2:Codigo_Area" minOccurs="0"/>
                <xsd:element ref="ns2:_Creditos" minOccurs="0"/>
                <xsd:element ref="ns1:Language" minOccurs="0"/>
                <xsd:element ref="ns2:Descripcion_Meta" minOccurs="0"/>
                <xsd:element ref="ns2:Imagen" minOccurs="0"/>
                <xsd:element ref="ns2:_dlc_DocIdPersistId" minOccurs="0"/>
                <xsd:element ref="ns2:_dlc_DocIdUrl" minOccurs="0"/>
                <xsd:element ref="ns2:_dlc_DocId" minOccurs="0"/>
                <xsd:element ref="ns4:TaxCatchAllLabel" minOccurs="0"/>
                <xsd:element ref="ns4:TaxCatchAll" minOccurs="0"/>
                <xsd:element ref="ns2:Nombre_del_archivo_con_exten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26"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1" ma:displayName="Número" ma:description="Consecutivo o identificador único de documento que la dependencia crea al momento de publicar la información." ma:internalName="Numero">
      <xsd:simpleType>
        <xsd:restriction base="dms:Text">
          <xsd:maxLength value="255"/>
        </xsd:restriction>
      </xsd:simpleType>
    </xsd:element>
    <xsd:element name="Fecha_x0020_de_x0020_Publicacion" ma:index="2" ma:displayName="Fecha de Publicación" ma:description="Corresponde a la fecha que se publica el documento dentro de portal web." ma:format="DateOnly" ma:internalName="Fecha_x0020_de_x0020_Publicacion">
      <xsd:simpleType>
        <xsd:restriction base="dms:DateTime"/>
      </xsd:simpleType>
    </xsd:element>
    <xsd:element name="Mes_Plantilla" ma:index="3" ma:displayName="Mes creación documento" ma:description="Corresponde al mes de publicación del documento. Este dato ayudará a filtrar el documento al usuario final del portal web." ma:format="Dropdown" ma:internalName="Mes_Plantilla">
      <xsd:simpleType>
        <xsd:restriction base="dms:Choice">
          <xsd:enumeration value="enero"/>
          <xsd:enumeration value="febrero"/>
          <xsd:enumeration value="marzo"/>
          <xsd:enumeration value="abril"/>
          <xsd:enumeration value="mayo"/>
          <xsd:enumeration value="junio"/>
          <xsd:enumeration value="julio"/>
          <xsd:enumeration value="agosto"/>
          <xsd:enumeration value="septiembre"/>
          <xsd:enumeration value="octubre"/>
          <xsd:enumeration value="noviembre"/>
          <xsd:enumeration value="diciembre"/>
        </xsd:restriction>
      </xsd:simpleType>
    </xsd:element>
    <xsd:element name="Ano_Plantilla" ma:index="4" ma:displayName="Año creación documento" ma:description="Corresponde al año de publicación del documento. Este dato ayudará a filtrar el documento al usuario final del portal web." ma:internalName="Ano_Plantilla">
      <xsd:simpleType>
        <xsd:restriction base="dms:Text">
          <xsd:maxLength value="5"/>
        </xsd:restriction>
      </xsd:simpleType>
    </xsd:element>
    <xsd:element name="Fecha_de_Caducidad" ma:index="5" nillable="true" ma:displayName="Fecha de Caducidad" ma:format="DateOnly" ma:internalName="Fecha_de_Caducidad" ma:readOnly="false">
      <xsd:simpleType>
        <xsd:restriction base="dms:DateTime"/>
      </xsd:simpleType>
    </xsd:element>
    <xsd:element name="Descripcion" ma:index="7" ma:displayName="Descripción" ma:description="Defina brevemente de qué se trata la información. máximo 200 caracteres." ma:internalName="Descripcion">
      <xsd:simpleType>
        <xsd:restriction base="dms:Note">
          <xsd:maxLength value="255"/>
        </xsd:restriction>
      </xsd:simpleType>
    </xsd:element>
    <xsd:element name="Tipo_de_Norma" ma:index="8" nillable="true" ma:displayName="Tipo de Norma" ma:description="Seleccione una categoría (Campo solo aplica si el documento se refiere a una Normatividad. De lo contrario seleccione la palabra no aplica)." ma:format="Dropdown" ma:internalName="Tipo_de_Norma">
      <xsd:simpleType>
        <xsd:restriction base="dms:Choice">
          <xsd:enumeration value="Boletín Jurídico"/>
          <xsd:enumeration value="Cartas Circulares"/>
          <xsd:enumeration value="Circular Única"/>
          <xsd:enumeration value="Circulares Conjuntas"/>
          <xsd:enumeration value="Circulares Externas"/>
          <xsd:enumeration value="Conceptos"/>
          <xsd:enumeration value="Constitución Política"/>
          <xsd:enumeration value="Decretos"/>
          <xsd:enumeration value="Leyes"/>
          <xsd:enumeration value="Resoluciones"/>
          <xsd:enumeration value="No aplica"/>
        </xsd:restriction>
      </xsd:simpleType>
    </xsd:element>
    <xsd:element name="Area_Plantilla" ma:index="9" nillable="true" ma:displayName="Área" ma:internalName="Area_Plantilla">
      <xsd:simpleType>
        <xsd:restriction base="dms:Text">
          <xsd:maxLength value="250"/>
        </xsd:restriction>
      </xsd:simpleType>
    </xsd:element>
    <xsd:element name="Palabras_Claves" ma:index="10" nillable="true" ma:displayName="Temática - Palabras clave" ma:internalName="Palabras_Claves">
      <xsd:simpleType>
        <xsd:restriction base="dms:Text">
          <xsd:maxLength value="250"/>
        </xsd:restriction>
      </xsd:simpleType>
    </xsd:element>
    <xsd:element name="Tipo_de_vigilado" ma:index="11" nillable="true" ma:displayName="Tipo de vigilado" ma:format="Dropdown" ma:internalName="Tipo_de_vigilado" ma:readOnly="false">
      <xsd:simpleType>
        <xsd:restriction base="dms:Choice">
          <xsd:enumeration value="ADMINISTRADORA DEL MONOPOLIO RENTÍSTICO DE LOS JUEGOS DE SUERTE Y AZAR"/>
          <xsd:enumeration value="ADMINISTRATIVA PARA ADMINISTRAR E INTERVENCIÓN TÉCNICA ADMINISTRATIVA"/>
          <xsd:enumeration value="ADMINISTRATIVA PARA LIQUIDAR Y LIQUIDACIÓN VOLUNTARIA"/>
          <xsd:enumeration value="CAJAS DE COMPENSACIÓN FAMILIAR NO ARS"/>
          <xsd:enumeration value="COMPAÑIAS DE SEGUROS AUTORIZADAS OPERAR SOAT"/>
          <xsd:enumeration value="CONSORCIO SAYP 2011 / FONDO DE SOLIDARIDAD Y GARANTÍA (FOSYGA)"/>
          <xsd:enumeration value="EMPRESAS DE MEDICINA PREPAGADA"/>
          <xsd:enumeration value="ENTIDADES ADAPTADAS AL SISTEMA"/>
          <xsd:enumeration value="ENTIDADES CONCEDENTES"/>
          <xsd:enumeration value="ENTIDADES PROMOTORAS DE SALUD DEL REGIMEN CONTRIBUTIVO"/>
          <xsd:enumeration value="ENTIDADES PROMOTORAS DE SALUD DEL REGÍMEN SUBSIDIADO"/>
          <xsd:enumeration value="FONDO CUENTA IMPUESTO AL CONSUMO DE PRODUCTOS EXTRANJEROS"/>
          <xsd:enumeration value="GOBERNACIONES"/>
          <xsd:enumeration value="INDUSTRIA MILITAR"/>
          <xsd:enumeration value="IPS NATURALEZA PRIVADA"/>
          <xsd:enumeration value="IPS NATURALEZA PÚBLICA (ESE)"/>
          <xsd:enumeration value="JUEGOS DE SUERTE Y AZAR DISTINTOS A LOTERIA Y CHANCE"/>
          <xsd:enumeration value="LICORES ENTIDADES PUBLICAS"/>
          <xsd:enumeration value="OPERADORES DE JUEGO APUESTAS PERMANENTES CHANCE"/>
          <xsd:enumeration value="OPERADORES DE JUEGO LOTERIA TRADICIONAL"/>
          <xsd:enumeration value="PRODUCTORES DE CERVEZAS Y SIFONES"/>
          <xsd:enumeration value="PRODUCTORES DE CIGARRILLO Y TABACO"/>
          <xsd:enumeration value="PRODUCTORES DE LICORES VINOS APERITIVOS Y SIMILARES"/>
          <xsd:enumeration value="REGÍMENES DE EXCEPCIÓN Y ESPECIALES"/>
          <xsd:enumeration value="SECRETARIAS DE HACIENDA DEPARTAMENTAL"/>
          <xsd:enumeration value="SECRETARIAS DE SALUD DEPARTAMENTALES"/>
          <xsd:enumeration value="SECRETARIAS DE SALUD MUNICIPAL"/>
          <xsd:enumeration value="SERVICIO DE AMBULANCIA PREPAGADA"/>
        </xsd:restriction>
      </xsd:simpleType>
    </xsd:element>
    <xsd:element name="Estado_Plantilla" ma:index="12" ma:displayName="Estado" ma:description="Corresponde a los planes y programas que se encuentra en vigencia (Si no aplica, seleccione la palabra no aplica dentro de la lista)." ma:format="Dropdown" ma:internalName="Estado_Plantilla">
      <xsd:simpleType>
        <xsd:restriction base="dms:Choice">
          <xsd:enumeration value="En ejecución"/>
          <xsd:enumeration value="En estudio"/>
          <xsd:enumeration value="Obsolesencia"/>
          <xsd:enumeration value="No Aplica"/>
        </xsd:restriction>
      </xsd:simpleType>
    </xsd:element>
    <xsd:element name="Categoria_x0020_Plantilla" ma:index="13" nillable="true" ma:displayName="Categoría" ma:internalName="Categoria_x0020_Plantilla">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Subserie" ma:index="15" nillable="true" ma:displayName="SubSerie." ma:description="Este dato corresponde a la clasificación documental de cada documento." ma:internalName="Subserie">
      <xsd:simpleType>
        <xsd:restriction base="dms:Text">
          <xsd:maxLength value="250"/>
        </xsd:restriction>
      </xsd:simpleType>
    </xsd:element>
    <xsd:element name="Codigo_Subserie" ma:index="16" nillable="true" ma:displayName="Código de Subserie." ma:internalName="Codigo_Subserie">
      <xsd:simpleType>
        <xsd:restriction base="dms:Text">
          <xsd:maxLength value="250"/>
        </xsd:restriction>
      </xsd:simpleType>
    </xsd:element>
    <xsd:element name="Fecha_de_Generacion_Informacion" ma:index="17"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18"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0"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1"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Nombre_del_responsable_Produccion" ma:index="22"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dependencia2" ma:index="23" nillable="true" ma:displayName="Código de dependencia" ma:internalName="Codigo_dependencia2" ma:readOnly="false">
      <xsd:simpleType>
        <xsd:restriction base="dms:Text">
          <xsd:maxLength value="250"/>
        </xsd:restriction>
      </xsd:simpleType>
    </xsd:element>
    <xsd:element name="Codigo_Area" ma:index="24" nillable="true" ma:displayName="Código de área" ma:internalName="Codigo_Area">
      <xsd:simpleType>
        <xsd:restriction base="dms:Text">
          <xsd:maxLength value="250"/>
        </xsd:restriction>
      </xsd:simpleType>
    </xsd:element>
    <xsd:element name="_Creditos" ma:index="25" nillable="true" ma:displayName="Créditos" ma:hidden="true" ma:internalName="_Creditos" ma:readOnly="false">
      <xsd:simpleType>
        <xsd:restriction base="dms:Text">
          <xsd:maxLength value="255"/>
        </xsd:restriction>
      </xsd:simpleType>
    </xsd:element>
    <xsd:element name="Descripcion_Meta" ma:index="27" nillable="true" ma:displayName="Descripción Meta" ma:hidden="true" ma:internalName="Descripcion_Meta" ma:readOnly="false">
      <xsd:simpleType>
        <xsd:restriction base="dms:Text">
          <xsd:maxLength value="250"/>
        </xsd:restriction>
      </xsd:simpleType>
    </xsd:element>
    <xsd:element name="Imagen" ma:index="28" nillable="true" ma:displayName="Imagen" ma:hidden="true" ma:internalName="Imagen" ma:readOnly="false">
      <xsd:simpleType>
        <xsd:restriction base="dms:Unknown"/>
      </xsd:simpleType>
    </xsd:element>
    <xsd:element name="_dlc_DocIdPersistId" ma:index="29" nillable="true" ma:displayName="Persist ID" ma:description="Keep ID on add." ma:hidden="true" ma:internalName="_dlc_DocIdPersistId" ma:readOnly="true">
      <xsd:simpleType>
        <xsd:restriction base="dms:Boolean"/>
      </xsd:simpleType>
    </xsd:element>
    <xsd:element name="_dlc_DocIdUrl" ma:index="3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33" nillable="true" ma:displayName="Valor de Id. de documento" ma:description="El valor del identificador de documento asignado a este elemento." ma:internalName="_dlc_DocId" ma:readOnly="true">
      <xsd:simpleType>
        <xsd:restriction base="dms:Text"/>
      </xsd:simpleType>
    </xsd:element>
    <xsd:element name="Nombre_del_archivo_con_extension" ma:index="40" nillable="true" ma:displayName="Nombre del archivo con extensión" ma:hidden="true" ma:internalName="Nombre_del_archivo_con_extension" ma:readOnly="false">
      <xsd:simpleType>
        <xsd:restriction base="dms:Text">
          <xsd:maxLength value="250"/>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19"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34"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35"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8" ma:displayName="Tipo de contenido"/>
        <xsd:element ref="dc:title" minOccurs="0" maxOccurs="1" ma:index="6"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SS</Numero>
    <Language xmlns="http://schemas.microsoft.com/sharepoint/v3">Español (España)</Language>
    <Fecha_x0020_de_x0020_Publicacion xmlns="b6565643-c00f-44ce-b5d1-532a85e4382c">2025-03-11T05:00:00+00:00</Fecha_x0020_de_x0020_Publicacion>
    <Tipo_de_Norma xmlns="b6565643-c00f-44ce-b5d1-532a85e4382c">No aplica</Tipo_de_Norma>
    <Descripcion_Meta xmlns="b6565643-c00f-44ce-b5d1-532a85e4382c" xsi:nil="true"/>
    <Nombre_del_archivo_con_extension xmlns="b6565643-c00f-44ce-b5d1-532a85e4382c" xsi:nil="true"/>
    <Imagen xmlns="b6565643-c00f-44ce-b5d1-532a85e4382c" xsi:nil="true"/>
    <Frecuencia_de_actualizacion xmlns="b6565643-c00f-44ce-b5d1-532a85e4382c">Semestral</Frecuencia_de_actualizacion>
    <Fecha_de_Caducidad xmlns="b6565643-c00f-44ce-b5d1-532a85e4382c" xsi:nil="true"/>
    <Nombre_del_responsable_Produccion xmlns="b6565643-c00f-44ce-b5d1-532a85e4382c">Oficina de control interno </Nombre_del_responsable_Produccion>
    <Mes_Plantilla xmlns="b6565643-c00f-44ce-b5d1-532a85e4382c">marzo</Mes_Plantilla>
    <Fecha_de_Generacion_Informacion xmlns="b6565643-c00f-44ce-b5d1-532a85e4382c">2025-03-11T05:00:00+00:00</Fecha_de_Generacion_Informacion>
    <Tipo_de_vigilado xmlns="b6565643-c00f-44ce-b5d1-532a85e4382c" xsi:nil="true"/>
    <Categoria_x0020_Plantilla xmlns="b6565643-c00f-44ce-b5d1-532a85e4382c" xsi:nil="true"/>
    <Codigo_dependencia2 xmlns="b6565643-c00f-44ce-b5d1-532a85e4382c">14000</Codigo_dependencia2>
    <Subserie xmlns="b6565643-c00f-44ce-b5d1-532a85e4382c" xsi:nil="true"/>
    <_Format xmlns="http://schemas.microsoft.com/sharepoint/v3/fields">Documento de texto</_Format>
    <Codigo_serie xmlns="b6565643-c00f-44ce-b5d1-532a85e4382c" xsi:nil="true"/>
    <TaxCatchAll xmlns="fc59cac2-4a0b-49e5-b878-56577be82993"/>
    <Ano_Plantilla xmlns="b6565643-c00f-44ce-b5d1-532a85e4382c">2025</Ano_Plantilla>
    <Descripcion xmlns="b6565643-c00f-44ce-b5d1-532a85e4382c">Seguimiento al Plan Estratégico Sectorial (PES) 2023-2026
Segundo Semestre Vigencia 2024
</Descripcion>
    <Informacion_publicada_o_disponible xmlns="b6565643-c00f-44ce-b5d1-532a85e4382c">Superintendencia/Control/Control Interno/Informe Seguimientos Oficina de Control Interno</Informacion_publicada_o_disponible>
    <Palabras_Claves xmlns="b6565643-c00f-44ce-b5d1-532a85e4382c">Seguimiento, al Plan, Estratégico, Sectorial, (PES) 2023-2026 Segundo, Semestre Vigencia, 2024</Palabras_Claves>
    <Estado_Plantilla xmlns="b6565643-c00f-44ce-b5d1-532a85e4382c">No Aplica</Estado_Plantilla>
    <Medio_de_conservacion_y_x002f_o_soporte xmlns="b6565643-c00f-44ce-b5d1-532a85e4382c">Documento electrónico</Medio_de_conservacion_y_x002f_o_soporte>
    <Area_Plantilla xmlns="b6565643-c00f-44ce-b5d1-532a85e4382c">oficina de control interno </Area_Plantilla>
    <Codigo_Area xmlns="b6565643-c00f-44ce-b5d1-532a85e4382c">14000</Codigo_Area>
    <Codigo_Subserie xmlns="b6565643-c00f-44ce-b5d1-532a85e4382c" xsi:nil="true"/>
    <_Creditos xmlns="b6565643-c00f-44ce-b5d1-532a85e4382c" xsi:nil="true"/>
    <_dlc_DocId xmlns="b6565643-c00f-44ce-b5d1-532a85e4382c">XQAF2AT3N76N-108-1366</_dlc_DocId>
    <_dlc_DocIdUrl xmlns="b6565643-c00f-44ce-b5d1-532a85e4382c">
      <Url>https://docs.supersalud.gov.co/PortalWeb/ControlInterno/_layouts/15/DocIdRedir.aspx?ID=XQAF2AT3N76N-108-1366</Url>
      <Description>XQAF2AT3N76N-108-1366</Description>
    </_dlc_DocIdUrl>
  </documentManagement>
</p:properties>
</file>

<file path=customXml/itemProps1.xml><?xml version="1.0" encoding="utf-8"?>
<ds:datastoreItem xmlns:ds="http://schemas.openxmlformats.org/officeDocument/2006/customXml" ds:itemID="{738829A6-CA2E-4119-A9B5-8139FECBB629}"/>
</file>

<file path=customXml/itemProps2.xml><?xml version="1.0" encoding="utf-8"?>
<ds:datastoreItem xmlns:ds="http://schemas.openxmlformats.org/officeDocument/2006/customXml" ds:itemID="{04150654-CDBC-46DB-9625-6A227D4700E8}"/>
</file>

<file path=customXml/itemProps3.xml><?xml version="1.0" encoding="utf-8"?>
<ds:datastoreItem xmlns:ds="http://schemas.openxmlformats.org/officeDocument/2006/customXml" ds:itemID="{A9FF7ADE-9231-4537-A082-D74B8E645239}"/>
</file>

<file path=customXml/itemProps4.xml><?xml version="1.0" encoding="utf-8"?>
<ds:datastoreItem xmlns:ds="http://schemas.openxmlformats.org/officeDocument/2006/customXml" ds:itemID="{72B6172D-47CA-42BF-8AD2-484A8958B68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PLATAFORMA ESTRATEGICA</vt:lpstr>
      <vt:lpstr>TEMAS POR OBJETIVO</vt:lpstr>
      <vt:lpstr>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Seguimiento al Plan Estratégico Sectorial (PES) 2023-2026 Segundo Semestre Vigencia 2024</dc:title>
  <dc:subject/>
  <dc:creator>Oscar Ariel Barragan Rios</dc:creator>
  <cp:keywords/>
  <dc:description/>
  <cp:lastModifiedBy>Eloisa Mayordomo Aya</cp:lastModifiedBy>
  <cp:revision/>
  <dcterms:created xsi:type="dcterms:W3CDTF">2024-10-30T16:03:14Z</dcterms:created>
  <dcterms:modified xsi:type="dcterms:W3CDTF">2025-03-11T21:53:58Z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0x010100E869469811132C4797680B6FFDEAE3E2008C4B088746198D44A19CC7BA91878507</vt:lpwstr>
  </property>
  <property fmtid="{D5CDD505-2E9C-101B-9397-08002B2CF9AE}" pid="3" name="_dlc_DocIdItemGuid">
    <vt:lpwstr>aea898d6-b4e1-4949-9194-b0a48f4a5221</vt:lpwstr>
  </property>
</Properties>
</file>