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https://supersalud-my.sharepoint.com/personal/eloisa_mayordomo_supersalud_gov_co/Documents/Escritorio/CONTROL INTERNO 2025/ELOISA MAYORDOMO/Peter/"/>
    </mc:Choice>
  </mc:AlternateContent>
  <xr:revisionPtr revIDLastSave="0" documentId="8_{991D6304-B055-4EDC-BA33-7668DCEC6A66}" xr6:coauthVersionLast="47" xr6:coauthVersionMax="47" xr10:uidLastSave="{00000000-0000-0000-0000-000000000000}"/>
  <bookViews>
    <workbookView xWindow="28680" yWindow="-120" windowWidth="29040" windowHeight="15840" tabRatio="946" firstSheet="27" activeTab="34" xr2:uid="{00000000-000D-0000-FFFF-FFFF00000000}"/>
  </bookViews>
  <sheets>
    <sheet name="CONSOLIDADO EV. 2024 SNS" sheetId="1" r:id="rId1"/>
    <sheet name="1. EV. SDETGR 2024" sheetId="52" r:id="rId2"/>
    <sheet name="1.1. SDETGR 2024" sheetId="18" r:id="rId3"/>
    <sheet name="2. EV. SDPU 2024" sheetId="126" r:id="rId4"/>
    <sheet name="2.1 SDPU 2024" sheetId="90" r:id="rId5"/>
    <sheet name="3. EV. SDEAS 2024" sheetId="143" r:id="rId6"/>
    <sheet name="3.1. SDEAS 2024" sheetId="93" r:id="rId7"/>
    <sheet name="4. EV. SDPSS 2024" sheetId="127" r:id="rId8"/>
    <sheet name="4.1 SDPSS 2024" sheetId="94" r:id="rId9"/>
    <sheet name="5. EV. SDIA 2024" sheetId="128" r:id="rId10"/>
    <sheet name="5.1 SDIA 2024" sheetId="97" r:id="rId11"/>
    <sheet name="6. EV. SDFJC 2024" sheetId="129" r:id="rId12"/>
    <sheet name="6.1 SDFJC 2024" sheetId="98" r:id="rId13"/>
    <sheet name="7. EV. SDOL 2024" sheetId="130" r:id="rId14"/>
    <sheet name="7.1. SDOL 2024" sheetId="101" r:id="rId15"/>
    <sheet name="8. EV. DIJ 2024" sheetId="131" r:id="rId16"/>
    <sheet name="8.1. DIJ 2024" sheetId="103" r:id="rId17"/>
    <sheet name="9. EV. DID 2024" sheetId="132" r:id="rId18"/>
    <sheet name="9.1 DID 2024" sheetId="107" r:id="rId19"/>
    <sheet name="10. EV. OLIQ 2024" sheetId="133" r:id="rId20"/>
    <sheet name="10.1 OLIQ 2024" sheetId="105" r:id="rId21"/>
    <sheet name="11. EV. OAC 2024" sheetId="134" r:id="rId22"/>
    <sheet name="11.1 OAC 2024" sheetId="109" r:id="rId23"/>
    <sheet name="12. EV. OAP 2024" sheetId="135" r:id="rId24"/>
    <sheet name="12.1 OAP 2024" sheetId="112" r:id="rId25"/>
    <sheet name="13. EV. OCI 2024" sheetId="136" r:id="rId26"/>
    <sheet name="13.1 OCI 2024" sheetId="115" r:id="rId27"/>
    <sheet name="14. EV. DIAD 2024" sheetId="137" r:id="rId28"/>
    <sheet name="14.1 DIAD 2024" sheetId="121" r:id="rId29"/>
    <sheet name="15. EV. DITAH 2024" sheetId="138" r:id="rId30"/>
    <sheet name="15.1 DITAH 2024" sheetId="117" r:id="rId31"/>
    <sheet name="16. EV. DICON 2024" sheetId="139" r:id="rId32"/>
    <sheet name="16.1 DICON 2024" sheetId="119" r:id="rId33"/>
    <sheet name="17. EV. DIFIN 2024" sheetId="140" r:id="rId34"/>
    <sheet name="17.1 DIFIN 2024" sheetId="125" r:id="rId35"/>
    <sheet name="18. EV. OCDI 2024" sheetId="141" r:id="rId36"/>
    <sheet name="18.1 OCDI 2024" sheetId="123" r:id="rId37"/>
    <sheet name="CÁLCULO REG OK" sheetId="51" state="hidden" r:id="rId38"/>
    <sheet name="CÁLCULO REG" sheetId="50" state="hidden" r:id="rId39"/>
    <sheet name="Hoja4" sheetId="5" state="hidden" r:id="rId40"/>
  </sheets>
  <externalReferences>
    <externalReference r:id="rId41"/>
    <externalReference r:id="rId42"/>
    <externalReference r:id="rId43"/>
  </externalReferences>
  <definedNames>
    <definedName name="_xlnm._FilterDatabase" localSheetId="39" hidden="1">Hoja4!$A$220:$E$250</definedName>
    <definedName name="Anos" localSheetId="1">'[1]INF. GRAL Y COMP. LABOR.'!$E$73:$E$82</definedName>
    <definedName name="Anos" localSheetId="2">'[1]INF. GRAL Y COMP. LABOR.'!$E$73:$E$82</definedName>
    <definedName name="Anos" localSheetId="19">'[1]INF. GRAL Y COMP. LABOR.'!$E$73:$E$82</definedName>
    <definedName name="Anos" localSheetId="20">'[1]INF. GRAL Y COMP. LABOR.'!$E$73:$E$82</definedName>
    <definedName name="Anos" localSheetId="21">'[1]INF. GRAL Y COMP. LABOR.'!$E$73:$E$82</definedName>
    <definedName name="Anos" localSheetId="22">'[1]INF. GRAL Y COMP. LABOR.'!$E$73:$E$82</definedName>
    <definedName name="Anos" localSheetId="23">'[1]INF. GRAL Y COMP. LABOR.'!$E$73:$E$82</definedName>
    <definedName name="Anos" localSheetId="24">'[1]INF. GRAL Y COMP. LABOR.'!$E$73:$E$82</definedName>
    <definedName name="Anos" localSheetId="25">'[1]INF. GRAL Y COMP. LABOR.'!$E$73:$E$82</definedName>
    <definedName name="Anos" localSheetId="26">'[1]INF. GRAL Y COMP. LABOR.'!$E$73:$E$82</definedName>
    <definedName name="Anos" localSheetId="27">'[1]INF. GRAL Y COMP. LABOR.'!$E$73:$E$82</definedName>
    <definedName name="Anos" localSheetId="28">'[1]INF. GRAL Y COMP. LABOR.'!$E$73:$E$82</definedName>
    <definedName name="Anos" localSheetId="29">'[1]INF. GRAL Y COMP. LABOR.'!$E$73:$E$82</definedName>
    <definedName name="Anos" localSheetId="30">'[1]INF. GRAL Y COMP. LABOR.'!$E$73:$E$82</definedName>
    <definedName name="Anos" localSheetId="31">'[1]INF. GRAL Y COMP. LABOR.'!$E$73:$E$82</definedName>
    <definedName name="Anos" localSheetId="32">'[1]INF. GRAL Y COMP. LABOR.'!$E$73:$E$82</definedName>
    <definedName name="Anos" localSheetId="33">'[1]INF. GRAL Y COMP. LABOR.'!$E$73:$E$82</definedName>
    <definedName name="Anos" localSheetId="34">'[1]INF. GRAL Y COMP. LABOR.'!$E$73:$E$82</definedName>
    <definedName name="Anos" localSheetId="35">'[1]INF. GRAL Y COMP. LABOR.'!$E$73:$E$82</definedName>
    <definedName name="Anos" localSheetId="36">'[1]INF. GRAL Y COMP. LABOR.'!$E$73:$E$82</definedName>
    <definedName name="Anos" localSheetId="3">'[1]INF. GRAL Y COMP. LABOR.'!$E$73:$E$82</definedName>
    <definedName name="Anos" localSheetId="4">'[1]INF. GRAL Y COMP. LABOR.'!$E$73:$E$82</definedName>
    <definedName name="Anos" localSheetId="5">'[1]INF. GRAL Y COMP. LABOR.'!$E$73:$E$82</definedName>
    <definedName name="Anos" localSheetId="6">'[1]INF. GRAL Y COMP. LABOR.'!$E$73:$E$82</definedName>
    <definedName name="Anos" localSheetId="7">'[1]INF. GRAL Y COMP. LABOR.'!$E$73:$E$82</definedName>
    <definedName name="Anos" localSheetId="8">'[1]INF. GRAL Y COMP. LABOR.'!$E$73:$E$82</definedName>
    <definedName name="Anos" localSheetId="9">'[1]INF. GRAL Y COMP. LABOR.'!$E$73:$E$82</definedName>
    <definedName name="Anos" localSheetId="10">'[1]INF. GRAL Y COMP. LABOR.'!$E$73:$E$82</definedName>
    <definedName name="Anos" localSheetId="11">'[1]INF. GRAL Y COMP. LABOR.'!$E$73:$E$82</definedName>
    <definedName name="Anos" localSheetId="12">'[1]INF. GRAL Y COMP. LABOR.'!$E$73:$E$82</definedName>
    <definedName name="Anos" localSheetId="13">'[1]INF. GRAL Y COMP. LABOR.'!$E$73:$E$82</definedName>
    <definedName name="Anos" localSheetId="14">'[1]INF. GRAL Y COMP. LABOR.'!$E$73:$E$82</definedName>
    <definedName name="Anos" localSheetId="15">'[1]INF. GRAL Y COMP. LABOR.'!$E$73:$E$82</definedName>
    <definedName name="Anos" localSheetId="16">'[1]INF. GRAL Y COMP. LABOR.'!$E$73:$E$82</definedName>
    <definedName name="Anos" localSheetId="17">'[1]INF. GRAL Y COMP. LABOR.'!$E$73:$E$82</definedName>
    <definedName name="Anos" localSheetId="18">'[1]INF. GRAL Y COMP. LABOR.'!$E$73:$E$82</definedName>
    <definedName name="Anos">#REF!</definedName>
    <definedName name="APU">'[2]INF. GRAL Y COMP. LABOR.'!$E$73:$E$82</definedName>
    <definedName name="_xlnm.Print_Area" localSheetId="1">'1. EV. SDETGR 2024'!$A$1:$L$82</definedName>
    <definedName name="_xlnm.Print_Area" localSheetId="2">'1.1. SDETGR 2024'!$A$1:$L$41</definedName>
    <definedName name="_xlnm.Print_Area" localSheetId="19">'10. EV. OLIQ 2024'!$A$1:$L$82</definedName>
    <definedName name="_xlnm.Print_Area" localSheetId="20">'10.1 OLIQ 2024'!$A$1:$L$21</definedName>
    <definedName name="_xlnm.Print_Area" localSheetId="21">'11. EV. OAC 2024'!$A$1:$L$82</definedName>
    <definedName name="_xlnm.Print_Area" localSheetId="22">'11.1 OAC 2024'!$A$1:$L$27</definedName>
    <definedName name="_xlnm.Print_Area" localSheetId="23">'12. EV. OAP 2024'!$A$1:$L$82</definedName>
    <definedName name="_xlnm.Print_Area" localSheetId="24">'12.1 OAP 2024'!$A$1:$L$39</definedName>
    <definedName name="_xlnm.Print_Area" localSheetId="25">'13. EV. OCI 2024'!$A$1:$L$82</definedName>
    <definedName name="_xlnm.Print_Area" localSheetId="26">'13.1 OCI 2024'!$A$1:$L$17</definedName>
    <definedName name="_xlnm.Print_Area" localSheetId="27">'14. EV. DIAD 2024'!$A$1:$L$82</definedName>
    <definedName name="_xlnm.Print_Area" localSheetId="28">'14.1 DIAD 2024'!$A$1:$M$39</definedName>
    <definedName name="_xlnm.Print_Area" localSheetId="29">'15. EV. DITAH 2024'!$A$1:$L$80</definedName>
    <definedName name="_xlnm.Print_Area" localSheetId="30">'15.1 DITAH 2024'!$A$1:$L$23</definedName>
    <definedName name="_xlnm.Print_Area" localSheetId="31">'16. EV. DICON 2024'!$A$1:$L$82</definedName>
    <definedName name="_xlnm.Print_Area" localSheetId="32">'16.1 DICON 2024'!$A$1:$L$21</definedName>
    <definedName name="_xlnm.Print_Area" localSheetId="33">'17. EV. DIFIN 2024'!$A$1:$L$82</definedName>
    <definedName name="_xlnm.Print_Area" localSheetId="35">'18. EV. OCDI 2024'!$A$1:$L$82</definedName>
    <definedName name="_xlnm.Print_Area" localSheetId="36">'18.1 OCDI 2024'!$A$1:$L$19</definedName>
    <definedName name="_xlnm.Print_Area" localSheetId="3">'2. EV. SDPU 2024'!$A$1:$L$82</definedName>
    <definedName name="_xlnm.Print_Area" localSheetId="4">'2.1 SDPU 2024'!$A$1:$L$33</definedName>
    <definedName name="_xlnm.Print_Area" localSheetId="5">'3. EV. SDEAS 2024'!$A$1:$L$82</definedName>
    <definedName name="_xlnm.Print_Area" localSheetId="7">'4. EV. SDPSS 2024'!$A$1:$L$82</definedName>
    <definedName name="_xlnm.Print_Area" localSheetId="8">'4.1 SDPSS 2024'!$A$1:$L$53</definedName>
    <definedName name="_xlnm.Print_Area" localSheetId="9">'5. EV. SDIA 2024'!$A$1:$L$82</definedName>
    <definedName name="_xlnm.Print_Area" localSheetId="10">'5.1 SDIA 2024'!$A$1:$L$33</definedName>
    <definedName name="_xlnm.Print_Area" localSheetId="11">'6. EV. SDFJC 2024'!$A$1:$L$82</definedName>
    <definedName name="_xlnm.Print_Area" localSheetId="12">'6.1 SDFJC 2024'!$A$1:$L$37</definedName>
    <definedName name="_xlnm.Print_Area" localSheetId="13">'7. EV. SDOL 2024'!$A$1:$L$82</definedName>
    <definedName name="_xlnm.Print_Area" localSheetId="14">'7.1. SDOL 2024'!$A$1:$L$35</definedName>
    <definedName name="_xlnm.Print_Area" localSheetId="15">'8. EV. DIJ 2024'!$A$1:$L$82</definedName>
    <definedName name="_xlnm.Print_Area" localSheetId="16">'8.1. DIJ 2024'!$A$1:$L$35</definedName>
    <definedName name="_xlnm.Print_Area" localSheetId="17">'9. EV. DID 2024'!$A$1:$L$81</definedName>
    <definedName name="_xlnm.Print_Area" localSheetId="18">'9.1 DID 2024'!$A$1:$L$43</definedName>
    <definedName name="_xlnm.Print_Area" localSheetId="0">'CONSOLIDADO EV. 2024 SNS'!$A$1:$F$23</definedName>
    <definedName name="ASESOR" localSheetId="1">#REF!</definedName>
    <definedName name="ASESOR" localSheetId="19">'10. EV. OLIQ 2024'!#REF!</definedName>
    <definedName name="ASESOR" localSheetId="21">'11. EV. OAC 2024'!#REF!</definedName>
    <definedName name="ASESOR" localSheetId="23">'12. EV. OAP 2024'!#REF!</definedName>
    <definedName name="ASESOR" localSheetId="25">'13. EV. OCI 2024'!#REF!</definedName>
    <definedName name="ASESOR" localSheetId="27">'14. EV. DIAD 2024'!#REF!</definedName>
    <definedName name="ASESOR" localSheetId="29">'15. EV. DITAH 2024'!#REF!</definedName>
    <definedName name="ASESOR" localSheetId="31">'16. EV. DICON 2024'!#REF!</definedName>
    <definedName name="ASESOR" localSheetId="33">'17. EV. DIFIN 2024'!#REF!</definedName>
    <definedName name="ASESOR" localSheetId="35">'18. EV. OCDI 2024'!#REF!</definedName>
    <definedName name="ASESOR" localSheetId="3">#REF!</definedName>
    <definedName name="ASESOR" localSheetId="5">#REF!</definedName>
    <definedName name="ASESOR" localSheetId="7">#REF!</definedName>
    <definedName name="ASESOR" localSheetId="9">#REF!</definedName>
    <definedName name="ASESOR" localSheetId="11">#REF!</definedName>
    <definedName name="ASESOR" localSheetId="13">#REF!</definedName>
    <definedName name="ASESOR" localSheetId="15">#REF!</definedName>
    <definedName name="ASESOR" localSheetId="17">'9. EV. DID 2024'!#REF!</definedName>
    <definedName name="ASESOR" localSheetId="39">Hoja4!$B$221:$B$227</definedName>
    <definedName name="ASESOR">#REF!</definedName>
    <definedName name="ASISTENCIAL" localSheetId="1">#REF!</definedName>
    <definedName name="ASISTENCIAL" localSheetId="19">'10. EV. OLIQ 2024'!#REF!</definedName>
    <definedName name="ASISTENCIAL" localSheetId="21">'11. EV. OAC 2024'!#REF!</definedName>
    <definedName name="ASISTENCIAL" localSheetId="23">'12. EV. OAP 2024'!#REF!</definedName>
    <definedName name="ASISTENCIAL" localSheetId="25">'13. EV. OCI 2024'!#REF!</definedName>
    <definedName name="ASISTENCIAL" localSheetId="27">'14. EV. DIAD 2024'!#REF!</definedName>
    <definedName name="ASISTENCIAL" localSheetId="29">'15. EV. DITAH 2024'!#REF!</definedName>
    <definedName name="ASISTENCIAL" localSheetId="31">'16. EV. DICON 2024'!#REF!</definedName>
    <definedName name="ASISTENCIAL" localSheetId="33">'17. EV. DIFIN 2024'!#REF!</definedName>
    <definedName name="ASISTENCIAL" localSheetId="35">'18. EV. OCDI 2024'!#REF!</definedName>
    <definedName name="ASISTENCIAL" localSheetId="3">#REF!</definedName>
    <definedName name="ASISTENCIAL" localSheetId="5">#REF!</definedName>
    <definedName name="ASISTENCIAL" localSheetId="7">#REF!</definedName>
    <definedName name="ASISTENCIAL" localSheetId="9">#REF!</definedName>
    <definedName name="ASISTENCIAL" localSheetId="11">#REF!</definedName>
    <definedName name="ASISTENCIAL" localSheetId="13">#REF!</definedName>
    <definedName name="ASISTENCIAL" localSheetId="15">#REF!</definedName>
    <definedName name="ASISTENCIAL" localSheetId="17">'9. EV. DID 2024'!#REF!</definedName>
    <definedName name="ASISTENCIAL" localSheetId="39">Hoja4!$B$243:$B$250</definedName>
    <definedName name="ASISTENCIAL">#REF!</definedName>
    <definedName name="CALIFICACIÓN" localSheetId="1">#REF!</definedName>
    <definedName name="CALIFICACIÓN" localSheetId="2">#REF!</definedName>
    <definedName name="CALIFICACIÓN" localSheetId="19">'10. EV. OLIQ 2024'!#REF!</definedName>
    <definedName name="CALIFICACIÓN" localSheetId="20">#REF!</definedName>
    <definedName name="CALIFICACIÓN" localSheetId="21">'11. EV. OAC 2024'!#REF!</definedName>
    <definedName name="CALIFICACIÓN" localSheetId="22">#REF!</definedName>
    <definedName name="CALIFICACIÓN" localSheetId="23">'12. EV. OAP 2024'!#REF!</definedName>
    <definedName name="CALIFICACIÓN" localSheetId="24">#REF!</definedName>
    <definedName name="CALIFICACIÓN" localSheetId="25">'13. EV. OCI 2024'!#REF!</definedName>
    <definedName name="CALIFICACIÓN" localSheetId="26">#REF!</definedName>
    <definedName name="CALIFICACIÓN" localSheetId="27">'14. EV. DIAD 2024'!#REF!</definedName>
    <definedName name="CALIFICACIÓN" localSheetId="28">#REF!</definedName>
    <definedName name="CALIFICACIÓN" localSheetId="29">'15. EV. DITAH 2024'!#REF!</definedName>
    <definedName name="CALIFICACIÓN" localSheetId="30">#REF!</definedName>
    <definedName name="CALIFICACIÓN" localSheetId="31">'16. EV. DICON 2024'!#REF!</definedName>
    <definedName name="CALIFICACIÓN" localSheetId="32">#REF!</definedName>
    <definedName name="CALIFICACIÓN" localSheetId="33">'17. EV. DIFIN 2024'!#REF!</definedName>
    <definedName name="CALIFICACIÓN" localSheetId="34">#REF!</definedName>
    <definedName name="CALIFICACIÓN" localSheetId="35">'18. EV. OCDI 2024'!#REF!</definedName>
    <definedName name="CALIFICACIÓN" localSheetId="36">#REF!</definedName>
    <definedName name="CALIFICACIÓN" localSheetId="3">#REF!</definedName>
    <definedName name="CALIFICACIÓN" localSheetId="4">#REF!</definedName>
    <definedName name="CALIFICACIÓN" localSheetId="5">#REF!</definedName>
    <definedName name="CALIFICACIÓN" localSheetId="6">#REF!</definedName>
    <definedName name="CALIFICACIÓN" localSheetId="7">#REF!</definedName>
    <definedName name="CALIFICACIÓN" localSheetId="8">#REF!</definedName>
    <definedName name="CALIFICACIÓN" localSheetId="9">#REF!</definedName>
    <definedName name="CALIFICACIÓN" localSheetId="10">#REF!</definedName>
    <definedName name="CALIFICACIÓN" localSheetId="11">#REF!</definedName>
    <definedName name="CALIFICACIÓN" localSheetId="12">#REF!</definedName>
    <definedName name="CALIFICACIÓN" localSheetId="13">#REF!</definedName>
    <definedName name="CALIFICACIÓN" localSheetId="14">#REF!</definedName>
    <definedName name="CALIFICACIÓN" localSheetId="15">#REF!</definedName>
    <definedName name="CALIFICACIÓN" localSheetId="16">#REF!</definedName>
    <definedName name="CALIFICACIÓN" localSheetId="17">'9. EV. DID 2024'!#REF!</definedName>
    <definedName name="CALIFICACIÓN" localSheetId="18">#REF!</definedName>
    <definedName name="CALIFICACIÓN">#REF!</definedName>
    <definedName name="CINCO" localSheetId="1">[3]Hoja4!#REF!</definedName>
    <definedName name="CINCO" localSheetId="2">[3]Hoja4!#REF!</definedName>
    <definedName name="CINCO" localSheetId="19">[3]Hoja4!#REF!</definedName>
    <definedName name="CINCO" localSheetId="20">[3]Hoja4!#REF!</definedName>
    <definedName name="CINCO" localSheetId="21">[3]Hoja4!#REF!</definedName>
    <definedName name="CINCO" localSheetId="22">[3]Hoja4!#REF!</definedName>
    <definedName name="CINCO" localSheetId="23">[3]Hoja4!#REF!</definedName>
    <definedName name="CINCO" localSheetId="24">[3]Hoja4!#REF!</definedName>
    <definedName name="CINCO" localSheetId="25">[3]Hoja4!#REF!</definedName>
    <definedName name="CINCO" localSheetId="26">[3]Hoja4!#REF!</definedName>
    <definedName name="CINCO" localSheetId="27">[3]Hoja4!#REF!</definedName>
    <definedName name="CINCO" localSheetId="28">[3]Hoja4!#REF!</definedName>
    <definedName name="CINCO" localSheetId="29">[3]Hoja4!#REF!</definedName>
    <definedName name="CINCO" localSheetId="30">[3]Hoja4!#REF!</definedName>
    <definedName name="CINCO" localSheetId="31">[3]Hoja4!#REF!</definedName>
    <definedName name="CINCO" localSheetId="32">[3]Hoja4!#REF!</definedName>
    <definedName name="CINCO" localSheetId="33">[3]Hoja4!#REF!</definedName>
    <definedName name="CINCO" localSheetId="34">[3]Hoja4!#REF!</definedName>
    <definedName name="CINCO" localSheetId="35">[3]Hoja4!#REF!</definedName>
    <definedName name="CINCO" localSheetId="36">[3]Hoja4!#REF!</definedName>
    <definedName name="CINCO" localSheetId="3">[3]Hoja4!#REF!</definedName>
    <definedName name="CINCO" localSheetId="4">[3]Hoja4!#REF!</definedName>
    <definedName name="CINCO" localSheetId="5">[3]Hoja4!#REF!</definedName>
    <definedName name="CINCO" localSheetId="6">[3]Hoja4!#REF!</definedName>
    <definedName name="CINCO" localSheetId="7">[3]Hoja4!#REF!</definedName>
    <definedName name="CINCO" localSheetId="8">[3]Hoja4!#REF!</definedName>
    <definedName name="CINCO" localSheetId="9">[3]Hoja4!#REF!</definedName>
    <definedName name="CINCO" localSheetId="10">[3]Hoja4!#REF!</definedName>
    <definedName name="CINCO" localSheetId="11">[3]Hoja4!#REF!</definedName>
    <definedName name="CINCO" localSheetId="12">[3]Hoja4!#REF!</definedName>
    <definedName name="CINCO" localSheetId="13">[3]Hoja4!#REF!</definedName>
    <definedName name="CINCO" localSheetId="14">[3]Hoja4!#REF!</definedName>
    <definedName name="CINCO" localSheetId="15">[3]Hoja4!#REF!</definedName>
    <definedName name="CINCO" localSheetId="16">[3]Hoja4!#REF!</definedName>
    <definedName name="CINCO" localSheetId="17">[3]Hoja4!#REF!</definedName>
    <definedName name="CINCO" localSheetId="18">[3]Hoja4!#REF!</definedName>
    <definedName name="CINCO">[3]Hoja4!#REF!</definedName>
    <definedName name="COMPETENCIAS" localSheetId="1">#REF!</definedName>
    <definedName name="COMPETENCIAS" localSheetId="19">'10. EV. OLIQ 2024'!#REF!</definedName>
    <definedName name="COMPETENCIAS" localSheetId="21">'11. EV. OAC 2024'!#REF!</definedName>
    <definedName name="COMPETENCIAS" localSheetId="23">'12. EV. OAP 2024'!#REF!</definedName>
    <definedName name="COMPETENCIAS" localSheetId="25">'13. EV. OCI 2024'!#REF!</definedName>
    <definedName name="COMPETENCIAS" localSheetId="27">'14. EV. DIAD 2024'!#REF!</definedName>
    <definedName name="COMPETENCIAS" localSheetId="29">'15. EV. DITAH 2024'!#REF!</definedName>
    <definedName name="COMPETENCIAS" localSheetId="31">'16. EV. DICON 2024'!#REF!</definedName>
    <definedName name="COMPETENCIAS" localSheetId="33">'17. EV. DIFIN 2024'!#REF!</definedName>
    <definedName name="COMPETENCIAS" localSheetId="35">'18. EV. OCDI 2024'!#REF!</definedName>
    <definedName name="COMPETENCIAS" localSheetId="3">#REF!</definedName>
    <definedName name="COMPETENCIAS" localSheetId="5">#REF!</definedName>
    <definedName name="COMPETENCIAS" localSheetId="7">#REF!</definedName>
    <definedName name="COMPETENCIAS" localSheetId="9">#REF!</definedName>
    <definedName name="COMPETENCIAS" localSheetId="11">#REF!</definedName>
    <definedName name="COMPETENCIAS" localSheetId="13">#REF!</definedName>
    <definedName name="COMPETENCIAS" localSheetId="15">#REF!</definedName>
    <definedName name="COMPETENCIAS" localSheetId="17">'9. EV. DID 2024'!#REF!</definedName>
    <definedName name="COMPETENCIAS" localSheetId="39">Hoja4!$B$219:$B$224</definedName>
    <definedName name="COMPETENCIAS">#REF!</definedName>
    <definedName name="Compromisos" localSheetId="1">#REF!</definedName>
    <definedName name="Compromisos" localSheetId="2">#REF!</definedName>
    <definedName name="Compromisos" localSheetId="19">'10. EV. OLIQ 2024'!#REF!</definedName>
    <definedName name="Compromisos" localSheetId="20">#REF!</definedName>
    <definedName name="Compromisos" localSheetId="21">'11. EV. OAC 2024'!#REF!</definedName>
    <definedName name="Compromisos" localSheetId="22">#REF!</definedName>
    <definedName name="Compromisos" localSheetId="23">'12. EV. OAP 2024'!#REF!</definedName>
    <definedName name="Compromisos" localSheetId="24">#REF!</definedName>
    <definedName name="Compromisos" localSheetId="25">'13. EV. OCI 2024'!#REF!</definedName>
    <definedName name="Compromisos" localSheetId="26">#REF!</definedName>
    <definedName name="Compromisos" localSheetId="27">'14. EV. DIAD 2024'!#REF!</definedName>
    <definedName name="Compromisos" localSheetId="28">#REF!</definedName>
    <definedName name="Compromisos" localSheetId="29">'15. EV. DITAH 2024'!#REF!</definedName>
    <definedName name="Compromisos" localSheetId="30">#REF!</definedName>
    <definedName name="Compromisos" localSheetId="31">'16. EV. DICON 2024'!#REF!</definedName>
    <definedName name="Compromisos" localSheetId="32">#REF!</definedName>
    <definedName name="Compromisos" localSheetId="33">'17. EV. DIFIN 2024'!#REF!</definedName>
    <definedName name="Compromisos" localSheetId="34">#REF!</definedName>
    <definedName name="Compromisos" localSheetId="35">'18. EV. OCDI 2024'!#REF!</definedName>
    <definedName name="Compromisos" localSheetId="36">#REF!</definedName>
    <definedName name="Compromisos" localSheetId="3">#REF!</definedName>
    <definedName name="Compromisos" localSheetId="4">#REF!</definedName>
    <definedName name="Compromisos" localSheetId="5">#REF!</definedName>
    <definedName name="Compromisos" localSheetId="6">#REF!</definedName>
    <definedName name="Compromisos" localSheetId="7">#REF!</definedName>
    <definedName name="Compromisos" localSheetId="8">#REF!</definedName>
    <definedName name="Compromisos" localSheetId="9">#REF!</definedName>
    <definedName name="Compromisos" localSheetId="10">#REF!</definedName>
    <definedName name="Compromisos" localSheetId="11">#REF!</definedName>
    <definedName name="Compromisos" localSheetId="12">#REF!</definedName>
    <definedName name="Compromisos" localSheetId="13">#REF!</definedName>
    <definedName name="Compromisos" localSheetId="14">#REF!</definedName>
    <definedName name="Compromisos" localSheetId="15">#REF!</definedName>
    <definedName name="Compromisos" localSheetId="16">#REF!</definedName>
    <definedName name="Compromisos" localSheetId="17">'9. EV. DID 2024'!#REF!</definedName>
    <definedName name="Compromisos" localSheetId="18">#REF!</definedName>
    <definedName name="Compromisos">#REF!</definedName>
    <definedName name="CONDUCTAS" localSheetId="1">#REF!</definedName>
    <definedName name="CONDUCTAS" localSheetId="19">'10. EV. OLIQ 2024'!#REF!</definedName>
    <definedName name="CONDUCTAS" localSheetId="21">'11. EV. OAC 2024'!#REF!</definedName>
    <definedName name="CONDUCTAS" localSheetId="23">'12. EV. OAP 2024'!#REF!</definedName>
    <definedName name="CONDUCTAS" localSheetId="25">'13. EV. OCI 2024'!#REF!</definedName>
    <definedName name="CONDUCTAS" localSheetId="27">'14. EV. DIAD 2024'!#REF!</definedName>
    <definedName name="CONDUCTAS" localSheetId="29">'15. EV. DITAH 2024'!#REF!</definedName>
    <definedName name="CONDUCTAS" localSheetId="31">'16. EV. DICON 2024'!#REF!</definedName>
    <definedName name="CONDUCTAS" localSheetId="33">'17. EV. DIFIN 2024'!#REF!</definedName>
    <definedName name="CONDUCTAS" localSheetId="35">'18. EV. OCDI 2024'!#REF!</definedName>
    <definedName name="CONDUCTAS" localSheetId="3">#REF!</definedName>
    <definedName name="CONDUCTAS" localSheetId="5">#REF!</definedName>
    <definedName name="CONDUCTAS" localSheetId="7">#REF!</definedName>
    <definedName name="CONDUCTAS" localSheetId="9">#REF!</definedName>
    <definedName name="CONDUCTAS" localSheetId="11">#REF!</definedName>
    <definedName name="CONDUCTAS" localSheetId="13">#REF!</definedName>
    <definedName name="CONDUCTAS" localSheetId="15">#REF!</definedName>
    <definedName name="CONDUCTAS" localSheetId="17">'9. EV. DID 2024'!#REF!</definedName>
    <definedName name="CONDUCTAS" localSheetId="39">Hoja4!$E$219:$E$224</definedName>
    <definedName name="CONDUCTAS">#REF!</definedName>
    <definedName name="DEFINICION" localSheetId="1">#REF!</definedName>
    <definedName name="DEFINICION" localSheetId="19">'10. EV. OLIQ 2024'!#REF!</definedName>
    <definedName name="DEFINICION" localSheetId="21">'11. EV. OAC 2024'!#REF!</definedName>
    <definedName name="DEFINICION" localSheetId="23">'12. EV. OAP 2024'!#REF!</definedName>
    <definedName name="DEFINICION" localSheetId="25">'13. EV. OCI 2024'!#REF!</definedName>
    <definedName name="DEFINICION" localSheetId="27">'14. EV. DIAD 2024'!#REF!</definedName>
    <definedName name="DEFINICION" localSheetId="29">'15. EV. DITAH 2024'!#REF!</definedName>
    <definedName name="DEFINICION" localSheetId="31">'16. EV. DICON 2024'!#REF!</definedName>
    <definedName name="DEFINICION" localSheetId="33">'17. EV. DIFIN 2024'!#REF!</definedName>
    <definedName name="DEFINICION" localSheetId="35">'18. EV. OCDI 2024'!#REF!</definedName>
    <definedName name="DEFINICION" localSheetId="3">#REF!</definedName>
    <definedName name="DEFINICION" localSheetId="5">#REF!</definedName>
    <definedName name="DEFINICION" localSheetId="7">#REF!</definedName>
    <definedName name="DEFINICION" localSheetId="9">#REF!</definedName>
    <definedName name="DEFINICION" localSheetId="11">#REF!</definedName>
    <definedName name="DEFINICION" localSheetId="13">#REF!</definedName>
    <definedName name="DEFINICION" localSheetId="15">#REF!</definedName>
    <definedName name="DEFINICION" localSheetId="17">'9. EV. DID 2024'!#REF!</definedName>
    <definedName name="DEFINICION" localSheetId="39">Hoja4!$D$219:$D$224</definedName>
    <definedName name="DEFINICION">#REF!</definedName>
    <definedName name="Dias" localSheetId="1">'[1]INF. GRAL Y COMP. LABOR.'!$B$72:$B$102</definedName>
    <definedName name="Dias" localSheetId="2">'[1]INF. GRAL Y COMP. LABOR.'!$B$72:$B$102</definedName>
    <definedName name="Dias" localSheetId="19">'[1]INF. GRAL Y COMP. LABOR.'!$B$72:$B$102</definedName>
    <definedName name="Dias" localSheetId="20">'[1]INF. GRAL Y COMP. LABOR.'!$B$72:$B$102</definedName>
    <definedName name="Dias" localSheetId="21">'[1]INF. GRAL Y COMP. LABOR.'!$B$72:$B$102</definedName>
    <definedName name="Dias" localSheetId="22">'[1]INF. GRAL Y COMP. LABOR.'!$B$72:$B$102</definedName>
    <definedName name="Dias" localSheetId="23">'[1]INF. GRAL Y COMP. LABOR.'!$B$72:$B$102</definedName>
    <definedName name="Dias" localSheetId="24">'[1]INF. GRAL Y COMP. LABOR.'!$B$72:$B$102</definedName>
    <definedName name="Dias" localSheetId="25">'[1]INF. GRAL Y COMP. LABOR.'!$B$72:$B$102</definedName>
    <definedName name="Dias" localSheetId="26">'[1]INF. GRAL Y COMP. LABOR.'!$B$72:$B$102</definedName>
    <definedName name="Dias" localSheetId="27">'[1]INF. GRAL Y COMP. LABOR.'!$B$72:$B$102</definedName>
    <definedName name="Dias" localSheetId="28">'[1]INF. GRAL Y COMP. LABOR.'!$B$72:$B$102</definedName>
    <definedName name="Dias" localSheetId="29">'[1]INF. GRAL Y COMP. LABOR.'!$B$72:$B$102</definedName>
    <definedName name="Dias" localSheetId="30">'[1]INF. GRAL Y COMP. LABOR.'!$B$72:$B$102</definedName>
    <definedName name="Dias" localSheetId="31">'[1]INF. GRAL Y COMP. LABOR.'!$B$72:$B$102</definedName>
    <definedName name="Dias" localSheetId="32">'[1]INF. GRAL Y COMP. LABOR.'!$B$72:$B$102</definedName>
    <definedName name="Dias" localSheetId="33">'[1]INF. GRAL Y COMP. LABOR.'!$B$72:$B$102</definedName>
    <definedName name="Dias" localSheetId="34">'[1]INF. GRAL Y COMP. LABOR.'!$B$72:$B$102</definedName>
    <definedName name="Dias" localSheetId="35">'[1]INF. GRAL Y COMP. LABOR.'!$B$72:$B$102</definedName>
    <definedName name="Dias" localSheetId="36">'[1]INF. GRAL Y COMP. LABOR.'!$B$72:$B$102</definedName>
    <definedName name="Dias" localSheetId="3">'[1]INF. GRAL Y COMP. LABOR.'!$B$72:$B$102</definedName>
    <definedName name="Dias" localSheetId="4">'[1]INF. GRAL Y COMP. LABOR.'!$B$72:$B$102</definedName>
    <definedName name="Dias" localSheetId="5">'[1]INF. GRAL Y COMP. LABOR.'!$B$72:$B$102</definedName>
    <definedName name="Dias" localSheetId="6">'[1]INF. GRAL Y COMP. LABOR.'!$B$72:$B$102</definedName>
    <definedName name="Dias" localSheetId="7">'[1]INF. GRAL Y COMP. LABOR.'!$B$72:$B$102</definedName>
    <definedName name="Dias" localSheetId="8">'[1]INF. GRAL Y COMP. LABOR.'!$B$72:$B$102</definedName>
    <definedName name="Dias" localSheetId="9">'[1]INF. GRAL Y COMP. LABOR.'!$B$72:$B$102</definedName>
    <definedName name="Dias" localSheetId="10">'[1]INF. GRAL Y COMP. LABOR.'!$B$72:$B$102</definedName>
    <definedName name="Dias" localSheetId="11">'[1]INF. GRAL Y COMP. LABOR.'!$B$72:$B$102</definedName>
    <definedName name="Dias" localSheetId="12">'[1]INF. GRAL Y COMP. LABOR.'!$B$72:$B$102</definedName>
    <definedName name="Dias" localSheetId="13">'[1]INF. GRAL Y COMP. LABOR.'!$B$72:$B$102</definedName>
    <definedName name="Dias" localSheetId="14">'[1]INF. GRAL Y COMP. LABOR.'!$B$72:$B$102</definedName>
    <definedName name="Dias" localSheetId="15">'[1]INF. GRAL Y COMP. LABOR.'!$B$72:$B$102</definedName>
    <definedName name="Dias" localSheetId="16">'[1]INF. GRAL Y COMP. LABOR.'!$B$72:$B$102</definedName>
    <definedName name="Dias" localSheetId="17">'[1]INF. GRAL Y COMP. LABOR.'!$B$72:$B$102</definedName>
    <definedName name="Dias" localSheetId="18">'[1]INF. GRAL Y COMP. LABOR.'!$B$72:$B$102</definedName>
    <definedName name="Dias">#REF!</definedName>
    <definedName name="DIEZ" localSheetId="1">#REF!</definedName>
    <definedName name="DIEZ" localSheetId="19">'10. EV. OLIQ 2024'!#REF!</definedName>
    <definedName name="DIEZ" localSheetId="21">'11. EV. OAC 2024'!#REF!</definedName>
    <definedName name="DIEZ" localSheetId="23">'12. EV. OAP 2024'!#REF!</definedName>
    <definedName name="DIEZ" localSheetId="25">'13. EV. OCI 2024'!#REF!</definedName>
    <definedName name="DIEZ" localSheetId="27">'14. EV. DIAD 2024'!#REF!</definedName>
    <definedName name="DIEZ" localSheetId="29">'15. EV. DITAH 2024'!#REF!</definedName>
    <definedName name="DIEZ" localSheetId="31">'16. EV. DICON 2024'!#REF!</definedName>
    <definedName name="DIEZ" localSheetId="33">'17. EV. DIFIN 2024'!#REF!</definedName>
    <definedName name="DIEZ" localSheetId="35">'18. EV. OCDI 2024'!#REF!</definedName>
    <definedName name="DIEZ" localSheetId="3">#REF!</definedName>
    <definedName name="DIEZ" localSheetId="5">#REF!</definedName>
    <definedName name="DIEZ" localSheetId="7">#REF!</definedName>
    <definedName name="DIEZ" localSheetId="9">#REF!</definedName>
    <definedName name="DIEZ" localSheetId="11">#REF!</definedName>
    <definedName name="DIEZ" localSheetId="13">#REF!</definedName>
    <definedName name="DIEZ" localSheetId="15">#REF!</definedName>
    <definedName name="DIEZ" localSheetId="17">'9. EV. DID 2024'!#REF!</definedName>
    <definedName name="DIEZ" localSheetId="39">Hoja4!$FW$2:$GO$28</definedName>
    <definedName name="DIEZ">#REF!</definedName>
    <definedName name="DOS" localSheetId="1">[3]Hoja4!#REF!</definedName>
    <definedName name="DOS" localSheetId="2">[3]Hoja4!#REF!</definedName>
    <definedName name="DOS" localSheetId="19">[3]Hoja4!#REF!</definedName>
    <definedName name="DOS" localSheetId="20">[3]Hoja4!#REF!</definedName>
    <definedName name="DOS" localSheetId="21">[3]Hoja4!#REF!</definedName>
    <definedName name="DOS" localSheetId="22">[3]Hoja4!#REF!</definedName>
    <definedName name="DOS" localSheetId="23">[3]Hoja4!#REF!</definedName>
    <definedName name="DOS" localSheetId="24">[3]Hoja4!#REF!</definedName>
    <definedName name="DOS" localSheetId="25">[3]Hoja4!#REF!</definedName>
    <definedName name="DOS" localSheetId="26">[3]Hoja4!#REF!</definedName>
    <definedName name="DOS" localSheetId="27">[3]Hoja4!#REF!</definedName>
    <definedName name="DOS" localSheetId="28">[3]Hoja4!#REF!</definedName>
    <definedName name="DOS" localSheetId="29">[3]Hoja4!#REF!</definedName>
    <definedName name="DOS" localSheetId="30">[3]Hoja4!#REF!</definedName>
    <definedName name="DOS" localSheetId="31">[3]Hoja4!#REF!</definedName>
    <definedName name="DOS" localSheetId="32">[3]Hoja4!#REF!</definedName>
    <definedName name="DOS" localSheetId="33">[3]Hoja4!#REF!</definedName>
    <definedName name="DOS" localSheetId="34">[3]Hoja4!#REF!</definedName>
    <definedName name="DOS" localSheetId="35">[3]Hoja4!#REF!</definedName>
    <definedName name="DOS" localSheetId="36">[3]Hoja4!#REF!</definedName>
    <definedName name="DOS" localSheetId="3">[3]Hoja4!#REF!</definedName>
    <definedName name="DOS" localSheetId="4">[3]Hoja4!#REF!</definedName>
    <definedName name="DOS" localSheetId="5">[3]Hoja4!#REF!</definedName>
    <definedName name="DOS" localSheetId="6">[3]Hoja4!#REF!</definedName>
    <definedName name="DOS" localSheetId="7">[3]Hoja4!#REF!</definedName>
    <definedName name="DOS" localSheetId="8">[3]Hoja4!#REF!</definedName>
    <definedName name="DOS" localSheetId="9">[3]Hoja4!#REF!</definedName>
    <definedName name="DOS" localSheetId="10">[3]Hoja4!#REF!</definedName>
    <definedName name="DOS" localSheetId="11">[3]Hoja4!#REF!</definedName>
    <definedName name="DOS" localSheetId="12">[3]Hoja4!#REF!</definedName>
    <definedName name="DOS" localSheetId="13">[3]Hoja4!#REF!</definedName>
    <definedName name="DOS" localSheetId="14">[3]Hoja4!#REF!</definedName>
    <definedName name="DOS" localSheetId="15">[3]Hoja4!#REF!</definedName>
    <definedName name="DOS" localSheetId="16">[3]Hoja4!#REF!</definedName>
    <definedName name="DOS" localSheetId="17">[3]Hoja4!#REF!</definedName>
    <definedName name="DOS" localSheetId="18">[3]Hoja4!#REF!</definedName>
    <definedName name="DOS">[3]Hoja4!#REF!</definedName>
    <definedName name="Meses" localSheetId="1">'[1]INF. GRAL Y COMP. LABOR.'!$D$72:$D$83</definedName>
    <definedName name="Meses" localSheetId="2">'[1]INF. GRAL Y COMP. LABOR.'!$D$72:$D$83</definedName>
    <definedName name="Meses" localSheetId="19">'[1]INF. GRAL Y COMP. LABOR.'!$D$72:$D$83</definedName>
    <definedName name="Meses" localSheetId="20">'[1]INF. GRAL Y COMP. LABOR.'!$D$72:$D$83</definedName>
    <definedName name="Meses" localSheetId="21">'[1]INF. GRAL Y COMP. LABOR.'!$D$72:$D$83</definedName>
    <definedName name="Meses" localSheetId="22">'[1]INF. GRAL Y COMP. LABOR.'!$D$72:$D$83</definedName>
    <definedName name="Meses" localSheetId="23">'[1]INF. GRAL Y COMP. LABOR.'!$D$72:$D$83</definedName>
    <definedName name="Meses" localSheetId="24">'[1]INF. GRAL Y COMP. LABOR.'!$D$72:$D$83</definedName>
    <definedName name="Meses" localSheetId="25">'[1]INF. GRAL Y COMP. LABOR.'!$D$72:$D$83</definedName>
    <definedName name="Meses" localSheetId="26">'[1]INF. GRAL Y COMP. LABOR.'!$D$72:$D$83</definedName>
    <definedName name="Meses" localSheetId="27">'[1]INF. GRAL Y COMP. LABOR.'!$D$72:$D$83</definedName>
    <definedName name="Meses" localSheetId="28">'[1]INF. GRAL Y COMP. LABOR.'!$D$72:$D$83</definedName>
    <definedName name="Meses" localSheetId="29">'[1]INF. GRAL Y COMP. LABOR.'!$D$72:$D$83</definedName>
    <definedName name="Meses" localSheetId="30">'[1]INF. GRAL Y COMP. LABOR.'!$D$72:$D$83</definedName>
    <definedName name="Meses" localSheetId="31">'[1]INF. GRAL Y COMP. LABOR.'!$D$72:$D$83</definedName>
    <definedName name="Meses" localSheetId="32">'[1]INF. GRAL Y COMP. LABOR.'!$D$72:$D$83</definedName>
    <definedName name="Meses" localSheetId="33">'[1]INF. GRAL Y COMP. LABOR.'!$D$72:$D$83</definedName>
    <definedName name="Meses" localSheetId="34">'[1]INF. GRAL Y COMP. LABOR.'!$D$72:$D$83</definedName>
    <definedName name="Meses" localSheetId="35">'[1]INF. GRAL Y COMP. LABOR.'!$D$72:$D$83</definedName>
    <definedName name="Meses" localSheetId="36">'[1]INF. GRAL Y COMP. LABOR.'!$D$72:$D$83</definedName>
    <definedName name="Meses" localSheetId="3">'[1]INF. GRAL Y COMP. LABOR.'!$D$72:$D$83</definedName>
    <definedName name="Meses" localSheetId="4">'[1]INF. GRAL Y COMP. LABOR.'!$D$72:$D$83</definedName>
    <definedName name="Meses" localSheetId="5">'[1]INF. GRAL Y COMP. LABOR.'!$D$72:$D$83</definedName>
    <definedName name="Meses" localSheetId="6">'[1]INF. GRAL Y COMP. LABOR.'!$D$72:$D$83</definedName>
    <definedName name="Meses" localSheetId="7">'[1]INF. GRAL Y COMP. LABOR.'!$D$72:$D$83</definedName>
    <definedName name="Meses" localSheetId="8">'[1]INF. GRAL Y COMP. LABOR.'!$D$72:$D$83</definedName>
    <definedName name="Meses" localSheetId="9">'[1]INF. GRAL Y COMP. LABOR.'!$D$72:$D$83</definedName>
    <definedName name="Meses" localSheetId="10">'[1]INF. GRAL Y COMP. LABOR.'!$D$72:$D$83</definedName>
    <definedName name="Meses" localSheetId="11">'[1]INF. GRAL Y COMP. LABOR.'!$D$72:$D$83</definedName>
    <definedName name="Meses" localSheetId="12">'[1]INF. GRAL Y COMP. LABOR.'!$D$72:$D$83</definedName>
    <definedName name="Meses" localSheetId="13">'[1]INF. GRAL Y COMP. LABOR.'!$D$72:$D$83</definedName>
    <definedName name="Meses" localSheetId="14">'[1]INF. GRAL Y COMP. LABOR.'!$D$72:$D$83</definedName>
    <definedName name="Meses" localSheetId="15">'[1]INF. GRAL Y COMP. LABOR.'!$D$72:$D$83</definedName>
    <definedName name="Meses" localSheetId="16">'[1]INF. GRAL Y COMP. LABOR.'!$D$72:$D$83</definedName>
    <definedName name="Meses" localSheetId="17">'[1]INF. GRAL Y COMP. LABOR.'!$D$72:$D$83</definedName>
    <definedName name="Meses" localSheetId="18">'[1]INF. GRAL Y COMP. LABOR.'!$D$72:$D$83</definedName>
    <definedName name="Meses">#REF!</definedName>
    <definedName name="NIVEL" localSheetId="1">#REF!</definedName>
    <definedName name="NIVEL" localSheetId="19">'10. EV. OLIQ 2024'!#REF!</definedName>
    <definedName name="NIVEL" localSheetId="21">'11. EV. OAC 2024'!#REF!</definedName>
    <definedName name="NIVEL" localSheetId="23">'12. EV. OAP 2024'!#REF!</definedName>
    <definedName name="NIVEL" localSheetId="25">'13. EV. OCI 2024'!#REF!</definedName>
    <definedName name="NIVEL" localSheetId="27">'14. EV. DIAD 2024'!#REF!</definedName>
    <definedName name="NIVEL" localSheetId="29">'15. EV. DITAH 2024'!#REF!</definedName>
    <definedName name="NIVEL" localSheetId="31">'16. EV. DICON 2024'!#REF!</definedName>
    <definedName name="NIVEL" localSheetId="33">'17. EV. DIFIN 2024'!#REF!</definedName>
    <definedName name="NIVEL" localSheetId="35">'18. EV. OCDI 2024'!#REF!</definedName>
    <definedName name="NIVEL" localSheetId="3">#REF!</definedName>
    <definedName name="NIVEL" localSheetId="5">#REF!</definedName>
    <definedName name="NIVEL" localSheetId="7">#REF!</definedName>
    <definedName name="NIVEL" localSheetId="9">#REF!</definedName>
    <definedName name="NIVEL" localSheetId="11">#REF!</definedName>
    <definedName name="NIVEL" localSheetId="13">#REF!</definedName>
    <definedName name="NIVEL" localSheetId="15">#REF!</definedName>
    <definedName name="NIVEL" localSheetId="17">'9. EV. DID 2024'!#REF!</definedName>
    <definedName name="NIVEL" localSheetId="39">Hoja4!$F$221:$F$224</definedName>
    <definedName name="NIVEL">#REF!</definedName>
    <definedName name="Nivel_Jerarquico" localSheetId="1">#REF!</definedName>
    <definedName name="Nivel_Jerarquico" localSheetId="2">#REF!</definedName>
    <definedName name="Nivel_Jerarquico" localSheetId="19">'10. EV. OLIQ 2024'!#REF!</definedName>
    <definedName name="Nivel_Jerarquico" localSheetId="20">#REF!</definedName>
    <definedName name="Nivel_Jerarquico" localSheetId="21">'11. EV. OAC 2024'!#REF!</definedName>
    <definedName name="Nivel_Jerarquico" localSheetId="22">#REF!</definedName>
    <definedName name="Nivel_Jerarquico" localSheetId="23">'12. EV. OAP 2024'!#REF!</definedName>
    <definedName name="Nivel_Jerarquico" localSheetId="24">#REF!</definedName>
    <definedName name="Nivel_Jerarquico" localSheetId="25">'13. EV. OCI 2024'!#REF!</definedName>
    <definedName name="Nivel_Jerarquico" localSheetId="26">#REF!</definedName>
    <definedName name="Nivel_Jerarquico" localSheetId="27">'14. EV. DIAD 2024'!#REF!</definedName>
    <definedName name="Nivel_Jerarquico" localSheetId="28">#REF!</definedName>
    <definedName name="Nivel_Jerarquico" localSheetId="29">'15. EV. DITAH 2024'!#REF!</definedName>
    <definedName name="Nivel_Jerarquico" localSheetId="30">#REF!</definedName>
    <definedName name="Nivel_Jerarquico" localSheetId="31">'16. EV. DICON 2024'!#REF!</definedName>
    <definedName name="Nivel_Jerarquico" localSheetId="32">#REF!</definedName>
    <definedName name="Nivel_Jerarquico" localSheetId="33">'17. EV. DIFIN 2024'!#REF!</definedName>
    <definedName name="Nivel_Jerarquico" localSheetId="34">#REF!</definedName>
    <definedName name="Nivel_Jerarquico" localSheetId="35">'18. EV. OCDI 2024'!#REF!</definedName>
    <definedName name="Nivel_Jerarquico" localSheetId="36">#REF!</definedName>
    <definedName name="Nivel_Jerarquico" localSheetId="3">#REF!</definedName>
    <definedName name="Nivel_Jerarquico" localSheetId="4">#REF!</definedName>
    <definedName name="Nivel_Jerarquico" localSheetId="5">#REF!</definedName>
    <definedName name="Nivel_Jerarquico" localSheetId="6">#REF!</definedName>
    <definedName name="Nivel_Jerarquico" localSheetId="7">#REF!</definedName>
    <definedName name="Nivel_Jerarquico" localSheetId="8">#REF!</definedName>
    <definedName name="Nivel_Jerarquico" localSheetId="9">#REF!</definedName>
    <definedName name="Nivel_Jerarquico" localSheetId="10">#REF!</definedName>
    <definedName name="Nivel_Jerarquico" localSheetId="11">#REF!</definedName>
    <definedName name="Nivel_Jerarquico" localSheetId="12">#REF!</definedName>
    <definedName name="Nivel_Jerarquico" localSheetId="13">#REF!</definedName>
    <definedName name="Nivel_Jerarquico" localSheetId="14">#REF!</definedName>
    <definedName name="Nivel_Jerarquico" localSheetId="15">#REF!</definedName>
    <definedName name="Nivel_Jerarquico" localSheetId="16">#REF!</definedName>
    <definedName name="Nivel_Jerarquico" localSheetId="17">'9. EV. DID 2024'!#REF!</definedName>
    <definedName name="Nivel_Jerarquico" localSheetId="18">#REF!</definedName>
    <definedName name="Nivel_Jerarquico">#REF!</definedName>
    <definedName name="Nivel_Jerarquico_Evaluador" localSheetId="1">#REF!</definedName>
    <definedName name="Nivel_Jerarquico_Evaluador" localSheetId="2">#REF!</definedName>
    <definedName name="Nivel_Jerarquico_Evaluador" localSheetId="19">'10. EV. OLIQ 2024'!#REF!</definedName>
    <definedName name="Nivel_Jerarquico_Evaluador" localSheetId="20">#REF!</definedName>
    <definedName name="Nivel_Jerarquico_Evaluador" localSheetId="21">'11. EV. OAC 2024'!#REF!</definedName>
    <definedName name="Nivel_Jerarquico_Evaluador" localSheetId="22">#REF!</definedName>
    <definedName name="Nivel_Jerarquico_Evaluador" localSheetId="23">'12. EV. OAP 2024'!#REF!</definedName>
    <definedName name="Nivel_Jerarquico_Evaluador" localSheetId="24">#REF!</definedName>
    <definedName name="Nivel_Jerarquico_Evaluador" localSheetId="25">'13. EV. OCI 2024'!#REF!</definedName>
    <definedName name="Nivel_Jerarquico_Evaluador" localSheetId="26">#REF!</definedName>
    <definedName name="Nivel_Jerarquico_Evaluador" localSheetId="27">'14. EV. DIAD 2024'!#REF!</definedName>
    <definedName name="Nivel_Jerarquico_Evaluador" localSheetId="28">#REF!</definedName>
    <definedName name="Nivel_Jerarquico_Evaluador" localSheetId="29">'15. EV. DITAH 2024'!#REF!</definedName>
    <definedName name="Nivel_Jerarquico_Evaluador" localSheetId="30">#REF!</definedName>
    <definedName name="Nivel_Jerarquico_Evaluador" localSheetId="31">'16. EV. DICON 2024'!#REF!</definedName>
    <definedName name="Nivel_Jerarquico_Evaluador" localSheetId="32">#REF!</definedName>
    <definedName name="Nivel_Jerarquico_Evaluador" localSheetId="33">'17. EV. DIFIN 2024'!#REF!</definedName>
    <definedName name="Nivel_Jerarquico_Evaluador" localSheetId="34">#REF!</definedName>
    <definedName name="Nivel_Jerarquico_Evaluador" localSheetId="35">'18. EV. OCDI 2024'!#REF!</definedName>
    <definedName name="Nivel_Jerarquico_Evaluador" localSheetId="36">#REF!</definedName>
    <definedName name="Nivel_Jerarquico_Evaluador" localSheetId="3">#REF!</definedName>
    <definedName name="Nivel_Jerarquico_Evaluador" localSheetId="4">#REF!</definedName>
    <definedName name="Nivel_Jerarquico_Evaluador" localSheetId="5">#REF!</definedName>
    <definedName name="Nivel_Jerarquico_Evaluador" localSheetId="6">#REF!</definedName>
    <definedName name="Nivel_Jerarquico_Evaluador" localSheetId="7">#REF!</definedName>
    <definedName name="Nivel_Jerarquico_Evaluador" localSheetId="8">#REF!</definedName>
    <definedName name="Nivel_Jerarquico_Evaluador" localSheetId="9">#REF!</definedName>
    <definedName name="Nivel_Jerarquico_Evaluador" localSheetId="10">#REF!</definedName>
    <definedName name="Nivel_Jerarquico_Evaluador" localSheetId="11">#REF!</definedName>
    <definedName name="Nivel_Jerarquico_Evaluador" localSheetId="12">#REF!</definedName>
    <definedName name="Nivel_Jerarquico_Evaluador" localSheetId="13">#REF!</definedName>
    <definedName name="Nivel_Jerarquico_Evaluador" localSheetId="14">#REF!</definedName>
    <definedName name="Nivel_Jerarquico_Evaluador" localSheetId="15">#REF!</definedName>
    <definedName name="Nivel_Jerarquico_Evaluador" localSheetId="16">#REF!</definedName>
    <definedName name="Nivel_Jerarquico_Evaluador" localSheetId="17">'9. EV. DID 2024'!#REF!</definedName>
    <definedName name="Nivel_Jerarquico_Evaluador" localSheetId="18">#REF!</definedName>
    <definedName name="Nivel_Jerarquico_Evaluador">#REF!</definedName>
    <definedName name="NUEVE" localSheetId="1">#REF!</definedName>
    <definedName name="NUEVE" localSheetId="19">'10. EV. OLIQ 2024'!#REF!</definedName>
    <definedName name="NUEVE" localSheetId="21">'11. EV. OAC 2024'!#REF!</definedName>
    <definedName name="NUEVE" localSheetId="23">'12. EV. OAP 2024'!#REF!</definedName>
    <definedName name="NUEVE" localSheetId="25">'13. EV. OCI 2024'!#REF!</definedName>
    <definedName name="NUEVE" localSheetId="27">'14. EV. DIAD 2024'!#REF!</definedName>
    <definedName name="NUEVE" localSheetId="29">'15. EV. DITAH 2024'!#REF!</definedName>
    <definedName name="NUEVE" localSheetId="31">'16. EV. DICON 2024'!#REF!</definedName>
    <definedName name="NUEVE" localSheetId="33">'17. EV. DIFIN 2024'!#REF!</definedName>
    <definedName name="NUEVE" localSheetId="35">'18. EV. OCDI 2024'!#REF!</definedName>
    <definedName name="NUEVE" localSheetId="3">#REF!</definedName>
    <definedName name="NUEVE" localSheetId="5">#REF!</definedName>
    <definedName name="NUEVE" localSheetId="7">#REF!</definedName>
    <definedName name="NUEVE" localSheetId="9">#REF!</definedName>
    <definedName name="NUEVE" localSheetId="11">#REF!</definedName>
    <definedName name="NUEVE" localSheetId="13">#REF!</definedName>
    <definedName name="NUEVE" localSheetId="15">#REF!</definedName>
    <definedName name="NUEVE" localSheetId="17">'9. EV. DID 2024'!#REF!</definedName>
    <definedName name="NUEVE" localSheetId="39">Hoja4!$FD$2:$FV$28</definedName>
    <definedName name="NUEVE">#REF!</definedName>
    <definedName name="OCHO" localSheetId="1">#REF!</definedName>
    <definedName name="OCHO" localSheetId="19">'10. EV. OLIQ 2024'!#REF!</definedName>
    <definedName name="OCHO" localSheetId="21">'11. EV. OAC 2024'!#REF!</definedName>
    <definedName name="OCHO" localSheetId="23">'12. EV. OAP 2024'!#REF!</definedName>
    <definedName name="OCHO" localSheetId="25">'13. EV. OCI 2024'!#REF!</definedName>
    <definedName name="OCHO" localSheetId="27">'14. EV. DIAD 2024'!#REF!</definedName>
    <definedName name="OCHO" localSheetId="29">'15. EV. DITAH 2024'!#REF!</definedName>
    <definedName name="OCHO" localSheetId="31">'16. EV. DICON 2024'!#REF!</definedName>
    <definedName name="OCHO" localSheetId="33">'17. EV. DIFIN 2024'!#REF!</definedName>
    <definedName name="OCHO" localSheetId="35">'18. EV. OCDI 2024'!#REF!</definedName>
    <definedName name="OCHO" localSheetId="3">#REF!</definedName>
    <definedName name="OCHO" localSheetId="5">#REF!</definedName>
    <definedName name="OCHO" localSheetId="7">#REF!</definedName>
    <definedName name="OCHO" localSheetId="9">#REF!</definedName>
    <definedName name="OCHO" localSheetId="11">#REF!</definedName>
    <definedName name="OCHO" localSheetId="13">#REF!</definedName>
    <definedName name="OCHO" localSheetId="15">#REF!</definedName>
    <definedName name="OCHO" localSheetId="17">'9. EV. DID 2024'!#REF!</definedName>
    <definedName name="OCHO" localSheetId="39">Hoja4!$EK$2:$FC$28</definedName>
    <definedName name="OCHO">#REF!</definedName>
    <definedName name="PARCIAL" localSheetId="1">[3]Hoja4!#REF!</definedName>
    <definedName name="PARCIAL" localSheetId="2">[3]Hoja4!#REF!</definedName>
    <definedName name="PARCIAL" localSheetId="19">[3]Hoja4!#REF!</definedName>
    <definedName name="PARCIAL" localSheetId="20">[3]Hoja4!#REF!</definedName>
    <definedName name="PARCIAL" localSheetId="21">[3]Hoja4!#REF!</definedName>
    <definedName name="PARCIAL" localSheetId="22">[3]Hoja4!#REF!</definedName>
    <definedName name="PARCIAL" localSheetId="23">[3]Hoja4!#REF!</definedName>
    <definedName name="PARCIAL" localSheetId="24">[3]Hoja4!#REF!</definedName>
    <definedName name="PARCIAL" localSheetId="25">[3]Hoja4!#REF!</definedName>
    <definedName name="PARCIAL" localSheetId="26">[3]Hoja4!#REF!</definedName>
    <definedName name="PARCIAL" localSheetId="27">[3]Hoja4!#REF!</definedName>
    <definedName name="PARCIAL" localSheetId="28">[3]Hoja4!#REF!</definedName>
    <definedName name="PARCIAL" localSheetId="29">[3]Hoja4!#REF!</definedName>
    <definedName name="PARCIAL" localSheetId="30">[3]Hoja4!#REF!</definedName>
    <definedName name="PARCIAL" localSheetId="31">[3]Hoja4!#REF!</definedName>
    <definedName name="PARCIAL" localSheetId="32">[3]Hoja4!#REF!</definedName>
    <definedName name="PARCIAL" localSheetId="33">[3]Hoja4!#REF!</definedName>
    <definedName name="PARCIAL" localSheetId="34">[3]Hoja4!#REF!</definedName>
    <definedName name="PARCIAL" localSheetId="35">[3]Hoja4!#REF!</definedName>
    <definedName name="PARCIAL" localSheetId="36">[3]Hoja4!#REF!</definedName>
    <definedName name="PARCIAL" localSheetId="3">[3]Hoja4!#REF!</definedName>
    <definedName name="PARCIAL" localSheetId="4">[3]Hoja4!#REF!</definedName>
    <definedName name="PARCIAL" localSheetId="5">[3]Hoja4!#REF!</definedName>
    <definedName name="PARCIAL" localSheetId="6">[3]Hoja4!#REF!</definedName>
    <definedName name="PARCIAL" localSheetId="7">[3]Hoja4!#REF!</definedName>
    <definedName name="PARCIAL" localSheetId="8">[3]Hoja4!#REF!</definedName>
    <definedName name="PARCIAL" localSheetId="9">[3]Hoja4!#REF!</definedName>
    <definedName name="PARCIAL" localSheetId="10">[3]Hoja4!#REF!</definedName>
    <definedName name="PARCIAL" localSheetId="11">[3]Hoja4!#REF!</definedName>
    <definedName name="PARCIAL" localSheetId="12">[3]Hoja4!#REF!</definedName>
    <definedName name="PARCIAL" localSheetId="13">[3]Hoja4!#REF!</definedName>
    <definedName name="PARCIAL" localSheetId="14">[3]Hoja4!#REF!</definedName>
    <definedName name="PARCIAL" localSheetId="15">[3]Hoja4!#REF!</definedName>
    <definedName name="PARCIAL" localSheetId="16">[3]Hoja4!#REF!</definedName>
    <definedName name="PARCIAL" localSheetId="17">[3]Hoja4!#REF!</definedName>
    <definedName name="PARCIAL" localSheetId="18">[3]Hoja4!#REF!</definedName>
    <definedName name="PARCIAL">[3]Hoja4!#REF!</definedName>
    <definedName name="PROFESIONAL" localSheetId="1">#REF!</definedName>
    <definedName name="PROFESIONAL" localSheetId="19">'10. EV. OLIQ 2024'!#REF!</definedName>
    <definedName name="PROFESIONAL" localSheetId="21">'11. EV. OAC 2024'!#REF!</definedName>
    <definedName name="PROFESIONAL" localSheetId="23">'12. EV. OAP 2024'!#REF!</definedName>
    <definedName name="PROFESIONAL" localSheetId="25">'13. EV. OCI 2024'!#REF!</definedName>
    <definedName name="PROFESIONAL" localSheetId="27">'14. EV. DIAD 2024'!#REF!</definedName>
    <definedName name="PROFESIONAL" localSheetId="29">'15. EV. DITAH 2024'!#REF!</definedName>
    <definedName name="PROFESIONAL" localSheetId="31">'16. EV. DICON 2024'!#REF!</definedName>
    <definedName name="PROFESIONAL" localSheetId="33">'17. EV. DIFIN 2024'!#REF!</definedName>
    <definedName name="PROFESIONAL" localSheetId="35">'18. EV. OCDI 2024'!#REF!</definedName>
    <definedName name="PROFESIONAL" localSheetId="3">#REF!</definedName>
    <definedName name="PROFESIONAL" localSheetId="5">#REF!</definedName>
    <definedName name="PROFESIONAL" localSheetId="7">#REF!</definedName>
    <definedName name="PROFESIONAL" localSheetId="9">#REF!</definedName>
    <definedName name="PROFESIONAL" localSheetId="11">#REF!</definedName>
    <definedName name="PROFESIONAL" localSheetId="13">#REF!</definedName>
    <definedName name="PROFESIONAL" localSheetId="15">#REF!</definedName>
    <definedName name="PROFESIONAL" localSheetId="17">'9. EV. DID 2024'!#REF!</definedName>
    <definedName name="PROFESIONAL" localSheetId="39">Hoja4!$B$228:$B$236</definedName>
    <definedName name="PROFESIONAL">#REF!</definedName>
    <definedName name="SEIS" localSheetId="1">#REF!</definedName>
    <definedName name="SEIS" localSheetId="19">'10. EV. OLIQ 2024'!#REF!</definedName>
    <definedName name="SEIS" localSheetId="21">'11. EV. OAC 2024'!#REF!</definedName>
    <definedName name="SEIS" localSheetId="23">'12. EV. OAP 2024'!#REF!</definedName>
    <definedName name="SEIS" localSheetId="25">'13. EV. OCI 2024'!#REF!</definedName>
    <definedName name="SEIS" localSheetId="27">'14. EV. DIAD 2024'!#REF!</definedName>
    <definedName name="SEIS" localSheetId="29">'15. EV. DITAH 2024'!#REF!</definedName>
    <definedName name="SEIS" localSheetId="31">'16. EV. DICON 2024'!#REF!</definedName>
    <definedName name="SEIS" localSheetId="33">'17. EV. DIFIN 2024'!#REF!</definedName>
    <definedName name="SEIS" localSheetId="35">'18. EV. OCDI 2024'!#REF!</definedName>
    <definedName name="SEIS" localSheetId="3">#REF!</definedName>
    <definedName name="SEIS" localSheetId="5">#REF!</definedName>
    <definedName name="SEIS" localSheetId="7">#REF!</definedName>
    <definedName name="SEIS" localSheetId="9">#REF!</definedName>
    <definedName name="SEIS" localSheetId="11">#REF!</definedName>
    <definedName name="SEIS" localSheetId="13">#REF!</definedName>
    <definedName name="SEIS" localSheetId="15">#REF!</definedName>
    <definedName name="SEIS" localSheetId="17">'9. EV. DID 2024'!#REF!</definedName>
    <definedName name="SEIS" localSheetId="39">Hoja4!$CY$2:$DQ$28</definedName>
    <definedName name="SEIS">#REF!</definedName>
    <definedName name="SIETE" localSheetId="1">#REF!</definedName>
    <definedName name="SIETE" localSheetId="19">'10. EV. OLIQ 2024'!#REF!</definedName>
    <definedName name="SIETE" localSheetId="21">'11. EV. OAC 2024'!#REF!</definedName>
    <definedName name="SIETE" localSheetId="23">'12. EV. OAP 2024'!#REF!</definedName>
    <definedName name="SIETE" localSheetId="25">'13. EV. OCI 2024'!#REF!</definedName>
    <definedName name="SIETE" localSheetId="27">'14. EV. DIAD 2024'!#REF!</definedName>
    <definedName name="SIETE" localSheetId="29">'15. EV. DITAH 2024'!#REF!</definedName>
    <definedName name="SIETE" localSheetId="31">'16. EV. DICON 2024'!#REF!</definedName>
    <definedName name="SIETE" localSheetId="33">'17. EV. DIFIN 2024'!#REF!</definedName>
    <definedName name="SIETE" localSheetId="35">'18. EV. OCDI 2024'!#REF!</definedName>
    <definedName name="SIETE" localSheetId="3">#REF!</definedName>
    <definedName name="SIETE" localSheetId="5">#REF!</definedName>
    <definedName name="SIETE" localSheetId="7">#REF!</definedName>
    <definedName name="SIETE" localSheetId="9">#REF!</definedName>
    <definedName name="SIETE" localSheetId="11">#REF!</definedName>
    <definedName name="SIETE" localSheetId="13">#REF!</definedName>
    <definedName name="SIETE" localSheetId="15">#REF!</definedName>
    <definedName name="SIETE" localSheetId="17">'9. EV. DID 2024'!#REF!</definedName>
    <definedName name="SIETE" localSheetId="39">Hoja4!$DR$2:$EJ$28</definedName>
    <definedName name="SIETE">#REF!</definedName>
    <definedName name="TECNICO" localSheetId="1">#REF!</definedName>
    <definedName name="TECNICO" localSheetId="19">'10. EV. OLIQ 2024'!#REF!</definedName>
    <definedName name="TECNICO" localSheetId="21">'11. EV. OAC 2024'!#REF!</definedName>
    <definedName name="TECNICO" localSheetId="23">'12. EV. OAP 2024'!#REF!</definedName>
    <definedName name="TECNICO" localSheetId="25">'13. EV. OCI 2024'!#REF!</definedName>
    <definedName name="TECNICO" localSheetId="27">'14. EV. DIAD 2024'!#REF!</definedName>
    <definedName name="TECNICO" localSheetId="29">'15. EV. DITAH 2024'!#REF!</definedName>
    <definedName name="TECNICO" localSheetId="31">'16. EV. DICON 2024'!#REF!</definedName>
    <definedName name="TECNICO" localSheetId="33">'17. EV. DIFIN 2024'!#REF!</definedName>
    <definedName name="TECNICO" localSheetId="35">'18. EV. OCDI 2024'!#REF!</definedName>
    <definedName name="TECNICO" localSheetId="3">#REF!</definedName>
    <definedName name="TECNICO" localSheetId="5">#REF!</definedName>
    <definedName name="TECNICO" localSheetId="7">#REF!</definedName>
    <definedName name="TECNICO" localSheetId="9">#REF!</definedName>
    <definedName name="TECNICO" localSheetId="11">#REF!</definedName>
    <definedName name="TECNICO" localSheetId="13">#REF!</definedName>
    <definedName name="TECNICO" localSheetId="15">#REF!</definedName>
    <definedName name="TECNICO" localSheetId="17">'9. EV. DID 2024'!#REF!</definedName>
    <definedName name="TECNICO" localSheetId="39">Hoja4!$B$237:$B$242</definedName>
    <definedName name="TECNICO">#REF!</definedName>
    <definedName name="TRES" localSheetId="1">[3]Hoja4!#REF!</definedName>
    <definedName name="TRES" localSheetId="2">[3]Hoja4!#REF!</definedName>
    <definedName name="TRES" localSheetId="19">[3]Hoja4!#REF!</definedName>
    <definedName name="TRES" localSheetId="20">[3]Hoja4!#REF!</definedName>
    <definedName name="TRES" localSheetId="21">[3]Hoja4!#REF!</definedName>
    <definedName name="TRES" localSheetId="22">[3]Hoja4!#REF!</definedName>
    <definedName name="TRES" localSheetId="23">[3]Hoja4!#REF!</definedName>
    <definedName name="TRES" localSheetId="24">[3]Hoja4!#REF!</definedName>
    <definedName name="TRES" localSheetId="25">[3]Hoja4!#REF!</definedName>
    <definedName name="TRES" localSheetId="26">[3]Hoja4!#REF!</definedName>
    <definedName name="TRES" localSheetId="27">[3]Hoja4!#REF!</definedName>
    <definedName name="TRES" localSheetId="28">[3]Hoja4!#REF!</definedName>
    <definedName name="TRES" localSheetId="29">[3]Hoja4!#REF!</definedName>
    <definedName name="TRES" localSheetId="30">[3]Hoja4!#REF!</definedName>
    <definedName name="TRES" localSheetId="31">[3]Hoja4!#REF!</definedName>
    <definedName name="TRES" localSheetId="32">[3]Hoja4!#REF!</definedName>
    <definedName name="TRES" localSheetId="33">[3]Hoja4!#REF!</definedName>
    <definedName name="TRES" localSheetId="34">[3]Hoja4!#REF!</definedName>
    <definedName name="TRES" localSheetId="35">[3]Hoja4!#REF!</definedName>
    <definedName name="TRES" localSheetId="36">[3]Hoja4!#REF!</definedName>
    <definedName name="TRES" localSheetId="3">[3]Hoja4!#REF!</definedName>
    <definedName name="TRES" localSheetId="4">[3]Hoja4!#REF!</definedName>
    <definedName name="TRES" localSheetId="5">[3]Hoja4!#REF!</definedName>
    <definedName name="TRES" localSheetId="6">[3]Hoja4!#REF!</definedName>
    <definedName name="TRES" localSheetId="7">[3]Hoja4!#REF!</definedName>
    <definedName name="TRES" localSheetId="8">[3]Hoja4!#REF!</definedName>
    <definedName name="TRES" localSheetId="9">[3]Hoja4!#REF!</definedName>
    <definedName name="TRES" localSheetId="10">[3]Hoja4!#REF!</definedName>
    <definedName name="TRES" localSheetId="11">[3]Hoja4!#REF!</definedName>
    <definedName name="TRES" localSheetId="12">[3]Hoja4!#REF!</definedName>
    <definedName name="TRES" localSheetId="13">[3]Hoja4!#REF!</definedName>
    <definedName name="TRES" localSheetId="14">[3]Hoja4!#REF!</definedName>
    <definedName name="TRES" localSheetId="15">[3]Hoja4!#REF!</definedName>
    <definedName name="TRES" localSheetId="16">[3]Hoja4!#REF!</definedName>
    <definedName name="TRES" localSheetId="17">[3]Hoja4!#REF!</definedName>
    <definedName name="TRES" localSheetId="18">[3]Hoja4!#REF!</definedName>
    <definedName name="TRES">[3]Hoja4!#REF!</definedName>
    <definedName name="UNO" localSheetId="1">[3]Hoja4!#REF!</definedName>
    <definedName name="UNO" localSheetId="2">[3]Hoja4!#REF!</definedName>
    <definedName name="UNO" localSheetId="19">[3]Hoja4!#REF!</definedName>
    <definedName name="UNO" localSheetId="20">[3]Hoja4!#REF!</definedName>
    <definedName name="UNO" localSheetId="21">[3]Hoja4!#REF!</definedName>
    <definedName name="UNO" localSheetId="22">[3]Hoja4!#REF!</definedName>
    <definedName name="UNO" localSheetId="23">[3]Hoja4!#REF!</definedName>
    <definedName name="UNO" localSheetId="24">[3]Hoja4!#REF!</definedName>
    <definedName name="UNO" localSheetId="25">[3]Hoja4!#REF!</definedName>
    <definedName name="UNO" localSheetId="26">[3]Hoja4!#REF!</definedName>
    <definedName name="UNO" localSheetId="27">[3]Hoja4!#REF!</definedName>
    <definedName name="UNO" localSheetId="28">[3]Hoja4!#REF!</definedName>
    <definedName name="UNO" localSheetId="29">[3]Hoja4!#REF!</definedName>
    <definedName name="UNO" localSheetId="30">[3]Hoja4!#REF!</definedName>
    <definedName name="UNO" localSheetId="31">[3]Hoja4!#REF!</definedName>
    <definedName name="UNO" localSheetId="32">[3]Hoja4!#REF!</definedName>
    <definedName name="UNO" localSheetId="33">[3]Hoja4!#REF!</definedName>
    <definedName name="UNO" localSheetId="34">[3]Hoja4!#REF!</definedName>
    <definedName name="UNO" localSheetId="35">[3]Hoja4!#REF!</definedName>
    <definedName name="UNO" localSheetId="36">[3]Hoja4!#REF!</definedName>
    <definedName name="UNO" localSheetId="3">[3]Hoja4!#REF!</definedName>
    <definedName name="UNO" localSheetId="4">[3]Hoja4!#REF!</definedName>
    <definedName name="UNO" localSheetId="5">[3]Hoja4!#REF!</definedName>
    <definedName name="UNO" localSheetId="6">[3]Hoja4!#REF!</definedName>
    <definedName name="UNO" localSheetId="7">[3]Hoja4!#REF!</definedName>
    <definedName name="UNO" localSheetId="8">[3]Hoja4!#REF!</definedName>
    <definedName name="UNO" localSheetId="9">[3]Hoja4!#REF!</definedName>
    <definedName name="UNO" localSheetId="10">[3]Hoja4!#REF!</definedName>
    <definedName name="UNO" localSheetId="11">[3]Hoja4!#REF!</definedName>
    <definedName name="UNO" localSheetId="12">[3]Hoja4!#REF!</definedName>
    <definedName name="UNO" localSheetId="13">[3]Hoja4!#REF!</definedName>
    <definedName name="UNO" localSheetId="14">[3]Hoja4!#REF!</definedName>
    <definedName name="UNO" localSheetId="15">[3]Hoja4!#REF!</definedName>
    <definedName name="UNO" localSheetId="16">[3]Hoja4!#REF!</definedName>
    <definedName name="UNO" localSheetId="17">[3]Hoja4!#REF!</definedName>
    <definedName name="UNO" localSheetId="18">[3]Hoja4!#REF!</definedName>
    <definedName name="UNO">[3]Hoja4!#REF!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H14" i="105" l="1"/>
  <c r="H28" i="103"/>
  <c r="H34" i="18" l="1"/>
  <c r="F22" i="1"/>
  <c r="F21" i="1"/>
  <c r="F20" i="1"/>
  <c r="F19" i="1"/>
  <c r="F16" i="1"/>
  <c r="F15" i="1"/>
  <c r="F14" i="1"/>
  <c r="F13" i="1"/>
  <c r="F10" i="1"/>
  <c r="F9" i="1"/>
  <c r="F8" i="1"/>
  <c r="F7" i="1"/>
  <c r="F6" i="1"/>
  <c r="F5" i="1"/>
  <c r="F4" i="1"/>
  <c r="A10" i="93"/>
  <c r="H14" i="93"/>
  <c r="H32" i="112" l="1"/>
  <c r="A12" i="18"/>
  <c r="A8" i="93"/>
  <c r="H22" i="125" l="1"/>
  <c r="H20" i="109" l="1"/>
  <c r="I5" i="130"/>
  <c r="H35" i="107"/>
  <c r="H32" i="121"/>
  <c r="H14" i="119"/>
  <c r="A12" i="119"/>
  <c r="A10" i="119"/>
  <c r="H12" i="123"/>
  <c r="H10" i="115"/>
  <c r="H28" i="101"/>
  <c r="A26" i="101"/>
  <c r="A24" i="101"/>
  <c r="A22" i="101"/>
  <c r="A20" i="101"/>
  <c r="H30" i="98"/>
  <c r="H26" i="97"/>
  <c r="H46" i="94"/>
  <c r="H26" i="90"/>
  <c r="A24" i="90"/>
  <c r="A22" i="90"/>
  <c r="A20" i="90"/>
  <c r="I5" i="127" l="1"/>
  <c r="I5" i="143"/>
  <c r="I5" i="126"/>
  <c r="I5" i="128"/>
  <c r="G5" i="126"/>
  <c r="D5" i="1" s="1"/>
  <c r="G5" i="52"/>
  <c r="D4" i="1" s="1"/>
  <c r="G5" i="143"/>
  <c r="D6" i="1" s="1"/>
  <c r="G5" i="129"/>
  <c r="D9" i="1" s="1"/>
  <c r="B5" i="93"/>
  <c r="B5" i="143" s="1"/>
  <c r="L3" i="143"/>
  <c r="K3" i="143"/>
  <c r="J3" i="143"/>
  <c r="G3" i="143"/>
  <c r="F3" i="143"/>
  <c r="E3" i="143"/>
  <c r="A5" i="1"/>
  <c r="A6" i="1"/>
  <c r="A7" i="1"/>
  <c r="A8" i="1"/>
  <c r="A9" i="1"/>
  <c r="A10" i="1"/>
  <c r="A11" i="1"/>
  <c r="A12" i="1"/>
  <c r="A13" i="1"/>
  <c r="A14" i="1"/>
  <c r="A15" i="1"/>
  <c r="A16" i="1"/>
  <c r="A18" i="1"/>
  <c r="A19" i="1"/>
  <c r="A20" i="1"/>
  <c r="A21" i="1"/>
  <c r="A22" i="1"/>
  <c r="I5" i="141"/>
  <c r="E3" i="141"/>
  <c r="F3" i="141"/>
  <c r="G3" i="141"/>
  <c r="J3" i="141"/>
  <c r="K3" i="141"/>
  <c r="L3" i="141"/>
  <c r="I5" i="140"/>
  <c r="E3" i="140"/>
  <c r="F3" i="140"/>
  <c r="G3" i="140"/>
  <c r="J3" i="140"/>
  <c r="K3" i="140"/>
  <c r="L3" i="140"/>
  <c r="I5" i="139"/>
  <c r="G5" i="139"/>
  <c r="D20" i="1" s="1"/>
  <c r="E3" i="139"/>
  <c r="F3" i="139"/>
  <c r="G3" i="139"/>
  <c r="J3" i="139"/>
  <c r="K3" i="139"/>
  <c r="L3" i="139"/>
  <c r="I5" i="138"/>
  <c r="E3" i="138"/>
  <c r="F3" i="138"/>
  <c r="G3" i="138"/>
  <c r="J3" i="138"/>
  <c r="K3" i="138"/>
  <c r="L3" i="138"/>
  <c r="I5" i="137"/>
  <c r="E3" i="137"/>
  <c r="F3" i="137"/>
  <c r="G3" i="137"/>
  <c r="J3" i="137"/>
  <c r="K3" i="137"/>
  <c r="L3" i="137"/>
  <c r="I5" i="136"/>
  <c r="G5" i="136"/>
  <c r="D16" i="1" s="1"/>
  <c r="E3" i="136"/>
  <c r="F3" i="136"/>
  <c r="G3" i="136"/>
  <c r="J3" i="136"/>
  <c r="K3" i="136"/>
  <c r="L3" i="136"/>
  <c r="I5" i="135"/>
  <c r="E3" i="135"/>
  <c r="F3" i="135"/>
  <c r="G3" i="135"/>
  <c r="J3" i="135"/>
  <c r="K3" i="135"/>
  <c r="L3" i="135"/>
  <c r="I5" i="134"/>
  <c r="E3" i="134"/>
  <c r="F3" i="134"/>
  <c r="G3" i="134"/>
  <c r="J3" i="134"/>
  <c r="K3" i="134"/>
  <c r="L3" i="134"/>
  <c r="I5" i="133"/>
  <c r="E3" i="133"/>
  <c r="F3" i="133"/>
  <c r="G3" i="133"/>
  <c r="J3" i="133"/>
  <c r="K3" i="133"/>
  <c r="L3" i="133"/>
  <c r="I5" i="132"/>
  <c r="E3" i="132"/>
  <c r="F3" i="132"/>
  <c r="G3" i="132"/>
  <c r="J3" i="132"/>
  <c r="K3" i="132"/>
  <c r="L3" i="132"/>
  <c r="I5" i="131"/>
  <c r="L3" i="131"/>
  <c r="K3" i="131"/>
  <c r="J3" i="131"/>
  <c r="G3" i="131"/>
  <c r="F3" i="131"/>
  <c r="E3" i="131"/>
  <c r="L3" i="130"/>
  <c r="K3" i="130"/>
  <c r="J3" i="130"/>
  <c r="G3" i="130"/>
  <c r="F3" i="130"/>
  <c r="E3" i="130"/>
  <c r="I5" i="129"/>
  <c r="L3" i="129"/>
  <c r="K3" i="129"/>
  <c r="J3" i="129"/>
  <c r="G3" i="129"/>
  <c r="F3" i="129"/>
  <c r="E3" i="129"/>
  <c r="L3" i="128"/>
  <c r="K3" i="128"/>
  <c r="J3" i="128"/>
  <c r="G3" i="128"/>
  <c r="F3" i="128"/>
  <c r="E3" i="128"/>
  <c r="L3" i="127"/>
  <c r="K3" i="127"/>
  <c r="J3" i="127"/>
  <c r="G3" i="127"/>
  <c r="F3" i="127"/>
  <c r="E3" i="127"/>
  <c r="L3" i="126"/>
  <c r="K3" i="126"/>
  <c r="J3" i="126"/>
  <c r="G3" i="126"/>
  <c r="F3" i="126"/>
  <c r="E3" i="126"/>
  <c r="G5" i="140"/>
  <c r="D21" i="1" s="1"/>
  <c r="G5" i="132"/>
  <c r="D12" i="1" s="1"/>
  <c r="B5" i="117"/>
  <c r="B5" i="138" s="1"/>
  <c r="G5" i="128"/>
  <c r="D8" i="1" s="1"/>
  <c r="G5" i="130"/>
  <c r="D10" i="1" s="1"/>
  <c r="G5" i="137"/>
  <c r="D18" i="1" s="1"/>
  <c r="B5" i="121"/>
  <c r="B5" i="137" s="1"/>
  <c r="B5" i="125"/>
  <c r="B5" i="140"/>
  <c r="A8" i="125"/>
  <c r="A10" i="125" s="1"/>
  <c r="A12" i="125" s="1"/>
  <c r="A14" i="125" s="1"/>
  <c r="A16" i="125" s="1"/>
  <c r="A18" i="125" s="1"/>
  <c r="A20" i="125" s="1"/>
  <c r="B5" i="123"/>
  <c r="B5" i="141" s="1"/>
  <c r="G5" i="141"/>
  <c r="D22" i="1" s="1"/>
  <c r="A8" i="123"/>
  <c r="A10" i="123"/>
  <c r="H16" i="117"/>
  <c r="G5" i="138" s="1"/>
  <c r="D19" i="1" s="1"/>
  <c r="A8" i="121"/>
  <c r="A10" i="121"/>
  <c r="A12" i="121"/>
  <c r="A14" i="121" s="1"/>
  <c r="A16" i="121" s="1"/>
  <c r="A18" i="121" s="1"/>
  <c r="A20" i="121" s="1"/>
  <c r="A22" i="121" s="1"/>
  <c r="A24" i="121" s="1"/>
  <c r="A26" i="121" s="1"/>
  <c r="A28" i="121" s="1"/>
  <c r="A30" i="121" s="1"/>
  <c r="F18" i="1" s="1"/>
  <c r="B5" i="119"/>
  <c r="B5" i="139" s="1"/>
  <c r="A8" i="119"/>
  <c r="A8" i="117"/>
  <c r="A10" i="117" s="1"/>
  <c r="A12" i="117" s="1"/>
  <c r="A14" i="117" s="1"/>
  <c r="B5" i="115"/>
  <c r="B5" i="136" s="1"/>
  <c r="A8" i="115"/>
  <c r="G5" i="135"/>
  <c r="D15" i="1" s="1"/>
  <c r="B5" i="112"/>
  <c r="B5" i="135" s="1"/>
  <c r="G5" i="134"/>
  <c r="D14" i="1" s="1"/>
  <c r="B5" i="109"/>
  <c r="B5" i="134"/>
  <c r="A8" i="112"/>
  <c r="A10" i="112" s="1"/>
  <c r="A12" i="112" s="1"/>
  <c r="A14" i="112" s="1"/>
  <c r="A16" i="112" s="1"/>
  <c r="A18" i="112" s="1"/>
  <c r="A20" i="112" s="1"/>
  <c r="A22" i="112" s="1"/>
  <c r="A24" i="112" s="1"/>
  <c r="A26" i="112" s="1"/>
  <c r="A28" i="112" s="1"/>
  <c r="A30" i="112" s="1"/>
  <c r="G5" i="133"/>
  <c r="D13" i="1" s="1"/>
  <c r="B5" i="105"/>
  <c r="B5" i="133" s="1"/>
  <c r="A8" i="109"/>
  <c r="A10" i="109"/>
  <c r="A12" i="109"/>
  <c r="A14" i="109"/>
  <c r="A16" i="109"/>
  <c r="A18" i="109"/>
  <c r="B5" i="107"/>
  <c r="B5" i="132" s="1"/>
  <c r="A9" i="107"/>
  <c r="A11" i="107" s="1"/>
  <c r="A13" i="107" s="1"/>
  <c r="G5" i="131"/>
  <c r="D11" i="1" s="1"/>
  <c r="A8" i="105"/>
  <c r="A10" i="105" s="1"/>
  <c r="A12" i="105" s="1"/>
  <c r="B5" i="103"/>
  <c r="B5" i="131" s="1"/>
  <c r="A8" i="103"/>
  <c r="A10" i="103" s="1"/>
  <c r="A12" i="103" s="1"/>
  <c r="A14" i="103" s="1"/>
  <c r="A16" i="103" s="1"/>
  <c r="A18" i="103" s="1"/>
  <c r="A20" i="103" s="1"/>
  <c r="A22" i="103" s="1"/>
  <c r="A24" i="103" s="1"/>
  <c r="A26" i="103" s="1"/>
  <c r="F11" i="1" s="1"/>
  <c r="F23" i="1" s="1"/>
  <c r="B5" i="101"/>
  <c r="B5" i="130" s="1"/>
  <c r="A8" i="101"/>
  <c r="A10" i="101" s="1"/>
  <c r="A12" i="101" s="1"/>
  <c r="A14" i="101" s="1"/>
  <c r="A16" i="101" s="1"/>
  <c r="A18" i="101" s="1"/>
  <c r="B5" i="98"/>
  <c r="B5" i="129"/>
  <c r="I5" i="52"/>
  <c r="A8" i="98"/>
  <c r="A10" i="98"/>
  <c r="A12" i="98"/>
  <c r="A14" i="98"/>
  <c r="A16" i="98"/>
  <c r="A18" i="98"/>
  <c r="A20" i="98"/>
  <c r="A22" i="98"/>
  <c r="A24" i="98"/>
  <c r="A26" i="98"/>
  <c r="A28" i="98"/>
  <c r="B5" i="97"/>
  <c r="B5" i="128" s="1"/>
  <c r="A8" i="97"/>
  <c r="A10" i="97" s="1"/>
  <c r="A12" i="97" s="1"/>
  <c r="A14" i="97" s="1"/>
  <c r="A16" i="97" s="1"/>
  <c r="A18" i="97" s="1"/>
  <c r="A20" i="97" s="1"/>
  <c r="A22" i="97" s="1"/>
  <c r="A24" i="97" s="1"/>
  <c r="G5" i="127"/>
  <c r="D7" i="1" s="1"/>
  <c r="B5" i="94"/>
  <c r="B5" i="127" s="1"/>
  <c r="A8" i="94"/>
  <c r="A10" i="94" s="1"/>
  <c r="A12" i="94" s="1"/>
  <c r="A14" i="94" s="1"/>
  <c r="A16" i="94" s="1"/>
  <c r="A18" i="94" s="1"/>
  <c r="A20" i="94" s="1"/>
  <c r="A22" i="94" s="1"/>
  <c r="A24" i="94" s="1"/>
  <c r="A26" i="94" s="1"/>
  <c r="A28" i="94" s="1"/>
  <c r="A30" i="94" s="1"/>
  <c r="A32" i="94" s="1"/>
  <c r="A34" i="94" s="1"/>
  <c r="A36" i="94" s="1"/>
  <c r="A38" i="94" s="1"/>
  <c r="A40" i="94" s="1"/>
  <c r="A42" i="94" s="1"/>
  <c r="A44" i="94" s="1"/>
  <c r="B5" i="18"/>
  <c r="A12" i="93"/>
  <c r="B5" i="90"/>
  <c r="B5" i="126" s="1"/>
  <c r="A8" i="90"/>
  <c r="A10" i="90" s="1"/>
  <c r="A12" i="90" s="1"/>
  <c r="A14" i="90" s="1"/>
  <c r="A16" i="90" s="1"/>
  <c r="A18" i="90" s="1"/>
  <c r="A8" i="18"/>
  <c r="A10" i="18"/>
  <c r="A14" i="18" s="1"/>
  <c r="A16" i="18" s="1"/>
  <c r="A18" i="18" s="1"/>
  <c r="A20" i="18" s="1"/>
  <c r="A22" i="18" s="1"/>
  <c r="A24" i="18" s="1"/>
  <c r="A26" i="18" s="1"/>
  <c r="A28" i="18" s="1"/>
  <c r="A30" i="18" s="1"/>
  <c r="A32" i="18" s="1"/>
  <c r="K3" i="52"/>
  <c r="L3" i="52"/>
  <c r="J3" i="52"/>
  <c r="G3" i="52"/>
  <c r="F3" i="52"/>
  <c r="E3" i="52"/>
  <c r="AB14" i="51"/>
  <c r="AB13" i="51"/>
  <c r="AB12" i="51"/>
  <c r="V14" i="51"/>
  <c r="S14" i="51"/>
  <c r="P14" i="51"/>
  <c r="M14" i="51"/>
  <c r="J14" i="51"/>
  <c r="V13" i="51"/>
  <c r="S13" i="51"/>
  <c r="P13" i="51"/>
  <c r="M13" i="51"/>
  <c r="J13" i="51"/>
  <c r="V12" i="51"/>
  <c r="S12" i="51"/>
  <c r="P12" i="51"/>
  <c r="M12" i="51"/>
  <c r="AC14" i="51"/>
  <c r="AC13" i="51"/>
  <c r="AC12" i="51"/>
  <c r="J12" i="51"/>
  <c r="G12" i="51"/>
  <c r="G14" i="51"/>
  <c r="G13" i="51"/>
  <c r="Y13" i="51"/>
  <c r="Y14" i="51"/>
  <c r="Y12" i="51"/>
  <c r="T15" i="51"/>
  <c r="U15" i="51"/>
  <c r="R15" i="51"/>
  <c r="Q15" i="51"/>
  <c r="O15" i="51"/>
  <c r="N15" i="51"/>
  <c r="L15" i="51"/>
  <c r="K15" i="51"/>
  <c r="I15" i="51"/>
  <c r="H15" i="51"/>
  <c r="AC3" i="51"/>
  <c r="AA15" i="51"/>
  <c r="Z15" i="51"/>
  <c r="X15" i="51"/>
  <c r="W15" i="51"/>
  <c r="V15" i="51"/>
  <c r="S15" i="51"/>
  <c r="M15" i="51"/>
  <c r="Y15" i="51"/>
  <c r="AB15" i="51"/>
  <c r="F15" i="51"/>
  <c r="E15" i="51"/>
  <c r="AD14" i="51"/>
  <c r="AE14" i="51"/>
  <c r="AD13" i="51"/>
  <c r="AE13" i="51"/>
  <c r="AD12" i="51"/>
  <c r="AE12" i="51"/>
  <c r="AA11" i="51"/>
  <c r="AA16" i="51"/>
  <c r="Z11" i="51"/>
  <c r="Z16" i="51"/>
  <c r="X11" i="51"/>
  <c r="X16" i="51"/>
  <c r="W11" i="51"/>
  <c r="W16" i="51"/>
  <c r="U11" i="51"/>
  <c r="U16" i="51"/>
  <c r="T11" i="51"/>
  <c r="T16" i="51"/>
  <c r="R11" i="51"/>
  <c r="Q11" i="51"/>
  <c r="Q16" i="51"/>
  <c r="O11" i="51"/>
  <c r="N11" i="51"/>
  <c r="L11" i="51"/>
  <c r="K11" i="51"/>
  <c r="I11" i="51"/>
  <c r="H11" i="51"/>
  <c r="F11" i="51"/>
  <c r="E11" i="51"/>
  <c r="AD10" i="51"/>
  <c r="AC10" i="51"/>
  <c r="AB10" i="51"/>
  <c r="Y10" i="51"/>
  <c r="V10" i="51"/>
  <c r="S10" i="51"/>
  <c r="P10" i="51"/>
  <c r="M10" i="51"/>
  <c r="J10" i="51"/>
  <c r="G10" i="51"/>
  <c r="AD9" i="51"/>
  <c r="AC9" i="51"/>
  <c r="AB9" i="51"/>
  <c r="Y9" i="51"/>
  <c r="V9" i="51"/>
  <c r="S9" i="51"/>
  <c r="P9" i="51"/>
  <c r="M9" i="51"/>
  <c r="J9" i="51"/>
  <c r="G9" i="51"/>
  <c r="AD8" i="51"/>
  <c r="AC8" i="51"/>
  <c r="AB8" i="51"/>
  <c r="Y8" i="51"/>
  <c r="V8" i="51"/>
  <c r="S8" i="51"/>
  <c r="P8" i="51"/>
  <c r="M8" i="51"/>
  <c r="J8" i="51"/>
  <c r="G8" i="51"/>
  <c r="AD7" i="51"/>
  <c r="AC7" i="51"/>
  <c r="AB7" i="51"/>
  <c r="Y7" i="51"/>
  <c r="V7" i="51"/>
  <c r="S7" i="51"/>
  <c r="P7" i="51"/>
  <c r="M7" i="51"/>
  <c r="J7" i="51"/>
  <c r="G7" i="51"/>
  <c r="AD6" i="51"/>
  <c r="AC6" i="51"/>
  <c r="AB6" i="51"/>
  <c r="Y6" i="51"/>
  <c r="V6" i="51"/>
  <c r="S6" i="51"/>
  <c r="P6" i="51"/>
  <c r="M6" i="51"/>
  <c r="J6" i="51"/>
  <c r="G6" i="51"/>
  <c r="AD5" i="51"/>
  <c r="AC5" i="51"/>
  <c r="AB5" i="51"/>
  <c r="Y5" i="51"/>
  <c r="V5" i="51"/>
  <c r="S5" i="51"/>
  <c r="P5" i="51"/>
  <c r="M5" i="51"/>
  <c r="J5" i="51"/>
  <c r="G5" i="51"/>
  <c r="AD4" i="51"/>
  <c r="AC4" i="51"/>
  <c r="AB4" i="51"/>
  <c r="Y4" i="51"/>
  <c r="V4" i="51"/>
  <c r="S4" i="51"/>
  <c r="P4" i="51"/>
  <c r="M4" i="51"/>
  <c r="J4" i="51"/>
  <c r="G4" i="51"/>
  <c r="AD3" i="51"/>
  <c r="AE3" i="51"/>
  <c r="AB3" i="51"/>
  <c r="Y3" i="51"/>
  <c r="V3" i="51"/>
  <c r="S3" i="51"/>
  <c r="P3" i="51"/>
  <c r="M3" i="51"/>
  <c r="J3" i="51"/>
  <c r="G3" i="51"/>
  <c r="F5" i="50"/>
  <c r="Y16" i="51"/>
  <c r="V16" i="51"/>
  <c r="AB16" i="51"/>
  <c r="AE4" i="51"/>
  <c r="AE5" i="51"/>
  <c r="AE6" i="51"/>
  <c r="AE7" i="51"/>
  <c r="AE8" i="51"/>
  <c r="AE9" i="51"/>
  <c r="AE10" i="51"/>
  <c r="G11" i="51"/>
  <c r="K16" i="51"/>
  <c r="M11" i="51"/>
  <c r="V11" i="51"/>
  <c r="E16" i="51"/>
  <c r="G15" i="51"/>
  <c r="J15" i="51"/>
  <c r="R16" i="51"/>
  <c r="S16" i="51"/>
  <c r="Y11" i="51"/>
  <c r="J11" i="51"/>
  <c r="N16" i="51"/>
  <c r="AB11" i="51"/>
  <c r="AD11" i="51"/>
  <c r="P11" i="51"/>
  <c r="P15" i="51"/>
  <c r="AC11" i="51"/>
  <c r="F16" i="51"/>
  <c r="S11" i="51"/>
  <c r="H16" i="51"/>
  <c r="I16" i="51"/>
  <c r="G16" i="51"/>
  <c r="AC15" i="51"/>
  <c r="AC16" i="51"/>
  <c r="L16" i="51"/>
  <c r="M16" i="51"/>
  <c r="AE11" i="51"/>
  <c r="J16" i="51"/>
  <c r="O16" i="51"/>
  <c r="P16" i="51"/>
  <c r="AD15" i="51"/>
  <c r="AE15" i="51"/>
  <c r="AD16" i="51"/>
  <c r="AE16" i="51"/>
  <c r="S14" i="50"/>
  <c r="R14" i="50"/>
  <c r="Q14" i="50"/>
  <c r="P14" i="50"/>
  <c r="N14" i="50"/>
  <c r="L14" i="50"/>
  <c r="K14" i="50"/>
  <c r="I14" i="50"/>
  <c r="H14" i="50"/>
  <c r="F14" i="50"/>
  <c r="D14" i="50"/>
  <c r="C14" i="50"/>
  <c r="S5" i="50"/>
  <c r="T5" i="50"/>
  <c r="R5" i="50"/>
  <c r="M13" i="50"/>
  <c r="M12" i="50"/>
  <c r="M11" i="50"/>
  <c r="M10" i="50"/>
  <c r="M9" i="50"/>
  <c r="M8" i="50"/>
  <c r="M7" i="50"/>
  <c r="M6" i="50"/>
  <c r="M5" i="50"/>
  <c r="N5" i="50"/>
  <c r="O5" i="50"/>
  <c r="T13" i="50"/>
  <c r="T12" i="50"/>
  <c r="T11" i="50"/>
  <c r="T10" i="50"/>
  <c r="T9" i="50"/>
  <c r="T8" i="50"/>
  <c r="T7" i="50"/>
  <c r="T6" i="50"/>
  <c r="O13" i="50"/>
  <c r="O12" i="50"/>
  <c r="O11" i="50"/>
  <c r="O10" i="50"/>
  <c r="O9" i="50"/>
  <c r="O8" i="50"/>
  <c r="O7" i="50"/>
  <c r="O6" i="50"/>
  <c r="J13" i="50"/>
  <c r="J12" i="50"/>
  <c r="J11" i="50"/>
  <c r="J10" i="50"/>
  <c r="J9" i="50"/>
  <c r="J8" i="50"/>
  <c r="J7" i="50"/>
  <c r="J6" i="50"/>
  <c r="J5" i="50"/>
  <c r="E6" i="50"/>
  <c r="G6" i="50"/>
  <c r="E7" i="50"/>
  <c r="G7" i="50"/>
  <c r="E5" i="50"/>
  <c r="G5" i="50"/>
  <c r="E8" i="50"/>
  <c r="G8" i="50"/>
  <c r="E9" i="50"/>
  <c r="G9" i="50"/>
  <c r="E10" i="50"/>
  <c r="G10" i="50"/>
  <c r="E11" i="50"/>
  <c r="G11" i="50"/>
  <c r="E12" i="50"/>
  <c r="G12" i="50"/>
  <c r="E13" i="50"/>
  <c r="G13" i="50"/>
  <c r="M14" i="50"/>
  <c r="O14" i="50"/>
  <c r="J14" i="50"/>
  <c r="T14" i="50"/>
  <c r="E14" i="50"/>
  <c r="G14" i="50"/>
  <c r="E534" i="5"/>
  <c r="C534" i="5"/>
  <c r="B534" i="5"/>
  <c r="E533" i="5"/>
  <c r="C533" i="5"/>
  <c r="B533" i="5"/>
  <c r="E527" i="5"/>
  <c r="C527" i="5"/>
  <c r="D527" i="5" s="1"/>
  <c r="B527" i="5"/>
  <c r="E526" i="5"/>
  <c r="C526" i="5"/>
  <c r="B526" i="5"/>
  <c r="B507" i="5"/>
  <c r="A507" i="5"/>
  <c r="B506" i="5"/>
  <c r="A506" i="5"/>
  <c r="B505" i="5"/>
  <c r="A505" i="5"/>
  <c r="B504" i="5"/>
  <c r="B508" i="5" s="1"/>
  <c r="A504" i="5"/>
  <c r="A508" i="5" s="1"/>
  <c r="B495" i="5"/>
  <c r="A495" i="5"/>
  <c r="B494" i="5"/>
  <c r="A494" i="5"/>
  <c r="B493" i="5"/>
  <c r="A493" i="5"/>
  <c r="B492" i="5"/>
  <c r="B496" i="5" s="1"/>
  <c r="A492" i="5"/>
  <c r="A496" i="5" s="1"/>
  <c r="B482" i="5"/>
  <c r="B481" i="5"/>
  <c r="B480" i="5"/>
  <c r="B479" i="5"/>
  <c r="B478" i="5"/>
  <c r="B477" i="5"/>
  <c r="B476" i="5"/>
  <c r="B475" i="5"/>
  <c r="B474" i="5"/>
  <c r="B473" i="5"/>
  <c r="B472" i="5"/>
  <c r="B471" i="5"/>
  <c r="B470" i="5"/>
  <c r="B469" i="5"/>
  <c r="B468" i="5"/>
  <c r="B467" i="5"/>
  <c r="C250" i="5"/>
  <c r="C249" i="5"/>
  <c r="C248" i="5"/>
  <c r="C247" i="5"/>
  <c r="C246" i="5"/>
  <c r="C245" i="5"/>
  <c r="C244" i="5"/>
  <c r="C243" i="5"/>
  <c r="C242" i="5"/>
  <c r="C241" i="5"/>
  <c r="C240" i="5"/>
  <c r="C239" i="5"/>
  <c r="C238" i="5"/>
  <c r="C237" i="5"/>
  <c r="C236" i="5"/>
  <c r="C235" i="5"/>
  <c r="C234" i="5"/>
  <c r="C233" i="5"/>
  <c r="C232" i="5"/>
  <c r="C231" i="5"/>
  <c r="C230" i="5"/>
  <c r="C229" i="5"/>
  <c r="C228" i="5"/>
  <c r="C227" i="5"/>
  <c r="C226" i="5"/>
  <c r="C225" i="5"/>
  <c r="C224" i="5"/>
  <c r="C223" i="5"/>
  <c r="C222" i="5"/>
  <c r="C221" i="5"/>
  <c r="B5" i="52"/>
  <c r="D3" i="1" l="1"/>
  <c r="C540" i="5"/>
  <c r="C528" i="5"/>
  <c r="D526" i="5" s="1"/>
  <c r="D17" i="1"/>
  <c r="C539" i="5"/>
  <c r="C541" i="5" s="1"/>
  <c r="A16" i="107"/>
  <c r="A19" i="107" s="1"/>
  <c r="A21" i="107" s="1"/>
  <c r="A23" i="107" s="1"/>
  <c r="A25" i="107" s="1"/>
  <c r="A27" i="107" s="1"/>
  <c r="A29" i="107" s="1"/>
  <c r="A31" i="107" s="1"/>
  <c r="A33" i="107" s="1"/>
  <c r="F12" i="1" s="1"/>
  <c r="C535" i="5"/>
  <c r="D534" i="5" s="1"/>
  <c r="D539" i="5" l="1"/>
  <c r="D540" i="5"/>
  <c r="D53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William Vargas Pinilla</author>
  </authors>
  <commentList>
    <comment ref="H12" authorId="0" shapeId="0" xr:uid="{00000000-0006-0000-2500-000001000000}">
      <text>
        <r>
          <rPr>
            <b/>
            <sz val="20"/>
            <color indexed="81"/>
            <rFont val="Tahoma"/>
            <family val="2"/>
          </rPr>
          <t>10%</t>
        </r>
      </text>
    </comment>
    <comment ref="K12" authorId="0" shapeId="0" xr:uid="{00000000-0006-0000-2500-000002000000}">
      <text>
        <r>
          <rPr>
            <b/>
            <sz val="20"/>
            <color indexed="81"/>
            <rFont val="Tahoma"/>
            <family val="2"/>
          </rPr>
          <t>10%</t>
        </r>
      </text>
    </comment>
    <comment ref="N12" authorId="0" shapeId="0" xr:uid="{00000000-0006-0000-2500-000003000000}">
      <text>
        <r>
          <rPr>
            <b/>
            <sz val="20"/>
            <color indexed="81"/>
            <rFont val="Tahoma"/>
            <family val="2"/>
          </rPr>
          <t>10%</t>
        </r>
      </text>
    </comment>
    <comment ref="Q12" authorId="0" shapeId="0" xr:uid="{00000000-0006-0000-2500-000004000000}">
      <text>
        <r>
          <rPr>
            <b/>
            <sz val="20"/>
            <color indexed="81"/>
            <rFont val="Tahoma"/>
            <family val="2"/>
          </rPr>
          <t>10%</t>
        </r>
      </text>
    </comment>
    <comment ref="T12" authorId="0" shapeId="0" xr:uid="{00000000-0006-0000-2500-000005000000}">
      <text>
        <r>
          <rPr>
            <b/>
            <sz val="20"/>
            <color indexed="81"/>
            <rFont val="Tahoma"/>
            <family val="2"/>
          </rPr>
          <t>10%</t>
        </r>
      </text>
    </comment>
    <comment ref="W12" authorId="0" shapeId="0" xr:uid="{00000000-0006-0000-2500-000006000000}">
      <text>
        <r>
          <rPr>
            <b/>
            <sz val="20"/>
            <color indexed="81"/>
            <rFont val="Tahoma"/>
            <family val="2"/>
          </rPr>
          <t>10%</t>
        </r>
      </text>
    </comment>
    <comment ref="Z12" authorId="0" shapeId="0" xr:uid="{00000000-0006-0000-2500-000007000000}">
      <text>
        <r>
          <rPr>
            <b/>
            <sz val="20"/>
            <color indexed="81"/>
            <rFont val="Tahoma"/>
            <family val="2"/>
          </rPr>
          <t>10%</t>
        </r>
      </text>
    </comment>
    <comment ref="AA12" authorId="0" shapeId="0" xr:uid="{00000000-0006-0000-2500-000008000000}">
      <text>
        <r>
          <rPr>
            <b/>
            <sz val="20"/>
            <color indexed="81"/>
            <rFont val="Tahoma"/>
            <family val="2"/>
          </rPr>
          <t>10%</t>
        </r>
      </text>
    </comment>
    <comment ref="E13" authorId="0" shapeId="0" xr:uid="{00000000-0006-0000-2500-000009000000}">
      <text>
        <r>
          <rPr>
            <b/>
            <sz val="20"/>
            <color indexed="81"/>
            <rFont val="Tahoma"/>
            <family val="2"/>
          </rPr>
          <t>100%</t>
        </r>
      </text>
    </comment>
    <comment ref="H13" authorId="0" shapeId="0" xr:uid="{00000000-0006-0000-2500-00000A000000}">
      <text>
        <r>
          <rPr>
            <b/>
            <sz val="20"/>
            <color indexed="81"/>
            <rFont val="Tahoma"/>
            <family val="2"/>
          </rPr>
          <t>100%</t>
        </r>
      </text>
    </comment>
    <comment ref="K13" authorId="0" shapeId="0" xr:uid="{00000000-0006-0000-2500-00000B000000}">
      <text>
        <r>
          <rPr>
            <b/>
            <sz val="20"/>
            <color indexed="81"/>
            <rFont val="Tahoma"/>
            <family val="2"/>
          </rPr>
          <t>100%</t>
        </r>
      </text>
    </comment>
    <comment ref="N13" authorId="0" shapeId="0" xr:uid="{00000000-0006-0000-2500-00000C000000}">
      <text>
        <r>
          <rPr>
            <b/>
            <sz val="20"/>
            <color indexed="81"/>
            <rFont val="Tahoma"/>
            <family val="2"/>
          </rPr>
          <t>100%</t>
        </r>
      </text>
    </comment>
    <comment ref="Q13" authorId="0" shapeId="0" xr:uid="{00000000-0006-0000-2500-00000D000000}">
      <text>
        <r>
          <rPr>
            <b/>
            <sz val="20"/>
            <color indexed="81"/>
            <rFont val="Tahoma"/>
            <family val="2"/>
          </rPr>
          <t>10%</t>
        </r>
      </text>
    </comment>
    <comment ref="T13" authorId="0" shapeId="0" xr:uid="{00000000-0006-0000-2500-00000E000000}">
      <text>
        <r>
          <rPr>
            <b/>
            <sz val="20"/>
            <color indexed="81"/>
            <rFont val="Tahoma"/>
            <family val="2"/>
          </rPr>
          <t>100%</t>
        </r>
      </text>
    </comment>
    <comment ref="W13" authorId="0" shapeId="0" xr:uid="{00000000-0006-0000-2500-00000F000000}">
      <text>
        <r>
          <rPr>
            <b/>
            <sz val="20"/>
            <color indexed="81"/>
            <rFont val="Tahoma"/>
            <family val="2"/>
          </rPr>
          <t>100%</t>
        </r>
      </text>
    </comment>
    <comment ref="Z13" authorId="0" shapeId="0" xr:uid="{00000000-0006-0000-2500-000010000000}">
      <text>
        <r>
          <rPr>
            <b/>
            <sz val="20"/>
            <color indexed="81"/>
            <rFont val="Tahoma"/>
            <family val="2"/>
          </rPr>
          <t>100%</t>
        </r>
      </text>
    </comment>
    <comment ref="AA13" authorId="0" shapeId="0" xr:uid="{00000000-0006-0000-2500-000011000000}">
      <text>
        <r>
          <rPr>
            <b/>
            <sz val="20"/>
            <color indexed="81"/>
            <rFont val="Tahoma"/>
            <family val="2"/>
          </rPr>
          <t>100%</t>
        </r>
      </text>
    </comment>
    <comment ref="E14" authorId="0" shapeId="0" xr:uid="{00000000-0006-0000-2500-000012000000}">
      <text>
        <r>
          <rPr>
            <b/>
            <sz val="20"/>
            <color indexed="81"/>
            <rFont val="Tahoma"/>
            <family val="2"/>
          </rPr>
          <t>50%</t>
        </r>
      </text>
    </comment>
    <comment ref="H14" authorId="0" shapeId="0" xr:uid="{00000000-0006-0000-2500-000013000000}">
      <text>
        <r>
          <rPr>
            <b/>
            <sz val="20"/>
            <color indexed="81"/>
            <rFont val="Tahoma"/>
            <family val="2"/>
          </rPr>
          <t>50%</t>
        </r>
      </text>
    </comment>
    <comment ref="K14" authorId="0" shapeId="0" xr:uid="{00000000-0006-0000-2500-000014000000}">
      <text>
        <r>
          <rPr>
            <b/>
            <sz val="20"/>
            <color indexed="81"/>
            <rFont val="Tahoma"/>
            <family val="2"/>
          </rPr>
          <t>50%</t>
        </r>
      </text>
    </comment>
    <comment ref="N14" authorId="0" shapeId="0" xr:uid="{00000000-0006-0000-2500-000015000000}">
      <text>
        <r>
          <rPr>
            <b/>
            <sz val="20"/>
            <color indexed="81"/>
            <rFont val="Tahoma"/>
            <family val="2"/>
          </rPr>
          <t>50%</t>
        </r>
      </text>
    </comment>
    <comment ref="Q14" authorId="0" shapeId="0" xr:uid="{00000000-0006-0000-2500-000016000000}">
      <text>
        <r>
          <rPr>
            <b/>
            <sz val="20"/>
            <color indexed="81"/>
            <rFont val="Tahoma"/>
            <family val="2"/>
          </rPr>
          <t>50%</t>
        </r>
      </text>
    </comment>
    <comment ref="T14" authorId="0" shapeId="0" xr:uid="{00000000-0006-0000-2500-000017000000}">
      <text>
        <r>
          <rPr>
            <b/>
            <sz val="20"/>
            <color indexed="81"/>
            <rFont val="Tahoma"/>
            <family val="2"/>
          </rPr>
          <t>50%</t>
        </r>
      </text>
    </comment>
    <comment ref="W14" authorId="0" shapeId="0" xr:uid="{00000000-0006-0000-2500-000018000000}">
      <text>
        <r>
          <rPr>
            <b/>
            <sz val="20"/>
            <color indexed="81"/>
            <rFont val="Tahoma"/>
            <family val="2"/>
          </rPr>
          <t>50%</t>
        </r>
      </text>
    </comment>
    <comment ref="Z14" authorId="0" shapeId="0" xr:uid="{00000000-0006-0000-2500-000019000000}">
      <text>
        <r>
          <rPr>
            <b/>
            <sz val="20"/>
            <color indexed="81"/>
            <rFont val="Tahoma"/>
            <family val="2"/>
          </rPr>
          <t>50%</t>
        </r>
      </text>
    </comment>
    <comment ref="AA14" authorId="0" shapeId="0" xr:uid="{00000000-0006-0000-2500-00001A000000}">
      <text>
        <r>
          <rPr>
            <b/>
            <sz val="20"/>
            <color indexed="81"/>
            <rFont val="Tahoma"/>
            <family val="2"/>
          </rPr>
          <t>50%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INTURIA</author>
  </authors>
  <commentList>
    <comment ref="A118" authorId="0" shapeId="0" xr:uid="{00000000-0006-0000-2700-000001000000}">
      <text>
        <r>
          <rPr>
            <sz val="8"/>
            <color indexed="81"/>
            <rFont val="Tahoma"/>
            <family val="2"/>
          </rPr>
          <t>Creado mediante decreto 2892 de 2011.</t>
        </r>
      </text>
    </comment>
  </commentList>
</comments>
</file>

<file path=xl/sharedStrings.xml><?xml version="1.0" encoding="utf-8"?>
<sst xmlns="http://schemas.openxmlformats.org/spreadsheetml/2006/main" count="2900" uniqueCount="759">
  <si>
    <t>EVALUACIÓN DE GESTIÓN POR ÁREAS O DEPENDENCIAS VIGENCIA 2024</t>
  </si>
  <si>
    <t>No.</t>
  </si>
  <si>
    <t>SIGLA</t>
  </si>
  <si>
    <t>DEPENDENCIA</t>
  </si>
  <si>
    <t>CALIFICACIÓN</t>
  </si>
  <si>
    <t>RESPONSABLE</t>
  </si>
  <si>
    <t>TOTAL</t>
  </si>
  <si>
    <t>SNS</t>
  </si>
  <si>
    <t>DESPACHO DEL SEÑOR SUPERINTENDENTE NACIONAL DE SALUD</t>
  </si>
  <si>
    <t>SDETGR</t>
  </si>
  <si>
    <t xml:space="preserve">Superintendencia Delegada para Entidades Territoriales y Generadores, Recaudadores y Administradores de Recursos del SGSSS </t>
  </si>
  <si>
    <t>Angela I. Barbosa P.</t>
  </si>
  <si>
    <t>SDPU</t>
  </si>
  <si>
    <t>Superintendencia Delegada para la Protección al Usuario</t>
  </si>
  <si>
    <t>SDEAS</t>
  </si>
  <si>
    <t>Superintendencia Delegada para Entidades de Aseguramiento en Salud</t>
  </si>
  <si>
    <t>Lucy E. Cancimance M.</t>
  </si>
  <si>
    <t>SDPSS</t>
  </si>
  <si>
    <t>Superintendencia Delegada para Prestadores de Servicios en Salud</t>
  </si>
  <si>
    <t>Peter W. Vargas P.</t>
  </si>
  <si>
    <t>SDIA</t>
  </si>
  <si>
    <t>Superintendencia Delegada de Investigaciones Administrativas</t>
  </si>
  <si>
    <t>Guillermo A. Corredor M.</t>
  </si>
  <si>
    <t>SDJFC</t>
  </si>
  <si>
    <t>Superintendencia Delegada Función Jurisdiccional y de Conciliación</t>
  </si>
  <si>
    <t>SDOL</t>
  </si>
  <si>
    <t>Superintendencia Delegada para Operadores Logísticos de Tecnologías en Salud y Gestores Farmacéuticos</t>
  </si>
  <si>
    <t>Luis A. Triana L.</t>
  </si>
  <si>
    <t>DIJ</t>
  </si>
  <si>
    <t>Dirección Jurídica</t>
  </si>
  <si>
    <t>DID</t>
  </si>
  <si>
    <t>Dirección de Innovación y Desarrollo</t>
  </si>
  <si>
    <t>OLIQ</t>
  </si>
  <si>
    <t>Oficina de Liquidaciones</t>
  </si>
  <si>
    <t>Johana P. Orjuela G.</t>
  </si>
  <si>
    <t>OAC</t>
  </si>
  <si>
    <t>Oficina Asesora de Comunicaciones Estratégicas e Imagen Institucional</t>
  </si>
  <si>
    <t>OAP</t>
  </si>
  <si>
    <t>Oficina Asesora de Planeación</t>
  </si>
  <si>
    <t>OCI</t>
  </si>
  <si>
    <t>Oficina de Control Interno</t>
  </si>
  <si>
    <t>SEGEN</t>
  </si>
  <si>
    <t>SECRETARÍA GENERAL</t>
  </si>
  <si>
    <t>DIAD</t>
  </si>
  <si>
    <t>Dirección Administrativa</t>
  </si>
  <si>
    <t>Hector J. Diaz M.</t>
  </si>
  <si>
    <t>DITAH</t>
  </si>
  <si>
    <t>Dirección de Talento Humano</t>
  </si>
  <si>
    <t>DICON</t>
  </si>
  <si>
    <t>Dirección de Contratación</t>
  </si>
  <si>
    <t>DIFIN</t>
  </si>
  <si>
    <t>Dirección Financiera</t>
  </si>
  <si>
    <t>OCDI</t>
  </si>
  <si>
    <t>Oficina de Control Disciplinario Interno</t>
  </si>
  <si>
    <t>SUPERINTENDENCIA NACIONAL DE SALUD
EVALUACIÓN DE GESTIÓN ACTIVIDADES POR ÁREAS O DEPENDENCIAS</t>
  </si>
  <si>
    <t xml:space="preserve">PERÍODO DE VIGENCIA </t>
  </si>
  <si>
    <t>DÍA</t>
  </si>
  <si>
    <t>MES</t>
  </si>
  <si>
    <t>AÑO</t>
  </si>
  <si>
    <t>al</t>
  </si>
  <si>
    <t>N°</t>
  </si>
  <si>
    <t>ÁREA O DEPENDENCIA</t>
  </si>
  <si>
    <t>CALIFICACIÓN DEL ÁREA O DEPENDENCIA</t>
  </si>
  <si>
    <t>OBSERVACIONES</t>
  </si>
  <si>
    <r>
      <rPr>
        <b/>
        <sz val="12"/>
        <color theme="1"/>
        <rFont val="Calibri"/>
        <family val="2"/>
        <scheme val="minor"/>
      </rPr>
      <t>Nota</t>
    </r>
    <r>
      <rPr>
        <sz val="12"/>
        <color theme="1"/>
        <rFont val="Calibri"/>
        <family val="2"/>
        <scheme val="minor"/>
      </rPr>
      <t>: Tener en cuenta los siguientes aspectos para efectuar la calificación:</t>
    </r>
  </si>
  <si>
    <t xml:space="preserve">i) La planeación institucional enmarcada en la visión, misión y objetivos del organismo; </t>
  </si>
  <si>
    <t xml:space="preserve">ii) Los objetivos institucionales por dependencia y sus compromisos relacionados y; </t>
  </si>
  <si>
    <t>iii) Los resultados de la ejecución por dependencias de acuerdo con lo  programado en la planeación institucional.</t>
  </si>
  <si>
    <t>En el evento de detectar limitaciones de orden presupuestal o administrativo, se deben describir los aspectos más relevantes que hayan afectado la ejecución de los planes institucionales en cada dependencia.</t>
  </si>
  <si>
    <t>Formato: DIFT18</t>
  </si>
  <si>
    <t>ACTIVIDADES ÁREA O DEPENDENCIA</t>
  </si>
  <si>
    <t>META</t>
  </si>
  <si>
    <t>EJECUTADO</t>
  </si>
  <si>
    <t>Ampliar el campo de acción de las Direcciones Regionales respecto de los actores del sistema, a través de la definición de acuerdo de nivel de servicios (ANS) con las demás Delegadas para la desconcentración de acciones de inspección y vigilancia</t>
  </si>
  <si>
    <r>
      <rPr>
        <sz val="14"/>
        <color rgb="FF000000"/>
        <rFont val="Calibri"/>
        <family val="2"/>
      </rPr>
      <t xml:space="preserve">La actividad esta relacionada con </t>
    </r>
    <r>
      <rPr>
        <b/>
        <sz val="14"/>
        <color rgb="FF000000"/>
        <rFont val="Calibri"/>
        <family val="2"/>
      </rPr>
      <t>Ampliar el campo de acción de las Direcciones Regionales</t>
    </r>
    <r>
      <rPr>
        <sz val="14"/>
        <color rgb="FF000000"/>
        <rFont val="Calibri"/>
        <family val="2"/>
      </rPr>
      <t xml:space="preserve"> respecto de los actores del sistema, a través de la definición de acuerdo de nivel de servicios (ANS) con las demás Delegadas para la desconcentración de acciones de inspección y vigilancia, indicando que fue establecido un enlace donde se encuentra el detalle de lo acordando entre la Delegada para entidades territoriales y la delegada para entidades de aseguramiento  y de Gestores farmacéuticos, en salud para realizar apoyos por parte de las regionales,  la meta de este indicador era 2 nuevo actor del sistema con acciones de IV desde territorio para la vigencia 2024. 
</t>
    </r>
    <r>
      <rPr>
        <b/>
        <sz val="14"/>
        <color rgb="FF000000"/>
        <rFont val="Calibri"/>
        <family val="2"/>
      </rPr>
      <t>Conclusión</t>
    </r>
    <r>
      <rPr>
        <sz val="14"/>
        <color rgb="FF000000"/>
        <rFont val="Calibri"/>
        <family val="2"/>
      </rPr>
      <t xml:space="preserve">:  se evidencia cumplimiento del 100% de esta actividad durante la vigencia 2024, sin embargo se recomienda realizar los cargues de información en archivos que permitan la revisión de la mismos de manera oportuna y se ajsute a la actividad descrite en el PAG
</t>
    </r>
  </si>
  <si>
    <t>Impulsar acciones de Inspección y vigilancia tendientes a monitorear las responsabilidades de los generadores, recaudadores y administradores de recursos y generar alertas que contribuyan a la sostenibilidad financiera del sistema</t>
  </si>
  <si>
    <r>
      <rPr>
        <sz val="14"/>
        <color rgb="FF000000"/>
        <rFont val="Calibri"/>
      </rPr>
      <t xml:space="preserve">Esta actividad esta relacionada con Impulsar acciones de Inspección y vigilancia tendientes a monitorear las </t>
    </r>
    <r>
      <rPr>
        <b/>
        <sz val="14"/>
        <color rgb="FF000000"/>
        <rFont val="Calibri"/>
      </rPr>
      <t>responsabilidades de los generadores, recaudadores y administradores</t>
    </r>
    <r>
      <rPr>
        <sz val="14"/>
        <color rgb="FF000000"/>
        <rFont val="Calibri"/>
      </rPr>
      <t xml:space="preserve"> de recursos y generar alertas que contribuyan a la sostenibilidad financiera del sistema
- Primer Trimestre: presenta informe de seguimiento frente a las alertas generadas en el marco de las acciones de Inspección y Vigilancia que se le hacen a los Generadores, Recaudadores y Administradores de recursos del SGSSS.
- Segundo Trimestre: Todas las alertas reportadas, tuvieron su respectiva acción de supervisión y seguimiento, como se evidencia en el informe.
- Tercer Trimestre: En este informe puede verse las alertas  encontradas y el seguimiento que a cada una. El informe se va actualizando trimestralmente.  Pueden haber alertas abiertas de la vigencia anterior, a las cuales se les realiza seguimiento en el presente trimestre, como se evidencia en el cuadro que aparece en el informe. 
- Cuarto Trimestre: Se realizó el informe de seguimiento a las alertas generadas producto de las acciones de inspección y vigilancia de la Dirección de IV a Generadores, Recaudadores y Administradores de Recursos del SGSSS.
En el informe puede apreciarse que se detectaron 33 alertas, y todas y cada una de ellas tiene referenciadas las acciones de supervisión que se les realizaron.
</t>
    </r>
    <r>
      <rPr>
        <b/>
        <sz val="14"/>
        <color rgb="FF000000"/>
        <rFont val="Calibri"/>
      </rPr>
      <t>Conclusión:</t>
    </r>
    <r>
      <rPr>
        <sz val="14"/>
        <color rgb="FF000000"/>
        <rFont val="Calibri"/>
      </rPr>
      <t xml:space="preserve"> Reportan cumplimiento del 100%, sin embargo se videncia que para cada trimestre cargaron la misma con avances mínimos de las actividades realizadas, además de evidenciar que la actividad esta tomando como base información o alertas desde al año 2023. 
De otra parte No se evidencia que la actividad este dirigida a realizar acciones de Iv sobre el manejo de los recursos realizados por los Generadores, recaudadores y administradores de los recursos del SGSSS. </t>
    </r>
  </si>
  <si>
    <t>Rediseñar  la estrategia de Red de Controladores y puesta en marcha de la misma teniendo como enfoque de control en territorios</t>
  </si>
  <si>
    <r>
      <rPr>
        <b/>
        <sz val="14"/>
        <color rgb="FF000000"/>
        <rFont val="Calibri"/>
        <family val="2"/>
      </rPr>
      <t>Rediseñar la estrategia de Red de Controladores</t>
    </r>
    <r>
      <rPr>
        <sz val="14"/>
        <color rgb="FF000000"/>
        <rFont val="Calibri"/>
        <family val="2"/>
      </rPr>
      <t xml:space="preserve"> y puesta en marcha de la misma teniendo como enfoque de control en territorios
​-Primer cuatrimestre: Se adjunta el informe planeado.  En el informe se relaciona la supervisión al avance de las actividades que se han surtido frente al tema de Red de Controladores.
- Segundo Cuatrimestre: ​Se Adjunta el Informe planificado, en el marco de la estrategia de red de controladores.
- Tercer Cuatrimestre: Se realiza informe de supervisión a las actividades de la red de controladores en diferentes territorios.   Este informe se presenta a manera de matriz de seguimiento. 
Conclusión: Se concluye que se dio cumplimiento al 100% de la activad segun el informe de avance y seguimiento. </t>
    </r>
  </si>
  <si>
    <t>Realizar auditorías para verificar el cumplimiento de las funciones y obligaciones de los vigilados de la Delegada.</t>
  </si>
  <si>
    <r>
      <rPr>
        <sz val="14"/>
        <color rgb="FF000000"/>
        <rFont val="Calibri"/>
      </rPr>
      <t xml:space="preserve">Realizar </t>
    </r>
    <r>
      <rPr>
        <b/>
        <sz val="14"/>
        <color rgb="FF000000"/>
        <rFont val="Calibri"/>
      </rPr>
      <t xml:space="preserve">auditorías </t>
    </r>
    <r>
      <rPr>
        <sz val="14"/>
        <color rgb="FF000000"/>
        <rFont val="Calibri"/>
      </rPr>
      <t xml:space="preserve">para verificar el cumplimiento de las funciones y obligaciones de los vigilados de la Delegada.
- Primer cuatrimestre: Se anexan Listado en Excel de las 20 auditorías realizadas junto con sus números de autos, fechas, auditores, números de envío al vigilado entre otros datos que dan cuenta y evidencia de la realización de estas auditorías.
- Segundo cuatrimestre: ​Se adjuntan las auditorías realizadas en los meses de agosto, septiembre y octubre.  Para este período se tenían planeadas 20 auditorías, sin embargo se superó la meta ya que surgió la necesidad de realizar algunas auditorías en el departamento de la Guajira, en especial relacionado con la sentencia T - 302. 
- Tercer cuatrimestre: En Los últimos dos meses se realizaron 11 auditorías. La meta era 30, sin embargo, esta sub ejecución se debe a que gran parte de las auditorías fueron adelantadas en los meses anteriores.   Puede evidenciarse que en el corte anterior hay una sobre ejecución.
</t>
    </r>
    <r>
      <rPr>
        <b/>
        <sz val="14"/>
        <color rgb="FF000000"/>
        <rFont val="Calibri"/>
      </rPr>
      <t xml:space="preserve">conclusión: </t>
    </r>
    <r>
      <rPr>
        <sz val="14"/>
        <color rgb="FF000000"/>
        <rFont val="Calibri"/>
      </rPr>
      <t xml:space="preserve"> Se registra  cumplimiento del 100%  de la meta programada para la vigencia 2024 al registrar la realización de 70  auditorias, sin embargo  se evidencia el </t>
    </r>
    <r>
      <rPr>
        <b/>
        <sz val="14"/>
        <color rgb="FF000000"/>
        <rFont val="Calibri"/>
      </rPr>
      <t>registro doble</t>
    </r>
    <r>
      <rPr>
        <sz val="14"/>
        <color rgb="FF000000"/>
        <rFont val="Calibri"/>
      </rPr>
      <t xml:space="preserve">  o cargue de la misma auditoria para para dos Cuatrimestres con el registro de la  auditoria autorizada con </t>
    </r>
    <r>
      <rPr>
        <b/>
        <sz val="14"/>
        <color rgb="FF000000"/>
        <rFont val="Calibri"/>
      </rPr>
      <t>Auto No. 2024590010001423-7</t>
    </r>
    <r>
      <rPr>
        <sz val="14"/>
        <color rgb="FF000000"/>
        <rFont val="Calibri"/>
      </rPr>
      <t xml:space="preserve">  cambiando el detalle de la acción de IV al mismo vigilado y  la inclusión de algunas palabras poco significativas, lo anterior significaria que este producto no haria parte de insumo o avance de la gestión realizada por la Delegada. para el reporte del tercer cuatrimestre. </t>
    </r>
  </si>
  <si>
    <t>Realizar mesas  técnicas dirigidas a los sujetos vigilados de la Delegada de acuerdo a su competencia.</t>
  </si>
  <si>
    <r>
      <rPr>
        <sz val="14"/>
        <color rgb="FF000000"/>
        <rFont val="Calibri"/>
      </rPr>
      <t xml:space="preserve">Fue establecida la actividad de Realizar mesas  técnicas dirigidas a los sujetos vigilados de la Delegada de acuerdo a su competencia, comuna meta de 11 mesas durante la vigencia 2024, evidenciado los siguiente:
- Primer Trimestre: ​Para el período enero a marzo de 2024, se ejecutaron 3 mesas entre la Entidad Beneficiaria de Pago E.S.E Hospital Departamental Tomas Uribe Uribe de Tuluá y las Entidades Responsables de Pago, Emssanar EPS, Nueva EPS, y Asmet Salud EPS SAS, con las que se llegaron acuerdos para pago totales del orden de $21.790 millones de pesos.
- Segundo Trimestre:  Se anexa evidencia de 3 mesas de flujo de recursos realizadas.  En los anexos se adjunta también un Excel con el listado de las tres mesas (fecha y territorio) NO REMITE Actas Ni informes , relaciona que fueron realidad 2 mesas en huila y una en putumayo
- Tercer Trimestre: Durante el período comprendido entre julio y septiembre de 2024, se llevaron a cabo las 3 mesas de flujo de recursos planificadas.  2 de ellas en caldas (Julio y Septiembre) y la otra en Caquetá en Julio.  Se anexan las actas de las mesas.
- Cuarto Trimestre: De acuerdo a lo programado, se agregan evidencia de 3 mesas de flujo de recursos en los departamentos de Caldas, Quindío y Guainía.
</t>
    </r>
    <r>
      <rPr>
        <b/>
        <sz val="14"/>
        <color rgb="FF000000"/>
        <rFont val="Calibri"/>
      </rPr>
      <t>Conclusión</t>
    </r>
    <r>
      <rPr>
        <sz val="14"/>
        <color rgb="FF000000"/>
        <rFont val="Calibri"/>
      </rPr>
      <t xml:space="preserve">: La realización de las mesas técnicas entre las EPS y los Prestadores de Servicios de Salud son competen cia de otras delegadas por lo que se considera que esta actividad no le compete a la DET y se estaria dejando de lado actividades que realmete si le competen y no se estan realizando, incumpliendo otro tipo de actividades y funciones designadas en el decretro 1080 de 2021.  Esta oficina considera que se deberia realizar el ajuste pertinente para la vigencia 2025. </t>
    </r>
  </si>
  <si>
    <t>Realizar Supervisión al cumplimiento  de las Sentencias, Ordenes Defensoriales, Acciones Populares y Alertas Tempranas a las entidades territoriales.</t>
  </si>
  <si>
    <r>
      <rPr>
        <sz val="14"/>
        <color rgb="FF000000"/>
        <rFont val="Calibri"/>
      </rPr>
      <t xml:space="preserve">La meta establecida Realizar </t>
    </r>
    <r>
      <rPr>
        <b/>
        <sz val="14"/>
        <color rgb="FF000000"/>
        <rFont val="Calibri"/>
      </rPr>
      <t>Supervisión</t>
    </r>
    <r>
      <rPr>
        <sz val="14"/>
        <color rgb="FF000000"/>
        <rFont val="Calibri"/>
      </rPr>
      <t xml:space="preserve"> </t>
    </r>
    <r>
      <rPr>
        <b/>
        <sz val="14"/>
        <color rgb="FF000000"/>
        <rFont val="Calibri"/>
      </rPr>
      <t>al cumplimiento  de las Sentencias</t>
    </r>
    <r>
      <rPr>
        <sz val="14"/>
        <color rgb="FF000000"/>
        <rFont val="Calibri"/>
      </rPr>
      <t xml:space="preserve">, Ordenes Defensoriales, Acciones Populares y Alertas Tempranas a las entidades territoriales con reporte semestral se evidencia lo siguiente: 
- Primer Semestre: anexa el informe de seguimiento a Órdenes Defensoriales y Sentencias. (Meta: 1 informe semestral) 
- Segundo Semestre: De acuerdo a lo planeado, se realiza el informe de seguimiento a Órdenes defensoriales, y Sentencias Programado. Dentro del informe puede verse el seguimiento a las acciones frente a la sentencia T-045 de 2010, 9 Sentencias;  Sentencia T-333 de 2022, Sentencia T-302 de 2017, entre otras.
</t>
    </r>
    <r>
      <rPr>
        <b/>
        <sz val="14"/>
        <color rgb="FF000000"/>
        <rFont val="Calibri"/>
      </rPr>
      <t>Conclusión</t>
    </r>
    <r>
      <rPr>
        <sz val="14"/>
        <color rgb="FF000000"/>
        <rFont val="Calibri"/>
      </rPr>
      <t xml:space="preserve">:  Se evidencia un cumplimiento de la meta del 100%, sin embargo,  llama a la atención que la DET realice acciones que competena la Delegada de Aseguramiento y DPU quienes tienen dentro de sus funciones ejercer vigilancia a las EPS y la  DPU el tramite de quejas que presentan los usuarios, por lo que se estaria  generando un desgaste administrativo al realizar funciones de seguimiento que no les aplica. </t>
    </r>
  </si>
  <si>
    <t>Realizar Mesas de Flujo de Recursos entre Entidades Responsables de Pago (ERP) y Entidades Beneficiarias de Pago (EBP) de acuerdo con la priorización de la Delegada y las Mesas de Intervención en territorio</t>
  </si>
  <si>
    <r>
      <rPr>
        <sz val="14"/>
        <color rgb="FF000000"/>
        <rFont val="Calibri"/>
      </rPr>
      <t xml:space="preserve">Registra como actividad la </t>
    </r>
    <r>
      <rPr>
        <b/>
        <sz val="14"/>
        <color rgb="FF000000"/>
        <rFont val="Calibri"/>
      </rPr>
      <t>realización de Mesas de Flujo de Recurso</t>
    </r>
    <r>
      <rPr>
        <sz val="14"/>
        <color rgb="FF000000"/>
        <rFont val="Calibri"/>
      </rPr>
      <t xml:space="preserve">s entre Entidades Responsables de Pago (ERP) y Entidades Beneficiarias de Pago (EBP) de acuerdo con la priorización de la Delegada y las Mesas de Intervención en territorio cumpliendo con el 100% según los indicadores establecidos registrando lo siguiente:
- Primer Trimestre: ​Para el período enero a marzo de 2024, se ejecutaron 3 mesas entre la Entidad Beneficiaria de Pago E.S.E Hospital Departamental Tomas Uribe Uribe de Tuluá y las Entidades Responsables de Pago, Emssanar EPS, Nueva EPS, y Asmet Salud EPS SAS, con las que se llegaron acuerdos para pago totales del orden de $21.790 millones de pesos.
- Segundo Trimestre: Se anexa evidencia de 3 mesas de flujo de recursos realizadas.  En los anexos se adjunta también un Excel con el listado de las tres mesas (fecha y territorio) NO REMITE Actas Ni informes , relaciona que fueron realidad 2 mesas en huila y una en putumayo
- Tercer Trimestre: Durante el período comprendido entre julio y septiembre de 2024, se llevaron a cabo las 3 mesas de flujo de recursos planificadas.  2 de ellas en caldas (Julio y Septiembre) y la otra en Caquetá en Julio.  Se anexan las actas de las mesas
- Cuarto Trimestre: De acuerdo a lo programado, se agregan evidencia de 3 mesas de flujo de recursos en los departamentos de Caldas, Quindío y Guainía.
Observación OCI: La realización de las mesas de flujo de recursos también son actividades realizadas por la Delegada de Aseguramiento e inclusive por la Delegada de conciliación y Jurisdiccional, por lo que se estaría ejerciendo una duplicidad de funciones que no le competen, además de tener en cuenta que las Entidades responsables de pago y los Prestadores de Servicios de Salud son vigilados por otras delegadas de la Superintendencia y realizan  lo concerniente con las mesas de de flujo de recursos. </t>
    </r>
  </si>
  <si>
    <t>Realizar consolidación y monitoreo de la deuda por prestación de servicios de las entidades territoriales y acuerdos de reestructuración de pasivos</t>
  </si>
  <si>
    <r>
      <rPr>
        <sz val="14"/>
        <color rgb="FF000000"/>
        <rFont val="Calibri"/>
      </rPr>
      <t xml:space="preserve">La actividad registra la realización de </t>
    </r>
    <r>
      <rPr>
        <b/>
        <sz val="14"/>
        <color rgb="FF000000"/>
        <rFont val="Calibri"/>
      </rPr>
      <t>consolidación y monitoreo de la deuda por prestación de servicios de las entidades territoriales</t>
    </r>
    <r>
      <rPr>
        <sz val="14"/>
        <color rgb="FF000000"/>
        <rFont val="Calibri"/>
      </rPr>
      <t xml:space="preserve"> y acuerdos de reestructuración de pasivos con reporte trimestral con cumplimiento del 100% según indicador, reportando lo siguiente: 
-Primer Trimestre: De acuerdo a lo programado, se adjunta el reportes deuda por prestación de servicios de la ET y por acuerdos de reestructuración de pasivos de las ET realizados.  </t>
    </r>
    <r>
      <rPr>
        <b/>
        <sz val="14"/>
        <color rgb="FF000000"/>
        <rFont val="Calibri"/>
      </rPr>
      <t>Anexa Informe de Seguimiento</t>
    </r>
    <r>
      <rPr>
        <sz val="14"/>
        <color rgb="FF000000"/>
        <rFont val="Calibri"/>
      </rPr>
      <t xml:space="preserve"> acreencias sector salud del acuerdo de reestructuración en el marco de la Ley 550 de 1999. Para Magdalena y sucre solo remitieron los borradores de los requerimientos sobre Reiteración seguimiento Acuerdo de Reestructuración de Pasivos.
- Segundo Trimestre: De acuerdo a lo programado, se adjunta el reporte de monitoreo de la deuda por prestación de servicios de las ET y acuerdo de reestructuración de pasivos. </t>
    </r>
    <r>
      <rPr>
        <b/>
        <sz val="14"/>
        <color rgb="FF000000"/>
        <rFont val="Calibri"/>
      </rPr>
      <t xml:space="preserve">Anexan el mismo informe  de consolidación de la desuda con vigencia desde el 2023 reportado en el trimestre anterior
</t>
    </r>
    <r>
      <rPr>
        <sz val="14"/>
        <color rgb="FF000000"/>
        <rFont val="Calibri"/>
      </rPr>
      <t xml:space="preserve">- Tercer Trimestre: De acuerdo con lo programado, se adjunta el reporte de deuda por prestación de servicios de las Entidades Territoriales (ET) y por acuerdos de reestructuración de pasivos realizados. SEGUIMIENTO A DEUDA DE LAS ENTIDADES TERRITORIALES POR CONCEPTO DE PRESTACIÓN DE SERVICIOS NO UPC, POBLACIÓN NO AFILIADA Y MIGRANTES.
- Cuarto Trimestre: De acuerdo a lo programado, se realiza el informe de deuda por prestación de servicios de la ET y por acuerdos de reestructuración de pasivos de las ET   realizados en el marco de la ley 550 de 1.999
</t>
    </r>
    <r>
      <rPr>
        <b/>
        <sz val="14"/>
        <color rgb="FF000000"/>
        <rFont val="Calibri"/>
      </rPr>
      <t>Conclusión</t>
    </r>
    <r>
      <rPr>
        <sz val="14"/>
        <color rgb="FF000000"/>
        <rFont val="Calibri"/>
      </rPr>
      <t xml:space="preserve">: La información reportada evidencia avance seguimiento para algunos acuerdos de pago, sin embargo se evidencia algunos saldo pendientes de pago los cuales están desde el 2015 y no se evidencia la gestión realizada para subsanar estas deudas pendientes, tal es el caso de Córdoba y Guajira quienes aún  presentan  saldos pendientes por valor aproximados de $2,767 millones y $145 millones respectivamente., se  recomienda re para la vigencia 2025 realizar ajustes que evidencien la gestión realizada para subsanar los valores pendientes de pago. </t>
    </r>
  </si>
  <si>
    <t>Ejecutar las actividades de apoyo a las Delegadas y Oficinas de la SNS por parte de las direcciones regionales conforme a los Acuerdos de nivel de servicio</t>
  </si>
  <si>
    <r>
      <rPr>
        <sz val="14"/>
        <color rgb="FF000000"/>
        <rFont val="Calibri"/>
      </rPr>
      <t xml:space="preserve">Establece como actividad la de Ejecutar las actividades de apoyo a las Delegadas y Oficinas de la SNS por parte de las direcciones regionales conforme a los Acuerdos de nivel de servicio con reportes cuatrimestrales y según los indicadores reportados se cumplió con el 100%, evidenciado lo siguiente: 
-Primer Cuatrimestre: El indicador es a demanda.  Se requirió realizar 26 acciones de apoyo en el marco de los Acuerdos de Nivel de Servicio (ANS) con las Dependencias con las que actualmente tenemos estos acuerdos. También se están trabajando Acuerdos de Nivel de Servicio con la Delegada para Entidades de Aseguramiento en Salud (DEAS) por lo cual podrá verse evidencia de acciones frente a aseguradores en territorio, entre ellas se ha participado en los procesos de intervención a algunas de éstas.
- Segundo Cuatrimestre: En el presente cuatrimestre se han registrado 23 acciones en las cuales las direcciones regionales han realizado apoyo a otras Delegadas, interactuando con los actores del sistema propios del quehacer de las mismas. Las Delegadas con las que se están llevando a cabo acuerdos son:*  Delegada Para la Protección al Usuario, * Delegada Para Entidades de Aseguramiento en Salud, *  Delegada para Operadores Logísticos y Gestores farmacéuticos.
- Tercer Cuatrimestre: miden las acciones realizadas en el marco de acuerdos de nivel de servicios ya en curso, en este caso, especialmente con DPU, acuerdo que se tiene desde 2023.   La diferencia de este </t>
    </r>
    <r>
      <rPr>
        <b/>
        <sz val="14"/>
        <color rgb="FF000000"/>
        <rFont val="Calibri"/>
      </rPr>
      <t>indicador con el SE27</t>
    </r>
    <r>
      <rPr>
        <sz val="14"/>
        <color rgb="FF000000"/>
        <rFont val="Calibri"/>
      </rPr>
      <t xml:space="preserve"> es que aquél habla de nuevos actores con acciones de IV por partes de las regionales (en ese caso, 1 nuevo actor, los gestores farmacéuticos).   En este caso, lo que se mide son las acciones de los Acuerdos que ya están en curso (Delegada de protección al usuario).   Esto teniendo en cuenta que los acuerdos con las Delegadas de Aseguramiento y de Operadores Logísticos apenas están comenzando puesto que esos dos acuerdos son más recientes. Sin embargo, aunque este indicador, se centra más en las acciones con DPU, también se anexaron, de manera adicional, las primeras acciones con La Delegada De operadores Logísticos y Gestores Farmacéuticos y la delegada de Aseguramiento.
</t>
    </r>
    <r>
      <rPr>
        <b/>
        <sz val="14"/>
        <color rgb="FF000000"/>
        <rFont val="Calibri"/>
      </rPr>
      <t>Conclusión</t>
    </r>
    <r>
      <rPr>
        <sz val="14"/>
        <color rgb="FF000000"/>
        <rFont val="Calibri"/>
      </rPr>
      <t>: Este indicado no debería hacer parte de las actividades a ser realizada por DET por cuanto son competencia de otras delegadas e igualmente está indicando que solo existe una diferencia con el indicador SE27, por lo que sería una duplicidad de funciones dejando de lado otras de mayor importancia en cumplimiento de las funciones dela DET.</t>
    </r>
  </si>
  <si>
    <t>Realizar mesas internas de apropiación y aplicabilidad del Sistema Integrado de Gestión a los funcionarios de la Delegada.</t>
  </si>
  <si>
    <r>
      <rPr>
        <sz val="14"/>
        <color rgb="FF000000"/>
        <rFont val="Calibri"/>
        <family val="2"/>
      </rPr>
      <t xml:space="preserve">Establece Realizar mesas internas de apropiación y aplicabilidad del </t>
    </r>
    <r>
      <rPr>
        <b/>
        <sz val="14"/>
        <color rgb="FF000000"/>
        <rFont val="Calibri"/>
        <family val="2"/>
      </rPr>
      <t>Sistema Integrado de Gestión a los funcionarios de la Delegada</t>
    </r>
    <r>
      <rPr>
        <sz val="14"/>
        <color rgb="FF000000"/>
        <rFont val="Calibri"/>
        <family val="2"/>
      </rPr>
      <t>, con reporte cuatrimestral y cumplimiento del 100% según el indicador propuesto, evidenciando lo siguiente: 
- Primer Cuatrimestre: realizaron las 4 mesas para la apropiación del sistema integrado de gestión al interior de la Delegada.  Los temas fueron:  Socialización del Sistema Integrado de Gestión a Nuevos funcionaros - San Andrés.  Abril 4
* Modelo Integrado de Planeación y Gestión - MIPG - Generalidades del Modelo.  Abril 26, * Modelo Integrado de Planeación y Gestión - Dimensión de Talento Humano Abril 29., * Modelo Integrado de Planeación y Gestión - MIPG - Dimensión de Direccionamiento Estratégico y Planeación. - Abril 30.
- Segundo Cuatrimestre: realizaron 4 mesas de apropiación del sistema integrado de gestión: * Agosto.  En la autodevaluación de Agostos se decisión una buena parte a capacitar sobre temas fundamentales en gestión de calidad.  Se adjunta presentación, asistencia y otras evidencias., * Riesgos:  Autoevaluación Julio Donde la gestora de la regional Occidental da capacitaciones especiales en gestión de calidad. * Gestión con valores para resultados, mayo 3:  Se Realiza capacitación en esa dimensión del MIPG a toda la Delegada, * Información y comunicación, mayo 2:  Se realiza capacitación en esta dimensión del MIPG a todos los funcionarios de la Delegada.
- Tercer Cuatrimestre: agregan las evidencias de las 4 mesas de apropiación del Sistema Integrado de Gestión realizadas.   Algunas de ellas se realizaron en el espacio de la autoevaluación, aprovechando la presencia de todos los funcionarios de la Delegada nivel central y regionales.   Se adjuntan presentaciones, pantallazos de asistencia, listas, test, entre otros anexos. 
Conclusión: se evidencia cumplimiento de la actividad registrada</t>
    </r>
  </si>
  <si>
    <t>Revisar y actualizar las instrucciones a los sujetos vigilados para proponer los ajustes a la Dirección de Innovación y Desarrollo (DID)</t>
  </si>
  <si>
    <r>
      <rPr>
        <sz val="14"/>
        <color rgb="FF000000"/>
        <rFont val="Calibri"/>
        <family val="2"/>
      </rPr>
      <t xml:space="preserve">Revisar y actualizar las instrucciones a los sujetos vigilados para proponer los </t>
    </r>
    <r>
      <rPr>
        <b/>
        <sz val="14"/>
        <color rgb="FF000000"/>
        <rFont val="Calibri"/>
        <family val="2"/>
      </rPr>
      <t>ajustes a la Dirección de Innovación y Desarrollo (DID)</t>
    </r>
    <r>
      <rPr>
        <sz val="14"/>
        <color rgb="FF000000"/>
        <rFont val="Calibri"/>
        <family val="2"/>
      </rPr>
      <t xml:space="preserve"> fue realizado reporte de  manera semestral cumplimiento del 100% del indicador , evidenciando lo siguiente: 
Primer Semestre: se anexa el documento programado: Circular 2024151000000005-5 de 2024 Por la cual se imparten instrucciones para el reporte de información financiera y presupuestal a los vigilados"
También se adjunta un Word explicativo de este trabajo realizado. en el documento puede verse que la Delegada para entidades territoriales realizó acciones en coordinación con la Dirección de Innovación y Desarrollo (DID)
Igualmente se adjuntan anexos, entre los cuales pueden verse el documento de circular en sí, las publicaciones realizadas, un ABC del mismo, entre otros anexos relacionados con este documento con instrucciones a los vigilados (Instrucciones financieras para el cargue de información)
Segundo Semestre: Se desarrollaron instructivos para la circular financiera (Circular 2024151000000005-5 de 2024 Por la cual se imparten instrucciones para el reporte de información financiera y presupuestal a los vigilados", y mediante el cual se le dan instrucciones a los sujetos vigilados, en especial para el diligenciamiento de la información asociada con los anexos FT 032 al 036.  En nuestro caso aplica especialmente para los Generadores, Recaudadores y Administradores de Recursos del SGSSS.
Estos Instructivos hacen parte de un mismo documento de instrucciones a los vigilados. Se anexa un Word con Links donde se puede consultar donde se encuentran publicados los instructivos.  Esto se Hizo en Coordinación de nuestra Delegada – Dirección de Generadores, Recaudadores y Administradores de Recursos del SGSSS con la Dirección de Innovación y Desarrollo – Subdirección de Metodologías e Instrumentos de Supervisión.  Se anexan 2 pantallazos que muestran que esto se cargó en el segundo semestre.
Observación OCI: Cumplió con la actividad segun el indicador </t>
    </r>
  </si>
  <si>
    <t>Efectuar seguimiento y evaluación a la gestión de las Direcciones Regionales de conformidad con las directrices y lineamientos formulados por la Superintendencia Delegada.</t>
  </si>
  <si>
    <r>
      <rPr>
        <sz val="14"/>
        <color rgb="FF000000"/>
        <rFont val="Calibri"/>
      </rPr>
      <t>Sobre el seguimiento y evaluación a la</t>
    </r>
    <r>
      <rPr>
        <b/>
        <sz val="14"/>
        <color rgb="FF000000"/>
        <rFont val="Calibri"/>
      </rPr>
      <t xml:space="preserve"> gestión de las Direcciones Regionales </t>
    </r>
    <r>
      <rPr>
        <sz val="14"/>
        <color rgb="FF000000"/>
        <rFont val="Calibri"/>
      </rPr>
      <t xml:space="preserve">de conformidad con las directrices y lineamientos formulados por la Superintendencia Delegada, reporta cumplimiento del indicador con el 100% . 
Primer Trimestre: Para el presente trimestre se programó realizar 8 seguimientos a las Direcciones regionales. Se ejecutaron 7 de ellos, a las regionales siguientes: * Norte, * Chocó, * Andina, * Sur, * Nororiental, * Orinoquía. * Occidental.
Quedó pendiente el seguimiento a la regional Caribe, seguimiento que igualmente se va a realizar en los próximos días. con cumplimiento 87,35%
- Segundo Trimestre: ​Se Adjuntan evidencias de 4 seguimientos realizados a regionales en el presente trimestre: * Regional Sur, * Regional Andina, * Regional Chocó, * Regional Orinoquía
La meta no se cumplió este trimestre puesto que se programaron acciones de inspección y vigilancia de carácter urgente en las cuales eran necesarios los funcionarios del equipo que realiza el seguimiento. Sin embargo, se tiene programado realizar mayor número de seguimientos en los próximos trimestres con el objetivo recuperar los seguimientos programados que en el período no alcanzaron a realizarse y así también poner al día el indicador. Cumplió el 50%
- Tercer Trimestre: ​Durante el presente trimestre, se programó la realización de 8 seguimientos a las Direcciones Regionales, los cuales se ejecutaron conforme a lo planificado, cubriendo las siguientes regiones:
Norte, Chocó, Andina, Sur, Nororiental, Orinoquía, Occidental, Caribe . se agregan 5 seguimientos que se realizaron en trimestres anteriores, los cuales en su momento no pudieron cargarse por los trámites administrativos que requerían tales informes.  
Estos son los informes de *  Occidental. * Norte, * Nororiental, * Caribe 1, * Caribe 2. Cumplió con el 162,5%
- Cuarto Trimestre: Se realizan los 8 informes de seguimiento programados. Estos se hicieron a las siguientes Sedes regionales: Caribe, Norte, Andina, Occidental, Orinoquía, Sur, San Andrés (insular), y Pasto (Agualongo). cumplió con el 100%
</t>
    </r>
    <r>
      <rPr>
        <b/>
        <sz val="14"/>
        <color rgb="FF000000"/>
        <rFont val="Calibri"/>
      </rPr>
      <t>Conclusión</t>
    </r>
    <r>
      <rPr>
        <sz val="14"/>
        <color rgb="FF000000"/>
        <rFont val="Calibri"/>
      </rPr>
      <t xml:space="preserve">: se dio cumplimiento con el 100 establecido en el indicador con la gestión de las regionale segun lo descrito en la actividad, sin enbargo, se debe reportar y/o evidenciar el resultado de la gestión sobre las actividades pendientes para los meses siguientes dejando los registros pertinentes sobre las actividades realizadas por cada una de las regionales. Por ejemplo, en el primer trimrestre regiswstro activiades a realizarse en el mes de abril pero no se evidencia el resultado final.  </t>
    </r>
  </si>
  <si>
    <t>Realizar mesas de Inspección y Vigilancia a los sujetos vigilados de la Delegada conforme  a la priorización realizada.</t>
  </si>
  <si>
    <r>
      <rPr>
        <sz val="14"/>
        <color rgb="FF000000"/>
        <rFont val="Calibri"/>
      </rPr>
      <t xml:space="preserve">Fue establecida la actividad de </t>
    </r>
    <r>
      <rPr>
        <b/>
        <sz val="14"/>
        <color rgb="FF000000"/>
        <rFont val="Calibri"/>
      </rPr>
      <t xml:space="preserve">Realizar mesas de Inspección y Vigilancia a los sujetos vigilados de la Delegada </t>
    </r>
    <r>
      <rPr>
        <sz val="14"/>
        <color rgb="FF000000"/>
        <rFont val="Calibri"/>
      </rPr>
      <t xml:space="preserve">conforme  a la priorización realizada, con cumplimiento del 100% con reportes cuatrimestrales
-Primer Cuatrimestre: Se realizan las 20 mesas de inspección y vigilancia programadas para el período. 
Se adjuntan 5 carpetas comprimidas, y dentro de las mismas se pueden encontrar 20 subcarpetas con las evidencias de estas mesas de IV. 
Dentro de los temas a los cuales se les hizo Inspección y vigilancia está:  Morbi - Mortalidad Materno - Perinatal (En la Guajira), Igualmente Desnutrición en el mencionado departamento.
En el Chocó se hicieron varias mesas debido a los brotes de enfermedades transmisibles por vectores.
También se desarrollaron mesas en otras entidades territoriales del departamento nacional como puede evidenciarse en cada una de las 20 subcarpetas que se encuentran dentro de las 5 carpetas comprimidas.
- Segundo Cuatrimestre: Se realizaron las 20 mesas de inspección y vigilancia programadas. Estas mesas se desarrollaron en las siguientes entidades territoriales: * Vaupés, Caldas, Mitú, Barrancabermeja, Durania, San Vicente, Pamplonita, Monguí, Galapa, Galeras, Usiacurí, El Charco, Cali, Cauca, Puerto concordia, Florencia, Guamo, Morelia, Palermo y Saladoblanco
- Tercer Cuatrimestre: Se agrega evidencia del cumplimiento de las 20 mesas de inspección y vigilancia programadas. Las mesas se realizaron en las siguientes entidades territoriales:  Chocó, Medio Baudó, Remedios, Baranoa, Bucaramanga, Chimichagua, Dibulla, El Copey, Fundación, La Paz, Manzanares, Paz de Ariporo, Pivijay, San Andrés de Sotavento, Sardinata, Sucre, Tibú, Valencia, Chocó (segunda mesa), Yarumal. Las evidencias adjuntas son Actas, Listas de asistencia, presentaciones, entre otras.
</t>
    </r>
    <r>
      <rPr>
        <b/>
        <sz val="14"/>
        <color rgb="FF000000"/>
        <rFont val="Calibri"/>
      </rPr>
      <t>Conclusión:</t>
    </r>
    <r>
      <rPr>
        <sz val="14"/>
        <color rgb="FF000000"/>
        <rFont val="Calibri"/>
      </rPr>
      <t xml:space="preserve"> Se dio cumplimiento  con el indicador aunque se evidencia que la realización de las mesas a los sujetos vigilados. </t>
    </r>
  </si>
  <si>
    <t>Ejecutar Acciones Integrales en territorio (municipio priorizados)</t>
  </si>
  <si>
    <r>
      <t>Ejecutar</t>
    </r>
    <r>
      <rPr>
        <b/>
        <sz val="14"/>
        <color rgb="FF000000"/>
        <rFont val="Calibri"/>
        <family val="2"/>
      </rPr>
      <t xml:space="preserve"> Acciones Integrales en territorio </t>
    </r>
    <r>
      <rPr>
        <sz val="14"/>
        <color rgb="FF000000"/>
        <rFont val="Calibri"/>
        <family val="2"/>
      </rPr>
      <t>(municipio priorizados evidenciado cumplimiento del 100% según descripción del indicador . Se evidencia lo siguiente en los reportes: 
- Primer Cuatrimestre: La acción integral en territorio se realizó en el Departamento del huila , en cruz Verde.  Se verificaron diferentes aspectos fundamentales en pro del acceso correcto de los funcionarios a los medicamentos.  Estas acciones Integralmente involucran también a las EPS y/o a los Prestadores en Territorio (si aplica), además del Gestor Farmacéutico mencionado.
En esta acción integral se verifican los procesos de atención a los usuarios de servicios brindados por la Droguería Cruz Verde S.A.S. NIT 800.149.695-1, como Gestor Farmacéutico de SANITAS EPS y la verificación del cumplimiento a las acciones establecidas en el Plan de mejora aprobado el 09 de agosto del 2023. 
- Segundo Cuatrimestre: Se realizan las dos acciones integrales en territorio programadas para Guainía y Caquetá
- Tercer cuatrimestre: Se realizaron las dos acciones integrales en territorio programadas.   Una de ellas fue en Granada Meta y la otra fue en Santander de Quilichao, Cauca.
Se concluye que se dio cumplimiento del 100% a las acciones establecidas en el indicador</t>
    </r>
  </si>
  <si>
    <t>Gestionar los reclamos en salud clasificados como riesgo vital de los usuarios  del Sistema de Salud.</t>
  </si>
  <si>
    <t xml:space="preserve">Trasladar a través de una acción de inspección y vigilancia  los reclamos de salud, clasificados como riesgo vital a los responsables del aseguramiento. </t>
  </si>
  <si>
    <r>
      <t xml:space="preserve">Para este indicador durante la vigencia 2024 el Porcentaje de reclamos en salud clasificados en riesgo vital  de aproximadamente 5,161 reclamaciones recibidas, trasladando el 100 % de las reclamaciones para la correspondiente gestión por parte de los vigilados con orden de cumplimento inmediato. 
- Primer trimestre: informe que fueron recibidas 1,118 reclamaciones de vital dando traslado con corden de inmediato cumplimento 
- Segundo Trimestre: recibieron 1,297 reclamaciones y trasladadas para tramite con orden de inmediato cumplimiento
- Tercer Trimestre: Recibieron 1,307 reclamaciones con traslado total con orden de inmediato cumplimiento
- Cuarto Trimestre: recibieron 1,439 reclamaciones con traslado total con orden de inmediato cumplimento 
</t>
    </r>
    <r>
      <rPr>
        <b/>
        <sz val="14"/>
        <color rgb="FF000000"/>
        <rFont val="Calibri"/>
        <family val="2"/>
      </rPr>
      <t xml:space="preserve">
Conclusión</t>
    </r>
    <r>
      <rPr>
        <sz val="14"/>
        <color rgb="FF000000"/>
        <rFont val="Calibri"/>
        <family val="2"/>
      </rPr>
      <t xml:space="preserve">: Se dio cumplimiento con la meta propuesta </t>
    </r>
  </si>
  <si>
    <t xml:space="preserve">Trasladar a través de una acción de inspección y vigilancia los reclamos de salud, clasificados como riesgo priorizado a los responsables del aseguramiento. </t>
  </si>
  <si>
    <r>
      <t xml:space="preserve">El indicador sobre las reclamaciones en salud clasificados en riesgo priorizado trasladados a través de una acción de inspección y vigilancia a los vigilados para su gestión y respuesta de fondo,  un total de de 468,985 reclamaciones, indicando que se dio cumplimiento del 100%  de4 las reclamaciones durante al vigencia 2024. 
- Primer trimestre recibieron 97,992 reclamaciones dando el traslado total al vigilado para respuesta de fondo
- Segundo trimestre recibieron 312,625 reclamaciones con traslado total para respuesta de fondo 
- Tercer trimestre recibieron 336,969 reclamaciones con traslado total para respuesta de fondo
- Cuarto trimestre recibieron 351,715 reclamaciones con traslado total para respuesta de fondo
</t>
    </r>
    <r>
      <rPr>
        <b/>
        <sz val="14"/>
        <color rgb="FF000000"/>
        <rFont val="Calibri"/>
        <family val="2"/>
      </rPr>
      <t xml:space="preserve">
Conclusión: </t>
    </r>
    <r>
      <rPr>
        <sz val="14"/>
        <color rgb="FF000000"/>
        <rFont val="Calibri"/>
        <family val="2"/>
      </rPr>
      <t xml:space="preserve">La SDPU realizó la gestión correspondiente al traslado total de reclamaciones con cumplimiento del 100%
</t>
    </r>
  </si>
  <si>
    <t xml:space="preserve">Trasladar a través de una acción de inspección y vigilancia los reclamos de salud, clasificados como riesgo simple a los responsables del aseguramiento. </t>
  </si>
  <si>
    <r>
      <rPr>
        <sz val="14"/>
        <color rgb="FF000000"/>
        <rFont val="Calibri"/>
      </rPr>
      <t xml:space="preserve">Para el indicador descrito como: Trasladar a través de una acción de inspección y vigilancia los reclamos de salud, clasificados como riesgo simple a los responsables del aseguramiento, se evidencia un cumplimiento del 100%  al dar traslado del  total  1,253,923 reclamaciones de salud en riesgo simple.
- Primer Trimestre recibieron 252,614 reclamaciones de riesgo simple con traslado total para cumplimiento inmediato
- Segundo trimestres recibieron 312,625 reclamaciones con traslado total para cumplimiento inmediato
- Tercer trimestre recibieron 336,969 reclamaciones con traslado total para cumplimiento inmediato 
- Cuarto trimestre recibieron 351,715 reclamaciones con traslado total pa cumplimiento inmediato
</t>
    </r>
    <r>
      <rPr>
        <b/>
        <sz val="14"/>
        <color rgb="FF000000"/>
        <rFont val="Calibri"/>
      </rPr>
      <t xml:space="preserve">
Conclusión</t>
    </r>
    <r>
      <rPr>
        <sz val="14"/>
        <color rgb="FF000000"/>
        <rFont val="Calibri"/>
      </rPr>
      <t xml:space="preserve">: La SDPU dio cumplimiento en la gestión de traslado de reclamaciones recibidas por riesgo simple con el 100%  según meta establecida. </t>
    </r>
  </si>
  <si>
    <t xml:space="preserve">Realizar auditorías a los vigilados relacionadas con el Sistema de Información y Atención al Usuario - SIAU, mecanismos de Participación Ciudadana y comportamiento de reclamos en salud. </t>
  </si>
  <si>
    <t>Realizar análisis a los Planes de Mejoramiento suscritos por los vigilados durante el periodo de evaluación.</t>
  </si>
  <si>
    <t>Diseñar la estrategia de atención a la ciudadanía y participación ciudadana, que fortalece deberes y derechos en salud y mecanismos de participación ciudadana con enfoque diferencial, étnico y de género, que permitan el ejercicio de la defensa de los derechos de los usuarios del sector salud.</t>
  </si>
  <si>
    <t xml:space="preserve">Implementar el plan de brechas FURAG de la  política servicio al ciudadano </t>
  </si>
  <si>
    <r>
      <t xml:space="preserve">
Para la actividad de establecer </t>
    </r>
    <r>
      <rPr>
        <b/>
        <sz val="14"/>
        <color rgb="FF000000"/>
        <rFont val="Calibri"/>
        <family val="2"/>
      </rPr>
      <t>Acciones realizadas del plan de brechas FURAG</t>
    </r>
    <r>
      <rPr>
        <sz val="14"/>
        <color rgb="FF000000"/>
        <rFont val="Calibri"/>
        <family val="2"/>
      </rPr>
      <t xml:space="preserve"> de la política servicio al ciudadano, indicando una frecuencia de reporte anual, con una meta de realizar 6 actividades  evidenciando que realizó  5  activiades de las programamdas para la vigencia s con un cumplimiento del 83,3%, dejando pendiente la ejecución de la actividad anteriormente mencionada para la vigencia 2025.
Fue reportada información sobre: 
- HERRAMIENTA EJERCICIO DE CARACTERIZACIÓN 2024 (formulario para grupos focales).docx
- HERRAMIENTA EJERCICIO DE CARACTERIZACIÓN 2024 (formulario preguntas cerradas).docx
- 20252200000000843 - mesa de trabajo mejora oferta institucional.pdf
- 2.Taller Replicador Lenguaje Claro 2024.zip
- 3. Propuesta plan mejora encuesta MSPS.zip
</t>
    </r>
    <r>
      <rPr>
        <b/>
        <sz val="14"/>
        <color rgb="FF000000"/>
        <rFont val="Calibri"/>
        <family val="2"/>
      </rPr>
      <t xml:space="preserve">Conclusión: </t>
    </r>
    <r>
      <rPr>
        <sz val="14"/>
        <color rgb="FF000000"/>
        <rFont val="Calibri"/>
        <family val="2"/>
      </rPr>
      <t>Esta actividad no cumplió la meta, por lo que se sugiere realizar ajuste a los indicadores y actividades a realizar en la vigencia 2025</t>
    </r>
  </si>
  <si>
    <t>Realizar seguimiento y cierre de reclamos en salud recibidos en los diálogos territoriales.</t>
  </si>
  <si>
    <r>
      <t>El porcentaje de cierre y gestión de los reclamos en salud presentados por los</t>
    </r>
    <r>
      <rPr>
        <b/>
        <sz val="14"/>
        <color rgb="FF000000"/>
        <rFont val="Calibri"/>
        <family val="2"/>
      </rPr>
      <t xml:space="preserve"> usuarios que asisten a los diálogos territoriales</t>
    </r>
    <r>
      <rPr>
        <sz val="14"/>
        <color rgb="FF000000"/>
        <rFont val="Calibri"/>
        <family val="2"/>
      </rPr>
      <t xml:space="preserve">. Registra una meta de la actividad del 98% con reporte trimestral sin embargo el porcentaje final fue del 83,5% incumpliendo la meta establecida
- Primer Trimestre: recibió 362 reclamos en salud en los diálogos con la Supersalud realizados, de los cuales están cerrados 282 que corresponde a un porcentaje de cierre del 78% al 31/03/2024. Los 80 restantes se encuentran en seguimiento por el Grupos SIS.
- Segundo Trimestre: recibió 370 reclamos en salud en los diálogos realizados, de los cuales están cerrados 316 que corresponde a un porcentaje de cierre del 85.41% al 30/06/2024. Se aclara que los cierres de los reclamos son competencia de la entidad responsable del aseguramiento, si bien desde Protección al Usuario se realizan las acciones de inspección y vigilancia respectivas a cada reclamo, así como su gestión, el cierre de los mismos solo pueden atribuirse al vigilado .
- Tercer Trimestre: recibió 161 reclamos en salud en los diálogos realizados, de los cuales están cerrados 129 que corresponde a un porcentaje de cierre del 80,12% al 01/10/2024. Se aclara que los cierres de los reclamos son competencia de la entidad responsable del aseguramiento, si bien desde Protección al Usuario se realizan las acciones de inspección y vigilancia respectivas a cada reclamo, así como su gestión, el cierre de los mismos solo pueden atribuirse al vigilado 
- cuarto Trimestre: recibió 411 reclamos en salud en los diálogos realizados, de los cuales están cerrados 334 que corresponde a un porcentaje de cierre del 81,27% al 03/01/2025. Se aclara que los cierres de los reclamos son competencia de la entidad responsable del aseguramiento, si bien desde Protección al Usuario se realizan las acciones de inspección y vigilancia respectivas a cada reclamo, así como su gestión, el cierre de los mismos solo pueden atribuirse al vigilado  
</t>
    </r>
    <r>
      <rPr>
        <b/>
        <sz val="14"/>
        <color rgb="FF000000"/>
        <rFont val="Calibri"/>
        <family val="2"/>
      </rPr>
      <t>Conclusión:</t>
    </r>
    <r>
      <rPr>
        <sz val="14"/>
        <color rgb="FF000000"/>
        <rFont val="Calibri"/>
        <family val="2"/>
      </rPr>
      <t xml:space="preserve"> No se dio cumplimiento con la meta establecida , las acciones deberían estar programas de tal forma que no permitan el incumplimiento dentro de la gestión programada en el PAG. ya que el porcentaje de cumplimiento para cada uno de los meses presento porcentajes de 77,9%, 85,4% , 81,6% y 82,7%, por lo que se recomienda ajustar la meta para el 2025. </t>
    </r>
  </si>
  <si>
    <t xml:space="preserve">Desarrollar diálogos territoriales priorizando municipios cobijados por el programa de desarrollo con enfoque territorial PDET. * Tomas territoriales. </t>
  </si>
  <si>
    <t>Medir la efectividad de la acciones de inspección y vigilancia realizadas a las Entidades de aseguramiento en salud sobre el cumplimiento de las normas de índole jurídico, financiero, económico, técnico-científico o administrativo que regulan el Sistema General de Seguridad Social en Salud</t>
  </si>
  <si>
    <t>Se pudo identificar que se realizaron actividades de inspección y vigilancia de conformidad con los roles que debe desarrollar la SDEAS, y frente a las obligaciones que en materia de Seguridad Social en Salud, deben cumplir los vigilados, así mismo se evidenció que las mismas dan cumplimiento a las metas propuestas en el PAG 2024, que en muchos periodos fue superada el porcentaje de la meta establecida, sustentada en el análisis del indicador.</t>
  </si>
  <si>
    <t>Resolver o gestionar las solicitudes de los vigilados en los tiempos establecidos en el proceso</t>
  </si>
  <si>
    <t>Se identificó que los tiempos estimados en el PAG para esta actividad (140 dias), se resolvieron y gestionaron a partir de la completitud de la información radicada por la entidad solicitante en lo referente al primer trimeste. Se destaca que se resolvieron solicitudes represadas en años anteriores, superando la meta estimada para este periodo con un cumplimiento del 155%.
Para el segundo trimestre, se puede evidenciar que la información aportada en el indicador cumple con el tiempo estimado para resolver los estudios de viabiliad, es decir los 140 dias para gestionar y dar trámite a las solicitudes recibidas.
Para el tercer trimestre, se observa que se superaron los tiempo estimados (140 dias) para dar respuesta a cuatro (4) del total de las diecisiete (17) solicitudes recibidas, caso tal que genero no cumplimiento al 100% estimado para la meta es este período.
Asi mismo se pudo evidenciar que para el cuarto trimeste, se observa que de los trece (13) trámites gestionados uno (1) de ellos supero el tiempo para dar la respuesta, es decir (140 días).
Significa esto, que la sumatoria del promedio total de la meta propuesta porcentual, estimada sobre los trámites recibidos y gestionados en el tiempo establecido, esto es, ciento cuarenta (140) días, se pudo cumplir, pese a que en algunos periodos del 2024, se superaron los días contemplados para dar respuesta a los trámites solicitados.</t>
  </si>
  <si>
    <t>Realizar seguimiento a las EPS a las entidades bajo acción o medida especial y a la gestión de los agentes interventores y contralores designados por la Superintendencia Nacional de Salud.</t>
  </si>
  <si>
    <r>
      <rPr>
        <sz val="14"/>
        <color rgb="FF000000"/>
        <rFont val="Calibri"/>
        <family val="2"/>
      </rPr>
      <t xml:space="preserve">Revisado el sitio SharePoint referente al reporte PAG 2024 y de cara al proceso liderado por la SDEAS, se pudo observar que para la actividad </t>
    </r>
    <r>
      <rPr>
        <i/>
        <sz val="14"/>
        <color rgb="FF000000"/>
        <rFont val="Calibri"/>
        <family val="2"/>
      </rPr>
      <t>"Realizar seguimiento a las EPS a las entidades bajo medida y a la gestión de los agentes interventores y contralores designados por la Superintendencia Nacional de Salud"</t>
    </r>
    <r>
      <rPr>
        <sz val="14"/>
        <color rgb="FF000000"/>
        <rFont val="Calibri"/>
        <family val="2"/>
      </rPr>
      <t xml:space="preserve">, se asignaron dos (2) códigos al indicador así: (CT21 y CT04)  generando confusión al momento de evaluar la gestión ejecutada. Pese a esto, se evaluaron las evidencias aportadas al código (CT04) de acuerdo con la aclaración, por parte de la gestora de la Delegada, estableciéndose lo siguiente:
Se constató que la información contenida en los registros de avance del indicador, son pertinentes y permiten el desarrollo de la actividad propuesta en el PAG 2024, sin embargo, no se visualiza en todos los periodos designados, la ejecución a la segunda parte de la actividad a desarrollar, esto es: </t>
    </r>
    <r>
      <rPr>
        <b/>
        <i/>
        <sz val="14"/>
        <color rgb="FF000000"/>
        <rFont val="Calibri"/>
        <family val="2"/>
      </rPr>
      <t>"(...)</t>
    </r>
    <r>
      <rPr>
        <b/>
        <sz val="14"/>
        <color rgb="FF000000"/>
        <rFont val="Calibri"/>
        <family val="2"/>
      </rPr>
      <t xml:space="preserve"> </t>
    </r>
    <r>
      <rPr>
        <b/>
        <i/>
        <sz val="14"/>
        <color rgb="FF000000"/>
        <rFont val="Calibri"/>
        <family val="2"/>
      </rPr>
      <t>y a la gestión de los agentes interventores, liquidadores y contralores designados por la Superintendencia Nacional de Salud"</t>
    </r>
    <r>
      <rPr>
        <b/>
        <sz val="14"/>
        <color rgb="FF000000"/>
        <rFont val="Calibri"/>
        <family val="2"/>
      </rPr>
      <t>.</t>
    </r>
    <r>
      <rPr>
        <b/>
        <i/>
        <sz val="14"/>
        <color rgb="FF000000"/>
        <rFont val="Calibri"/>
        <family val="2"/>
      </rPr>
      <t xml:space="preserve"> </t>
    </r>
    <r>
      <rPr>
        <sz val="14"/>
        <color rgb="FF000000"/>
        <rFont val="Calibri"/>
        <family val="2"/>
      </rPr>
      <t xml:space="preserve">En ese sentido, se pudo identificar que el nombre del indicador y la fórmula del indicador, no abarcan el total de la actividad propuesta, lo que no permite darse por sentado el cumplimiento total de la meta porcentual asignada, esto es 90%.
Para el tercer trimestre, se pudo evidenciar que la meta programada en el PAG 2024, no se cumplió.  Para tal situación, se verificó que lo dispuesto en el análisis del indicador afectado, es a fin a los resultados, no obstante, se recomienda evidenciar las acciones de mejora, que subsanen el incumplimiento a las metas propuestas. Esto es, que del 85%  de la meta asignada, se cumplio con el 77.7%, generando un resultado de cumplimiento total del 91,4%. 
Sin embargo se pudo observar que para el último trimestre 2024, se identifica un documento denominado "Bitácora Interventores" sin la completitud de la información en algunos documentos, es así, que resulta insuficiente la información aportada por la SDEAS, que dé cuenta del cumplimiento de los indicadores asignados al plan de trabajo por parte del interventor, lo que concluye el no cubrimiento a la segunda parte de la actividad propuesta. 
Con lo expuesto, se concluye que de los periodos evaluados para determinar el cumplimiento a las metas, las evidencias aportadas son afines tan solo a una parte de lo descrito en la actividad, por tal razón es importante definir de forma clara y precisa la actividad con la que se propone cumplir con el 100% de las metas fijadas en cada periodo.
</t>
    </r>
  </si>
  <si>
    <t>Atender y resolver las peticiones o requerimientos sobre las entidades promotoras de salud y entidades adaptadas solicitadas por los diferentes actores del sistema.</t>
  </si>
  <si>
    <t xml:space="preserve">
De acuerdo a la información reportada por la Dirección de Medidas Especiales para las EPS, frente a las PQRD radicadas y contestadas, se pudo evidenciar que estas últimas no se cumplieron en términos porcentuales frente a las metas programadas en el PAG para el primer trimestre 2024, esto es, que del 65% propuesto se pudo cumplir con el 55,65% de las PQRD radicadas;  así mismo se identificó que el análisis del indicador, no es claro en la justificación del incumplimiento.  Se recomienda se describa con precisión cuales fueron las causas que dieron lugar al porcentaje ejecutado, lo cual ayudará a minimizar las dificultades en las respuesta a los radicados de PQRD.
Caso similar ocurrió para el segundo, trimestre de la vigencia 2024, es decir, el numero de quejas, reclamos y peticiones contestadas fue inferior al numero de quejas, reclamos y peticiones recibidas, lo cual afecto la metas propuestas en el PAG para estos periodos.  Es relevante tener encuentra, que el numero de quejas radicadas, supera la capacidad instalada de la planta de personal asignada para dar respuesta a estas solicitudes, como se explica en el análisis que se encuentra descrito en la justificación del indicador, y sobre lo cual se debe generar acciones correctivas que le permitan a la entidad cubrir las necesidades que en materia de atención a la salud requiere la ciudadanía usuaria del servicio de salud.
Para el periodo correspondientes al tercer trimestre se cumplió la meta programada en el PAG, es decir el 100% de lo estimado, a pesar de que no se logro dar respuesta al total de las PQRD radicadas.
Lo que concierne al cuarto periódo, se observa un comportamiento similar al segundo trimestre, es decir, se radican 1289 PQRD, sobre un total de 928 PQRD contestadas, lo que significa que no se dio cumplimiento al 100% esperado.  Este resultado podría estar ligado a la causa que expone la SDEAS, donde se manifiesta que el número de personas asignadas para esta tarea no es suficiente para cumplir con los resultados esperados en materia de dar cubrimiento y responder la totalidad de peticiones, quejas y reclamos interpuestas por los usuarios del servicio de Salud.</t>
  </si>
  <si>
    <t>La Superintendencia Delegada para Entidades de Aseguramiento es Salud (SDEAS), realizó la acciones propuestas en el PAG 2024, enmarcadas en los objetivos institucionales "Fortalecer la inspección, vigilancia y control del aseguramiento en salud"  con metas claras que afirman los objetivos estratégicos del Plan Anual de Gestión 2024, realizando el seguimiento y monitoreo a las entidades en medida de vigilancia. 
De otra parte, se destaca que pese a que la capacidad instalada del personal en el área, resulta ser insuficiente para generar respuestas a las PQRD recibidas por parte de los usuarios del servicio de salud. Es así, que se hace necesario plantear propuestas que  le permitan a la SDEAS, minimizar el impacto desfavorable por el incumplimiento de las metas propuestas y en definitiva no cubrir la totalidad de las PQRSD radicadas.
Con base a lo expuesto anteriomente, es importante recomendar a la SDEAS, solicitar acompañamiento y asesoría tanto a la Oficina Asesora de Planeación como a la Dirección de Talento Humano, a través de mesas de trabajo, en las que se pueda proponer acciones que mitiguen la brecha que se está presentando, frente a la no cobertura de la totalidad de las PQRD radicadas.
Por otra parte, se recomienda a la SDEAS solicitar acompañamiento por parte de la Oficina Asesora de Planeación, en la formulación de los indicadores propuestos en el cumplimiento de las acciones del PAG, puesto que los indicadores son la hoja de ruta y herramienta de medición en el cumplimiento de los objetivos planteados por cada dependencia y deben estar articulados en su totalidad con las acciones a desarrollar.</t>
  </si>
  <si>
    <t>Realizar auditorías a los Prestadores de Servicios en Salud (PSS) para verificar el cumplimiento de las normas que regulan el Sistema de Salud y la gestión de los riesgos inherentes del sistema.</t>
  </si>
  <si>
    <t>Nombre Indicador: Porcentaje de Auditoría realizadas a los Prestadores de Servicios en Salud (PSS) en cumplimiento del Programa de Auditoría de la Delegada.
Fórmula Indicador: Número de auditorías ejecutadas / Número total de auditorías programadas.
Código Indicador: AT02
Meta: 85
Marzo: De la evidencia aportada, se identificó que fueron desarrolladas veinte (20) actividades así:
Enero: 4 auditorias
Febrero: 10 auditorias
Marzo: 6 auditorías
Junio: De la evidencia aportada, se identificó que fueron desarrolladas treintra y dos (32) de las veinticinco (25) actividades programadas, supereándose la meta establecida así:
Abril: 11 auditorias
Mayo: 10 auditorias
Junio: 11 Auditorías
Septiembre: De la evidencia aportada, se identificó que fueron desarrolladas veintiseis (26) de las veinticinco (25) actividades programadas, supereándose la meta establecida así:
Julio: 6 auditorias
Agosto: 9 auditorias
Septiembre: 11 auditorias
Diciembre: De la evidencia aportada, se identificó que fueron desarrolladas veintisiete (27) de las treinta (30) actividades programadas así:
Octubre: 13 auditorias
Noviembre: 13 auditorias
Diciembre: 1 auditoria
De lo anterior se puede concluir que, en atención a la evidencia aportada, la Superintendencia Delegada para Prestadores de Servicios en Salud, respecto de la actividad motivo de evaluación y de conformidad a la programación establecida en el PAG para la vigencia 2024, logró una ejecución de 10,0 equivalente al 100%.</t>
  </si>
  <si>
    <t>Realizar análisis a los Planes de Mejoramiento suscritos por los Prestadores de Servicios de Salud durante el periodo de evaluación.</t>
  </si>
  <si>
    <t>9.9</t>
  </si>
  <si>
    <t>Nombre Indicador: Porcentaje de Planes de Mejoramiento evaluados.
Fórmula Indicador: Número de Planes de Mejoramiento evaluados al corte / Número de Planes de Mejoramiento gestionados en el periodo.
Código Indicador: AT03
Meta: A demanda
Marzo: Se identificó que fueron objeto de evaluación cincuenta y cuatro (54) planes de mejoramiento.
Junio: Se identificó que fueron objeto de evaluación treinta y seis (36) planes de menoramiento.
Septiembre: Se identificó que fueron objeto de evaluación cincunenta y seis (56) de cincuenta y siete (57) planes de mejoramiento.
Diciembre: Se identificó que fueron objeto de evaluación cincunenta y nueve (59) de sesenta (60) planes de mejoramiento.
De lo anterior se puede concluir que, en atención a la evidencia aportada, la Superintendencia Delegada para Prestadores de Servicios en Salud, respecto de la actividad motivo de evaluación y de conformidad a la programación establecida en el PAG para la vigencia 2024, logró una ejecución de 9,9 equivalente al 99%.</t>
  </si>
  <si>
    <t>Efectuar seguimiento a los controles implementados por los PSS para la mitigación de las situaciones que favorecen el incremento de los eventos de interes en salud pública en los territorios priorizados.</t>
  </si>
  <si>
    <r>
      <t>Nombre Indicador: Seguimiento a los controles implementados por los prestadores a tráves de los planes de acción.
Fórmula Indicador: Número de seguimientos a los planes de acción formulados por los PSS.
Código Indicador: SE05
Meta: 30
Marzo: Se identificó el desarrollo de diesisiete (17) de los diez (10) seguimientos programadas, supereándose la meta establecida.
Junio: Se identificó el desarrollo los diez (10) seguimientos programados.</t>
    </r>
    <r>
      <rPr>
        <sz val="14"/>
        <color rgb="FFFF0000"/>
        <rFont val="Calibri"/>
        <family val="2"/>
      </rPr>
      <t xml:space="preserve">
</t>
    </r>
    <r>
      <rPr>
        <sz val="14"/>
        <rFont val="Calibri"/>
        <family val="2"/>
      </rPr>
      <t xml:space="preserve">
Septiembre: Se identificó el desarrollo de los diez (10) seguimientos programados.
De lo anterior se puede concluir que, en atención a la evidencia aportada, la Superintendencia Delegada para Prestadores de Servicios en Salud, respecto de la actividad motivo de evaluación y de conformidad a la programación establecida en el PAG para la vigencia 2024, logró una ejecución de 10,0 equivalente al 100%.</t>
    </r>
  </si>
  <si>
    <t>Realizar seguimiento a la implementación del Programa de Equipos Básicos en Salud desde la estrategia de Atención Primaria en Salud desplegada por el Ministerio de Salud y Protección Social</t>
  </si>
  <si>
    <r>
      <rPr>
        <sz val="14"/>
        <rFont val="Calibri"/>
        <family val="2"/>
      </rPr>
      <t>Nombre Indicador: Porcentaje de seguimiento ejecutados para verificar el grado de avance en la implementación de los Equipos Básicos en las ESE.
Fórmula Indicador: Número de seguimientos efectuados por departamento/ total de departamentos con asignación de recursos para el Programa de Equipos Básicos en Salud.
Código Indicador: SE06
Meta: 100%
Abril: Se identificó que se realizó seguimiento al programa de equipos básicos en salud, derivados de la Resolución 2788 de 2022, a las Empresas Sociales del Estado con asignación de recursos, acción reañlizada en veintinueve (29) departamentos.</t>
    </r>
    <r>
      <rPr>
        <sz val="14"/>
        <color rgb="FFFF0000"/>
        <rFont val="Calibri"/>
        <family val="2"/>
      </rPr>
      <t xml:space="preserve">
</t>
    </r>
    <r>
      <rPr>
        <sz val="14"/>
        <rFont val="Calibri"/>
        <family val="2"/>
      </rPr>
      <t xml:space="preserve">Julio: Las acciones de seguimiento se realizaron en los siguientes departamentos, Antioquia, Atlántico, Boyacá, Buenaventura, Caldas, Caquetá, Cauca, Cesar, Chocó, Córdoba, La Guajira, Norte de Santander, Putumayo, Quindio, Risaralda, Santander, Sucre, Tolima y Valle, relizando en el mes de mayo veinticuatro (24) seguimientos, en el mes de junio nueve (9) y en julio seis (6), para un total de treintea y nueve (39) en diecinueve (19) entidades territoriales..
</t>
    </r>
    <r>
      <rPr>
        <sz val="14"/>
        <color rgb="FFFF0000"/>
        <rFont val="Calibri"/>
        <family val="2"/>
      </rPr>
      <t xml:space="preserve">
</t>
    </r>
    <r>
      <rPr>
        <sz val="14"/>
        <rFont val="Calibri"/>
        <family val="2"/>
      </rPr>
      <t>Septiembre: De la evidencia aportada, se identificó que, para el tercer trimestre fue desarrollado mesa técnica realizada por medidas de embargo la cual se desarrolló con NUEVA EPS - Antioquia.</t>
    </r>
    <r>
      <rPr>
        <sz val="14"/>
        <color rgb="FFFF0000"/>
        <rFont val="Calibri"/>
        <family val="2"/>
      </rPr>
      <t xml:space="preserve">
</t>
    </r>
    <r>
      <rPr>
        <sz val="14"/>
        <rFont val="Calibri"/>
        <family val="2"/>
      </rPr>
      <t>De lo anterior se puede concluir que, en atención a la evidencia aportada, la Superintendencia Delegada para Prestadores de Servicios en Salud, respecto de la actividad motivo de evaluación y de conformidad a la programación establecida en el PAG para la vigencia 2024, logró una ejecución de 10,0 equivalente al 100%.</t>
    </r>
    <r>
      <rPr>
        <sz val="14"/>
        <color rgb="FFFF0000"/>
        <rFont val="Calibri"/>
        <family val="2"/>
      </rPr>
      <t xml:space="preserve">
</t>
    </r>
    <r>
      <rPr>
        <sz val="14"/>
        <rFont val="Calibri"/>
        <family val="2"/>
      </rPr>
      <t>Si bien se evidenció el cumplimiento de la actividad, también lo es que se hace necesario que, por parte de la Dependencia líder, que, en atención al autocontrol, la información que se reporte debe ser lo suficientemente clara y precisa, a fin de que esta guarde relación con las evidencias que se suministran para acreditar el cumplimiento de la actividad, esto debido a que en principio no se logró identificar la relación entre los factores descritos.</t>
    </r>
  </si>
  <si>
    <t>Adelantar seguimiento a la gestión del  Programa de Mejoramiento Institucional - PMI</t>
  </si>
  <si>
    <t>Nombre Indicador: Seguimiento a la ejecución del Programa de Mejoramiento Institucional.
Fórmula Indicador: Número de seguimientos adelantados s los  PMI.
Código Indicador: SE36
Meta: 40
Junio: De la evidencia aportada, se identificó que, para el primer semestre de 2024 se efectúo seguimiento a veinticinco (25) Empresas Sociales del Estado respecto del Programa de Mejoramiento Institucional, supereándose la meta establecida (20).
Diciembre: De la evidencia aportada, se identificó que, para el segundo semestre de 2024 se efectúo seguimiento a quince (15) Empresas Sociales del Estado respecto del Programa de Mejoramiento Institucional.
De lo anterior se puede concluir que, en atención a la evidencia aportada, la Superintendencia Delegada para Prestadores de Servicios en Salud, respecto de la actividad motivo de evaluación y de conformidad a la programación establecida en el PAG para la vigencia 2024, logró una ejecución de 10,0 equivalente al 100%.</t>
  </si>
  <si>
    <t>Resolver o gestionar las solicitudes de los vigilados relacionadas con las Reformas Estatutarias de IPS conforme a los descrito en la normatividad vigente.</t>
  </si>
  <si>
    <t>Nombre Indicador: Porcentaje de solicitudes gestionadas de los vigilados relacionados con reformas estatutarias.
Fórmula Indicador: Número de solicitudes de reformas estatutarias gestionadas/Número de solicitudes de reformas estatutarias recibidas para trámite en la vigencia..
Código Indicador: TR05
Meta: A demanda
Junio: De la evidencia aportada, se identificó que, para el primer semestre de 2024 fueron gestionadas doce (12) solicitudes de reformas estatutarias, de las cuales, 1 finalizó con oficio, 3 finalizaron con resolución, 1 en estudio por parte del abogado, 7 gestionadas con recomendación, estudio de viabilidad y proyección del análisis financiero.
Diciembre: De la evidencia aportada, se identificó que, para el segundo semestre de 2024 fueron gestionadas doce (12) solicitudes de reformas estatutarias, de las cuales, 5 finalizaron con resolución, 7 gestionadas con recomendación, estudio de viabilidad y proyección del análisis financiero.
De lo anterior se puede concluir que, en atención a la evidencia aportada, la Superintendencia Delegada para Prestadores de Servicios en Salud, respecto de la actividad motivo de evaluación y de conformidad a la programación establecida en el PAG para la vigencia 2024, logró una ejecución de 10,0 equivalente al 100%.</t>
  </si>
  <si>
    <t>Resolver los recursos de apelación por evaluación de gerentes y evaluación no satisfactoria por no presentación de proyecto de plan de gestión o de informe de cumplimiento de plan de gestión de las Empresas Sociales del Estado.</t>
  </si>
  <si>
    <t>Nombre Indicador:Porcentaje de recursos de apelación por evaluación de gerentes y evaluación no satisfactoria por no presentación del plan de gestión.
Fórmula Indicador: Número de recursos de apelación por evaluación de gerentes y evaluación no satisfactoria por no presentación del plan de gestión, con gestión / Número de recursos de apelación por evaluación de gerentes y evaluación no satisfactoria por no presentación del plan de gestión tramitadas recibidas
Código Indicador: TR07
Meta: A demanda
Junio: De la evidencia aportada, se identificó que, para el primer semestre de 2024, fueron recibidos trece (13) trámites de gerentes que se encuentran con la siguiente gestión: 2 finalizados con oficio de devolución, 5 con proyecto de resolución en revisión y ajustes, y 6 con oficios de requerimiento a la Junta directiva o al alcalde a la espera de respuesta.
Diciembre: De la evidencia aportada, se identificó que, para el segundo semestre de 2024, fueron recibidos y gestionados trece (13) solicitudes relacionadas con evaluación de gerentes, de las cuales 6 finalizaron con oficio y 7 con resolución
De lo anterior se puede concluir que, en atención a la evidencia aportada, la Superintendencia Delegada para Prestadores de Servicios en Salud, respecto de la actividad motivo de evaluación y de conformidad a la programación establecida en el PAG para la vigencia 2024, logró una ejecución de 10,0 equivalente al 100%.</t>
  </si>
  <si>
    <t xml:space="preserve">Desarrollar acciones de inspección y vigilancia orientadas a evaluar el proceso integral de atención en salud de los pueblos indígenas y comunidades étnicas (Afrodescendientes y Rrom) en los prestadores priorizados </t>
  </si>
  <si>
    <t>Nombre Indicador: Acciones de IV ejecutadas a los prestadores priorizados durante el periodo de evaluación.  
Fórmula Indicador: Número de acciones de IV ejecutadas a los prestadores priorizados.
Código Indicador: SE37
Meta: 25
Marzo: De la evidencia aportada, se identificó que, para el primer trimestre de 2024, se realizaron 7 (siete) acciones a IPS Priorizadas en el marco del Plan Estratégico Institucional y Desarrollo Administrativo – PEIDA cumpliendo así la meta establecida, relacionados con el seguimiento al Plan de las Intervenciones Colectivas y Resolución 723 de 2023 en el departamento de La Guajira.
Junio: De la evidencia aportada, se identificó que, para el segundo trimestre de 2024, se realizaron veintiuno (21) acciones a IPS Priorizadas en el marco del Plan Estratégico Institucional y Desarrollo Administrativo – PEIDA superando la meta establecida, teniendo en cuenta la priorización de las acciones en el departamento de La Guajira y las directrices atendiendo las competencias que le asisten a la Superintendencia Nacional de Salud de conformidad con las Leyes 100 del 1993; 1122 del 2007; 1438 de 2011, 1751 de 2015, 1949 de 2019 y los Decretos 780 de 2016; 1080 de 2021 y a la normatividad expedida por el Ministerio de Salud y Protección Social – MSPS y adicionalmente el plan de desaceleración de la mortalidad por desnutrición aguda en niños y niñas menores de 5 años de edad, supereándose la meta establecida (7).
Septiembre: De la evidencia aportada, se identificó que, para el tercer trimestre de 2024, se realizaron once (11) acciones a IPS Priorizadas en el marco del Plan Estratégico Institucional y Desarrollo Administrativo – PEIDA superando la meta establecida, teniendo en cuenta la priorización de las acciones en el departamento de La Guajira y las directrices atendiendo las competencias que le asisten a la Superintendencia Nacional de Salud de conformidad con las Leyes 100 del 1993; 1122 del 2007; 1438 de 2011, 1751 de 2015, 1949 de 2019 y los Decretos 780 de 2016; 1080 de 2021 y a la normatividad expedida por el Ministerio de Salud y Protección Social – MSPS . Supereándose la meta establecida (7), en razón al requerimiento hecho por el señor Superintendente relacionado con territorio vitales, lo cual requirio participación de la delegada. 
Diciembre: De la evidencia aportada, se identificó que, para el cuarto trimestre de 2024, se realizaron diez (10) acciones a IPS Priorizadas en el marco del Plan Estratégico Institucional y Desarrollo Administrativo – PEIDA superando la meta establecida, teniendo en cuenta la priorización de las acciones en el departamento de La Guajira y las directrices atendiendo las competencias que le asisten a la Superintendencia Nacional de Salud de conformidad con las Leyes 100 del 1993; 1122 del 2007; 1438 de 2011, 1751 de 2015, 1949 de 2019 y los Decretos 780 de 2016; 1080 de 2021 y a la normatividad expedida por el Ministerio de Salud y Protección Social – MSPS. 
En el marco de la estrategia “territorios vitales: Cuidando recursos, protegiendo vidas” realizada en el departamento del Guainía, se ha realizado seguimiento a (1) plan de acción suscrito por la Empresa Social Del Estado Hospital Departamental Intercultural Renacer, derivado de las ordenes impuestas por la SNS mediante la resolución nro. 2024500000010322 - 6  del 28 de agosto de 2024. Supereándose la meta establecida (4), en razón al requerimiento hecho por el señor Superintendente relacionado con territorio vitales, lo cual requirio participación de la delegada. 
De lo anterior se puede concluir que, en atención a la evidencia aportada, la Superintendencia Delegada para Prestadores de Servicios en Salud, respecto de la actividad motivo de evaluación y de conformidad a la programación establecida en el PAG para la vigencia 2024, logró una ejecución de 10,0 equivalente al 100%.</t>
  </si>
  <si>
    <t xml:space="preserve">Generar alertas a partir del monitoreo de los riesgos financieros en las Empresas Sociales del Estado priorizadas, que les permitan establecer controles y anticipen la afectación que se pueda ocasionar en la atención de los usuarios por una inadecuada gestión de los recursos. </t>
  </si>
  <si>
    <r>
      <rPr>
        <sz val="14"/>
        <rFont val="Calibri"/>
        <family val="2"/>
      </rPr>
      <t xml:space="preserve">Nombre Indicador: Alertas identificadas y gestionadas en el monitoreo y vigilancia de los recursos financieros en las Empresas Sociales del Estado priorizadas durante el periodo evaluado.
Fórmula Indicador: Número alertas gestionadas en las ESE priorizadas
Código Indicador: SE38
Meta: 76
</t>
    </r>
    <r>
      <rPr>
        <sz val="14"/>
        <color rgb="FFFF0000"/>
        <rFont val="Calibri"/>
        <family val="2"/>
      </rPr>
      <t xml:space="preserve">
</t>
    </r>
    <r>
      <rPr>
        <sz val="14"/>
        <rFont val="Calibri"/>
        <family val="2"/>
      </rPr>
      <t>Junio: Se identificó que, fueron gestionadas un total de cincuenta y dos (52) alertas en trece (13) auditorías desarrolladas durante el primer semestre de 2024., superándo la meta establecida, esto es treinta y dos (32).
Diciembre: Junio: Se identificó que, fueron gestionadas un total de veintiocho (28) alertas en siete (7) auditorías desarrolladas durante el segundo semestre de 2024.
De lo anterior se puede concluir que, en atención a la evidencia aportada, la Superintendencia Delegada para Prestadores de Servicios en Salud, respecto de la actividad motivo de evaluación y de conformidad a la programación establecida en el PAG para la vigencia 2024, logró una ejecución de 10,0 equivalente al 100%.
Si bien se evidenció el cumplimiento de la actividad, también lo es que se hace necesario que, por parte de la Dependencia líder de la actividad, que, en atención al autocontrol, la información que se reporte debe ser lo suficientemente clara y precisa, a fin de que esta guarde relación con las evidencias que se suministran para acreditar el cumplimiento de la actividad, esto debido a que en principio no se logró identificar la relación entre los factores descritos.</t>
    </r>
  </si>
  <si>
    <t>Ejecutar orientaciones técnicas a los prestadores de servicios de salud priorizados en temas relacionados con los ejes de prestación de servicios, financieros y administrativo legal.</t>
  </si>
  <si>
    <t>Nombre Indicador: Orientaciones técnicas a los Prestadores de Servicios en Salud ejecutadas.  
Fórmula Indicador: Número de orientaciones técnicas realizadas a los prestadores de servicios de salud
Código Indicador: SE39
Meta: 9
Junio: Se identificó la realización de tres (3) orientaciones técnias a los prestadores de servios en salud.
Diciembre: Junio: Se identificó la realización de ocho (8) de seis (6) orientaciones técnias a los prestadores de servios en salud. 8/6, superándose la meta programada.
De lo anterior se puede concluir que, en atención a la evidencia aportada, la Superintendencia Delegada para Prestadores de Servicios en Salud, respecto de la actividad motivo de evaluación y de conformidad a la programación establecida en el PAG para la vigencia 2024, logró una ejecución de 10,0 equivalente al 100%.</t>
  </si>
  <si>
    <t>Desarrollar mesas técnicas relacionadas con medidas de embargos sobre flujo de recursos en los territorios priorizados</t>
  </si>
  <si>
    <r>
      <rPr>
        <sz val="14"/>
        <rFont val="Calibri"/>
        <family val="2"/>
      </rPr>
      <t xml:space="preserve">Nombre Indicador: Mesas técnicas realizadas por medidas de embargo.  
Fórmula Indicador: Orientaciones técnicas realizadas por medidas de embargo
Código Indicador: SE40
Meta: 3
Junio: Se aporta información que no resulta concluyente para determinar el cumplimiento de la actividad para el périodo objeto de evalaución.
</t>
    </r>
    <r>
      <rPr>
        <sz val="14"/>
        <color rgb="FFFF0000"/>
        <rFont val="Calibri"/>
        <family val="2"/>
      </rPr>
      <t xml:space="preserve">
</t>
    </r>
    <r>
      <rPr>
        <sz val="14"/>
        <rFont val="Calibri"/>
        <family val="2"/>
      </rPr>
      <t xml:space="preserve">Diciembre: De la evidencia aportada, se identificó que, para el segundo semestre se efectuaron tres (3) mesas técnicas así: Mesa de trabajo virtual ESE Departamento Antioquia - NUEVA EPS, procesos coactivos desarrollada el 25 de julio de 2024 y Seguimiento medidas de cobro coactivo ESE contra NUEVA EPS, desarrollada el 31 de julio y 30 de octubre de 2024.
De lo anterior se puede concluir que, en atención a la evidencia aportada, la Superintendencia Delegada para Prestadores de Servicios en Salud, respecto de la actividad motivo de evaluación y de conformidad a la programación establecida en el PAG para la vigencia 2024, logró una ejecución de 10,0 equivalente al 100%.
</t>
    </r>
    <r>
      <rPr>
        <sz val="14"/>
        <color rgb="FFFF0000"/>
        <rFont val="Calibri"/>
        <family val="2"/>
      </rPr>
      <t xml:space="preserve">
</t>
    </r>
    <r>
      <rPr>
        <sz val="14"/>
        <rFont val="Calibri"/>
        <family val="2"/>
      </rPr>
      <t>Si bien se evidenció el cumplimiento de la actividad, también lo es que se hace necesario que, por parte de la Dependencia líder, que, en atención al autocontrol, la información que se reporte debe ser lo suficientemente clara y precisa, a fin de que esta guarde relación con las evidencias que se suministran para acreditar el cumplimiento de la actividad, esto debido a que en principio no se logró identificar la relación entre los factores descritos.</t>
    </r>
  </si>
  <si>
    <t xml:space="preserve">Realizar mesas técnicas para las acciones de Inspección y Vigilancia en lo relacionado con los ejes de prestación de servicios, financieros y administrativo legal. </t>
  </si>
  <si>
    <t>Nombre Indicador: Mesas técnicas para las acciones de Inspección y Vigilancia realizadas a losPrestadores de Servicios de  Salud- PSS.  
Fórmula Indicador: Orientaciones técnicas para las acciones de inspección y vigilancia realizadas a los Prestadores de Servicios de Salud-PSSS
Código Indicador: SE41
Meta: 46
Junio: De las treinta y dos (32) mesas técnicas programadas, se informó que fueron desarrolladas dieciséis (16), reflejando un cumplimiento de 50%.
Diciembre: De las catorce (14) mesas técnicas programadas, se informó que fueron desarrolladas ocho (8), reflejando un cumplimiento de 57%.
De lo anterior se puede concluir que, en atención a la evidencia aportada, la Superintendencia Delegada para Prestadores de Servicios en Salud, respecto de la actividad motivo de evaluación y de conformidad a la programación establecida en el PAG para la vigencia 2024, siendo ejecutadas un total de veinticuatro (24) mesas respecto de las cuarenta y seis (46) progamadas, logrando una ejecución de 5,2 equivalente al 52%.
Si bien se evidenció el cumplimiento de la actividad, también lo es que se hace necesario que, por parte de la Dependencia líder, que, en atención al autocontrol, la información que se reporte debe ser lo suficientemente clara y precisa, a fin de que esta guarde relación con las evidencias que se suministran para acreditar el cumplimiento de la actividad, esto debido a que en principio no se logró identificar la relación entre los factores descritos.</t>
  </si>
  <si>
    <t xml:space="preserve">Monitorear los riesgos y su gestión a los prestadores de servicios de salud priorizados conforme a las herramientas definidas en la Dirección de Inspección y Vigilancia para Prestadores. </t>
  </si>
  <si>
    <r>
      <t xml:space="preserve">Nombre Indicador: Mesas técnicas para las acciones de Inspección y Vigilancia realizadas a losPrestadores de Servicios de  Salud- PSS.  
Fórmula Indicador: Orientaciones técnicas para las acciones de inspección y vigilancia realizadas a los Prestadores de Servicios de Salud-PSSS
Código Indicador: SE26
Meta: 100%
Junio: Se realizaron catorce (14) acciones relacionadas con el monitoreo de los riesgos en salud: cuatro (4) relacionadas con el seguimiento a la prestación de los servicios de salud de la implementación de las Rutas Integrales de Atención en Salud,  una (1) seguimiento a ESE que finalizó una medida especial, una (1) relacionada con el seguimiento a las implentación de la Circular 4-5 de 2021 relacionada con el Sistema Integrado de Gestión de Riesgosy ocho (8) relacionadas con el seguimiento a la ejecución del Plan de Intervenciones Colectivas.
</t>
    </r>
    <r>
      <rPr>
        <sz val="14"/>
        <color rgb="FFFF0000"/>
        <rFont val="Calibri"/>
        <family val="2"/>
      </rPr>
      <t xml:space="preserve">
</t>
    </r>
    <r>
      <rPr>
        <sz val="14"/>
        <rFont val="Calibri"/>
        <family val="2"/>
      </rPr>
      <t>Diciembre: Para el segundo semestre se realizaron dos (2) acciones de seguimiento a RIAS, adicionalmente se realizó un (1) seguimiento a la Circular Externa 4-5 de 2021 a la ESE Hospital Universitario Departamental de Nariño.
De lo anterior se puede concluir que, en atención a la evidencia aportada, la Superintendencia Delegada para Prestadores de Servicios en Salud, respecto de la actividad motivo de evaluación y de conformidad a la programación establecida en el PAG para la vigencia 2024, logró una ejecución de 10,0 equivalente al 100%.
Si bien se evidenció el cumplimiento de la actividad, también lo es que se hace necesario que, por parte de la Dependencia líder, que, en atención al autocontrol, la información que se reporte debe ser lo suficientemente clara y precisa, a fin de que esta guarde relación con las evidencias que se suministran para acreditar el cumplimiento de la actividad, esto debido a que en principio no se logró identificar la relación entre los factores descritos.</t>
    </r>
  </si>
  <si>
    <t xml:space="preserve">Realizar seguimiento en campo a las ESE bajo medida con el fin de hacer seguimiento a la gestión de agentes interventores, contralores, gerentes y revisiores fiscales </t>
  </si>
  <si>
    <t>Nombre Indicador: Porcentaje de cumplimiento de seguimientos en campo a ESE bajo medida  
Fórmula Indicador: Número de seguimientos en campo realizados  a los Prestadores de Servicios de  Salud (PSS) bajo acción o medida especial / Total de seguimientos programados a ESE bajo medida
Código Indicador: CT23
Meta: 90%
Marzo: Durante el primer trimestre se realizaron diez (10) visitas en campo, sobrepasando la meta que fuera establecida, esto es ocho (8).
Junio: Durante el segundo trimestre se realizaron siete (7) visitas en campo, así como una (1) adicional por empalme de cambio de agente de interventoría.
Septiembre: Durante el tercer trimestre se realizaron siete (7) visitas en campo.
Diciembre: Durante el cuarto trimestre se realizaron trece (13) visitas en campo.
De lo anterior se puede concluir que, en atención a la evidencia aportada, la Superintendencia Delegada para Prestadores de Servicios en Salud, respecto de la actividad motivo de evaluación y de conformidad a la programación establecida en el PAG para la vigencia 2024, logró una ejecución de 10,0 equivalente al 100%, esto respecto de la meta del 90%.</t>
  </si>
  <si>
    <t>Realizar monitoreo y verificación al cumplimiento de las ordenes impartidas por la SNS a agentes interventores, contralores, gerentes y revisores fiscales de las ESE bajo medida, mediante acciones como mesas de trabajo, análisis reporte resultados indicadores mínimos de gestión y avance plan de acción del agente interventor.</t>
  </si>
  <si>
    <t>Nombre Indicador: Porcentaje de acciones de monitoreo y verificacion adelantadas  a agentes interventores, contralores, gerentes y revisores fiscales de los Prestadores de Servicios en Salud - PSS con medida adoptada
Fórmula Indicador: Número de acciones de monitoreo y verificación realizadas a los Prestadores de Servicios de  Salud- PSS con medida adoptada  / Número de acciones de monitoreo y verificación a los prestadores de servicios de salud PSS bajo medida programadas.
Código Indicador: CT24
Meta: 100%
Junio: Durante el primer semestre se realizaron siete (7) acciones de monitoreo, así como una (1) adicional por empalme de cambio de agente de interventoría.
Diciembre: Durante el segundo semestre se realizaron ciento cincuenta y nueve (159) acciones de monitoreo.
De lo anterior se puede concluir que, en atención a la evidencia aportada, la Superintendencia Delegada para Prestadores de Servicios en Salud, respecto de la actividad motivo de evaluación y de conformidad a la programación establecida en el PAG para la vigencia 2024, logró una ejecución de 10,0 equivalente al 100%, esto respecto de la meta del 90%.</t>
  </si>
  <si>
    <t>Analizar y tramitar las solicitudes para la promoción de acuerdos de reestructuración de pasivos presentadas ante la Superintendencia Nacional de Salud por los prestadores de servicios de salud públicos, determinando las causales de aceptación o rechazo según corresponda</t>
  </si>
  <si>
    <t>Nombre Indicador: Porcentaje  de solicitudes de promoción de acuerdos de restructuración de pasivos tramitadas
Fórmula Indicador: Número de solicitudes de acuerdos de restructuración de pasivos evaluados en el periodo/ Número de acuerdos de restructuración de pasivos solicitados con vencimiento del término.
Código Indicador: TR04
Meta: 100%
Se indica que durante el primer y segundo semestre de 2024, no se presntaron solicitudes para la promoción de reestructuración de pasivos.
De lo anterior se puede concluir que, en atención a la evidencia aportada, la Superintendencia Delegada para Prestadores de Servicios en Salud, respecto de la actividad motivo de evaluación y de conformidad a la programación establecida en el PAG para la vigencia 2024, logró una ejecución de 10,0 equivalente al 100%, esto por ser una actividad a demanda.</t>
  </si>
  <si>
    <t>Realizar seguimiento a la gestión de promotores designados en la promoción de acuerdos de reestructuración de pasivos que se encuentran en etapa de celebración del acuerdo</t>
  </si>
  <si>
    <t>Nombre Indicador: Porcentaje de acciones de seguimiento a promotores de acuerdos de reestructuracion de pasivos hasta la etapa de celebración del acuerdo respectivo
Fórmula Indicador: Número de acciones de seguimiento a la gestión de promotores de acuerdos de reestructuracion de pasivos realizadas / Número de acciones de seguimiento a la gestión de promotores de acuerdos de reestructuracion de pasivos programadas 
Código Indicador: CT05
Meta: 100%
Junio: Se indica que durante el primer semestre de 2024, no se presntaron solicitudes para la promoción de reestructuración de pasivos.
Diciembre: Se indica que durante el ​segundo semestre de 2024 se realizó seguiminiento al Hospital Universitario del Valle.
De lo anterior se puede concluir que, en atención a la evidencia aportada, la Superintendencia Delegada para Prestadores de Servicios en Salud, respecto de la actividad motivo de evaluación y de conformidad a la programación establecida en el PAG para la vigencia 2024, logró una ejecución de 10,0 equivalente al 100%, esto por ser una actividad a demanda.</t>
  </si>
  <si>
    <t>Robustecer técnicamente el ejercicio de planeación del programa de auditoría de la Superintendencia Nacional de Salud</t>
  </si>
  <si>
    <t>Nombre Indicador: Porcentaje de avance en la construcción de los lineamientos y criterios para la planeación del programa de auditoría de la Superintendencia Nacional de Salud
Fórmula Indicador: Número de Hitos cumplidos en la construcción de lineamientos y criterios del Programa de Auditoria / Total de hitos para la construcción de lineamientos y criterios del Programa de Auditoria*100
Código Indicador: AT10
Meta: 25%
Durante los meses de Noviembre y Diciembre se elaboró documento denominado "Priorización de Acciones de IV según vigilado de la SNS"con el estado actual de las metodologias de priorización de las actividades de IV en las diferentes delegadas misionales.
De lo anterior se puede concluir que, en atención a la evidencia aportada, la Superintendencia Delegada para Prestadores de Servicios en Salud, respecto de la actividad motivo de evaluación y de conformidad a la programación establecida en el PAG para la vigencia 2024, logró una ejecución de 10,0 equivalente al 100%.</t>
  </si>
  <si>
    <t>Establecer lineamientos para las Entidades de Salud del Estado (E.S.E.) con el fin de promover la formalización laboral y acciones orientadas a la atención en salud con un enfoque diferencial</t>
  </si>
  <si>
    <t>Nombre Indicador: Porcentaje de avance en la formulación de los lineamientos y monitoreo a las E.S.E  de las acciones tendientes a  la formalización laboral y atención en salud con enfoque diferencia
Fórmula Indicador: Número de hitos en la formulación de lineamientos y monitoreos a las E.S.E / Numero de hitos o acciones programadas
Código Indicador: CT06
Meta: 100%
Durante los meses de Noviembre y Diciembre se elaboraron documentos de Lineamientos para formalizacion laboral en la entidades bajo medida especial, así como Lineamientos para las entidades bajo medida de intervension para la  prestacion de servicios con enfoque diferencial etnico en comunidades indigenas
De lo anterior se puede concluir que, en atención a la evidencia aportada, la Superintendencia Delegada para Prestadores de Servicios en Salud, respecto de la actividad motivo de evaluación y de conformidad a la programación establecida en el PAG para la vigencia 2024, logró una ejecución de 10,0 equivalente al 100%.</t>
  </si>
  <si>
    <t xml:space="preserve">Realizar eventos de difusión y socialización a los Agentes Especiales Interventores y Contralores respecto a los fines, acciones y cumplimiento de las medidas especiales </t>
  </si>
  <si>
    <t>Nombre Indicador: Eventos de difusión, socialización y capacitación realizados en relación con las acciones y medidas especiales doptadas a los Prestadores de Servicios de Salud-PSS de la Superintendencia Nacional de Salud 
Fórmula Indicador: Número de Eventos de difusión, socialización y capacitación realizados/Número de Eventos de difusión, socialización y capacitación programados
Código Indicador: CT07
Meta: 100%
Junio: Durante el primer semestre se realizaron dos (2) actividades las cuales fueron: 19 de junio de 2024, tuvo como objeto: Jornada de Fortalecimiento de competencias respecto a las prioridades de salud pública y el 21 de junio de 2024, tuvo como objeto: Socialización actualización Programa de Mejoramiento Institucional – PMI.
Diciembre: Durante el segundo semestre se realizaron tres (3) Jornadas de Fortalecimiento de competencias respecto a las prioridades de salud pública las cuales se realizaron así: 16/10/2024 - Ibague, 19/11/2024 - Neiva, 28/11/2024 - Medellín.
Ahora , desde la Direccion de Medidas Especiales se realizaron los siguientes eventos: 17/10/2024 Socialización portafolio de servicios hospitales intervenidos y bajo medidas especiales y articulación administrativa en contratación eficiente y flujo de recursos y el 2/12/2024 Rendición de cuentas de las entidades con intervención forzosa administrativa y medidas  especiales con corte a octubre 31 de 2024.
De lo anterior se puede concluir que, en atención a la evidencia aportada, la Superintendencia Delegada para Prestadores de Servicios en Salud, respecto de la actividad motivo de evaluación y de conformidad a la programación establecida en el PAG para la vigencia 2024, logró una ejecución de 10,0 equivalente al 100%.</t>
  </si>
  <si>
    <t>Gestionar  las solicitudes de investigación  (aperturas, averiguaciones preliminares, informes de improcedencia y traslados por competencia) con riesgo de caducidad 2025</t>
  </si>
  <si>
    <t>Esta actividad se encuentra asociada a un proyecto de inversión denominado "Mejoramiento en la ejecución de las acciones de supervisión y control frente a la gestión en el SGSSS de los vigilados de la Supersalud Nacional".
Para la medición de esta actividad se tiene previsto el siguiente indicador: Número de solicitudes de investigación recibidas sin tramitar con riesgo de caducidad 2025, que hayan sido objeto de acto administrativo de la etapa preliminar dentro del  semestre de trabajo/ Número de solicitudes recibidas con riesgo de a caducidad 2025 sin tramite a enero de 2024)*100.
En ese orden de ideas se tiene que para la vigencia 2024, la Superintendencia Delegada Para Investigaciones Administrativas se propuso tramitar al 100%, las solicitudes recibidas con riesgo de caducidad 2025 que no tuvieran trámite a enero de 2024, para lo cual se dispuso de un indicador de eficiencia, que contempló un cumplimiento semestral equivalente al 50%. En ese orden de ideas, se obtuvieron los siguientes resultados a partir de la evidencia objetiva recaudada.
Vigencia 2024: Para este año la Superintendencia Delegada Para Investigaciones Administrativas debió haber dado tramite a un total trescientos sesenta y nueve (369) solicitudes de investigación con riesgo de caducidad 2025, evidenciando que en total fueron tramitados con Investigación preliminar, aperturas, improcedencias o traslados trescientas veinte cuatro (324) solicitudes, equivalente al 87,8%. Con base en lo anterior, se concluyó el no cumplimiento de la meta definida.
Sobre el particular, debe indicarse que, los recursos asignados al proyecto de inversión diseñado para el efecto, sufragan en gran parte el desarrollo de esta actividad, al ser destinados a la contratación de servicios profesionales de apoyo a la gestión, los cuales fueron objeto de provisión a través de procesos de contratación directa, luego de que se modificara instrucción previamente dada en el sentido de proveer estos servicios a través de licitación pública, retrasando la consecución del personal (contratistas) y conllevando a una menor producción imposibilitando cumplir la meta.
Al respecto la Oficina de Control Interno, concluyó una ejecución final del proyecto de inversión equivalente al 91%, si se tiene cuenta que lo asignado fue de seiscientos noventa millones cien mil pesos $690.100.000, obligando una suma por valor de  de seiscientos treinta y un millones trescientos setenta y seis mil sesenta y un pesos $631.376.061.</t>
  </si>
  <si>
    <t xml:space="preserve">Gestionar con decisiones (sanción, cierre y archivo y caducidad)  las aperturas de investigación administrativa </t>
  </si>
  <si>
    <t>Para la medición de esta actividad se tiene previsto el siguiente indicador: (Número de investigaciones iniciadas con riesgo de caducidad 2024-2025, que hayan sido objeto de decisión dentro del semestre (de reporte) / Número de investigaciones iniciadas sin tramite de decisión (a enero de 2024) *100)
De este modo, se tiene que para la vigencia 2024 la Superintendencia Delegada Para Investigaciones Administrativas se propuso sustanciar expedientes administrativos sancionatorios, emitiendo decisión de fondo en el periodo de reporte, que para el caso es semestral fijando una meta anual del 80% del número total de investigaciones iniciadas sin tramite de decisión a enero de 2024, es decir, 40% para cada semestre.
Así las cosas, a partir de la evidencia objetiva recaudada, se obtuvieron los siguientes resultados:
Vigencia 2024: El número total de investigaciones iniciadas sin trámite de decisión a enero de 2024, fueron contabilizadas en setecientos setenta y tres (773), para lo cual la Superintendencia Delegada Para Investigaciones Administrativas conforme a la meta definida, debió gestionar con decisión de fondo  mínimo el 80% correspondiente a seiscientos dieciocho (618) investigaciones.
En este orden ideas, a partir de la evidencia objetiva recaudada, se concluyó que finalmente en el 2024 se gestionaron con decisión un total de cuatrocientos noventa y siete (497) investigaciones, equivalente a un avance del 64,29% incumpliendo la meta establecida.</t>
  </si>
  <si>
    <t>Expedir resoluciones de pruebas y alegatos en el desarrollo del procedimiento administrativo </t>
  </si>
  <si>
    <t>Para la medición de esta actividad se tiene previsto el siguiente indicador: Número de procesos administrativos con resoluciones de pruebas y alegatos expedidas en el semestre de reporte.
En ese orden de ideas se tiene que para la vigencia 2024, la Superintendencia Delegada Para Investigaciones Administrativas se propuso emitir al 100%, providencias dirigidas a decretar pruebas y correr traslado de alegatos de conclusión utilizando para la medición a esta gestión, un indicador de eficiencia a demanda con reportes semestrales en la vigencia 2024.
Así las cosas, a partir de la evidencia objetiva recaudada, se obtuvieron los siguientes resultados: 
Vigencia 2024: Fueron expedidas cuatrocientos sesenta y siete (467) resoluciones de pruebas y alegatos, respecto de igual número de entradas al Despacho para estos efectos.
Con base en lo anterior se evidenció el cumplimiento de la actividad.</t>
  </si>
  <si>
    <t xml:space="preserve">Gestionar  los recursos y revocatorias directas presentados contra las decisiones tomadas por la entidad en los procesos administrativos recibidos en el periodo dentro del termino de Ley. </t>
  </si>
  <si>
    <t>Para la medición de esta actividad se tiene previsto el siguiente indicador: (Recursos y revocatorias resueltos durante el presente de reporte / recursos y revocatorias presentados en el semestre anterior pendientes de resolver) *100.
En ese orden de ideas se tiene que para la vigencia 2024, la Superintendencia Delegada Para Investigaciones Administrativas se propuso resolver al 100%, los recursos y revocatorias presentados en el semestre anterior pendientes de resolver, realizando reportes semestrales, obteniendo los siguientes resultados:
Vigencia 2024: Durante esta vigencia fueron presentados en total doscientos noventa y cuatro (294) recursos y revocatorias, gestionándolos en su totalidad, de conformidad con la evidencia objetiva aportada.
Con base en lo anterior se evidenció el cumplimiento de la actividad.</t>
  </si>
  <si>
    <t>Determinar qué porcentaje de las solicitudes de investigación fue aceptado para estudio de la delegada sin efectuar devolución</t>
  </si>
  <si>
    <t>Para la medición de esta actividad se tiene previsto el siguiente indicador: (Número de solicitudes de investigación recibidas en el semestre de reporte - Número de solicitudes objeto de devolución en el semestre de reporte) / Número de solicitudes de investigación aceptadas en el semestre de reporte)*100.
De este modo, se tiene que para la vigencia 2024, la Superintendencia Delegada Para Investigaciones Administrativas se propuso determinar qué porcentaje de solicitudes de investigación fue aceptado para estudio de la delegada sin efectuar devolución, realizando reportes semestrales.
En consecuencia con lo anterior, se evidenció que para la vigencia 2024 se recibieron cuatrocientas setenta y ocho (478) solicitudes de investigación, las cuales una vez sustanciadas, se concluyó que era necesario realizar devolución de noventa y tres (93), equivalente al 19,45%.
Así las cosas, en definitiva se cumplió el objetivo definido con la inclusión de esta actividad en el Plan Anual de Gestión (PAG), consistente en "determinar qué porcentaje de las solicitudes de investigación fue aceptado para estudio de la delegada sin efectuar devolución".
Con base en lo anterior se evidenció el cumplimiento de la actividad.</t>
  </si>
  <si>
    <t>Ejecutar los recursos solicitados y asignados en el presupuesto 2024</t>
  </si>
  <si>
    <t>Esta actividad se encuentra asociada a un proyecto de inversión denominado "Mejoramiento en la ejecución de las acciones de supervisión y control frente a la gestión en el SGSSS de los vigilados de la Supersalud Nacional".
Para la medición de esta actividad se tiene previsto el siguiente indicador: Obligaciones totales / Apropiación total asignada.
En este orden de ideas, debe indicarse que, la Superintendencia Delegada Para Investigaciones Administrativas se propuso ejecutar los recursos asignados en un 100%, esto es, 25% para el primer y segundo trimestre de 2024 completando un 50%, y finalmente otro 50% para el segundo semestre. así las cosas se tiene el siguiente comportamiento en la ejecución de este proyecto de inversión:
Valor apropiado: Seiscientos noventa millones cien mil pesos $690.100.000.
Valor comprometido: Seiscientos sesenta y tres millones setecientos setenta mil doscientos treinta y cuatro pesos $663.770.234.
Valor obligado: Seiscientos treinta y un millones trescientos setenta y seis mil sesenta y un pesos $631.376.061.
En consecuencia, bajo la premisa que lo efectivamente ejecutado en este proyectos de inversión equivale al valor "obligado" respecto del "apropiado", tal y como lo presenta la formula del indicador evaluado, se obtuvo como resultado final una ejecución del 91%.
Al margen de los anterior, debe indicarse que, en la apropiación de este proyecto de inversión se incluyó la constitución de reservas presupuestales correspondientes a contratistas que presentaron solicitud de pagos de honorarios por labores desarrolladas en el 2023, que no alcanzaron a presentar sus cuentas de cobro en los términos establecidos por el grupo de Tesorería en la SNS; lo que permitió al área en 2024 saldar sus cuentas respecto de este tipo de obligaciones contractuales del 2023.
Con base en lo anterior se evidenció el cumplimiento de la actividad.</t>
  </si>
  <si>
    <t>Realización de capacitaciones conjuntas a quienes intervengan en la proyección y revisión de actos  administrativos sancionatorios, frente a la adecuada formulación de cargos, la valoración correcta de los descargos presentados por los vigilados, el correcto análisis de las pruebas practicadas y la suficiente motivación de los actos administrativos, logrando la garantía del debido proceso.</t>
  </si>
  <si>
    <t>Para la medición de esta actividad se tiene previsto el siguiente indicador: Número de capacitaciones anuales de tema relacionado con la motivación de actos administrativos 
De este modo, la Superintendencia Delegada Para Investigaciones Administrativas definió como meta, el realizar en el 2024 dos (2) capacitaciones, una (1) por cada semestre evidenciando que las mismas fueron realizadas los días 04 de junio y 04 de septiembre.
Con base en lo anterior, se evidenció el cumplimiento de la actividad.</t>
  </si>
  <si>
    <t>Reformular la Política sancionatoria actual de la Superintendencia Nacional de Salud</t>
  </si>
  <si>
    <t>Para la medición de esta actividad se tiene previsto el siguiente indicador: (Número de hitos para la reformulación de la Política sancionatoria actual ejecutados / Total de hitos para la reformulación de la Política sancionatoria actual)*100.
Debe precisarse que, para medir el avance y culminación de la actividad a través del indicador de eficiencia antes descrito, se contempló presentar un avance del 30% para el mes de octubre, así como la presentación del producto final en el mes de diciembre de 2024. Sobre el particular, debe indicarse que, la herramienta share point utilizada institucionalmente para efectuar reportes de cumplimiento al Plan Anual de Gestión, no da cuenta de la presentación del reporte de avance del mes de octubre, evidenciándose únicamente la presentación de la propuesta de "Reforma de los lineamientos para la formulación de la política sancionatoria de la Superintendencia Nacional de Salud" en el mes de diciembre de 2024.
Se destaca el hecho que, en el repositorio de información (Share Point) se expresa con claridad la necesidad de implementar un cronograma de trabajo que permita en el 2025 medir los avances del ejercicio realizado en el 2024, el cual consistió en realizar una ampliación de criterios orientadores, relacionados con la dosificación de las sanciones pecuniarias, la aplicación de los agravantes y atenuantes de la sanción y los elementos de juicio a tener en cuenta para determinar en qué escenarios resulta procedente, según las características de la conducta, la apertura de investigación en contra de una persona jurídica o la apertura en contra de una persona natural; en consecuencia con lo anterior, si bien es cierto tal y como lo define el indicador los hitos definidos (10) fueron agotados para lograr la propuesta, y de este modo concluir la realización de la actividad; también lo es que, el fin último planteado con la misma no se ha materializado ya que aún hace falta surtir otros trámites para que la reformulación se concretice, motivo por el cual la Oficina de Control Interno recomienda poner al tanto de este proyecto a la alta dirección institucional, dando a conocer las necesidades, bondades y beneficios de esta reformulación, posibilitando concretizarla si del análisis se concluye su pertinencia, relevancia y utilidad en cuanto a la facultad administrativa sancionatoria de la Superintendencia Nacional de Salud, aunando, a realizar los reportes programados en el Plan Anual de Gestión (PAG).
Con base en lo anterior, a partir del cumplimiento de los hitos definidos en la fórmula del indicador, se concluyó el cumplimiento de la actividad.</t>
  </si>
  <si>
    <t>Formular la Metodología de priorización de casos para apertura de investigaciones con trascendencia social e impacto</t>
  </si>
  <si>
    <t>Para la medición de esta actividad se tiene previsto el siguiente indicador: Número de hitos ejecutados para la formulación y adopción de la Metodología de priorización de casos para apertura de investigaciones con trascendencia social e impacto / Total de hitos definidos para la formulación y adopción de la metodología.
Debe precisarse que, para medir el avance y culminación de la actividad a través del indicador de eficiencia antes descrito, se contempló presentar un avance del 50% para el mes de octubre, así como la presentación del producto final en el mes de diciembre de 2024. Sobre el particular, debe indicarse que, la herramienta Share Point utilizada institucionalmente para efectuar reportes de cumplimiento al Plan Anual de Gestión, no da cuenta de la presentación del reporte de avance del mes de octubre, evidenciándose únicamente la presentación del documento denominado "Reforma de los lineamientos para la formulación de la política sancionatoria de la Superintendencia Nacional de Salud" en el mes de diciembre de 2024, que por demás es el mismo documento con el que se soportó el cumplimiento de la actividad inmediatamente anterior, consistente en "Reformular la Política sancionatoria actual de la Superintendencia Nacional de Salud".
Al respecto manifestó la Superintendencia Delegada Para Investigaciones Administrativas, que el producto que ahora nos ocupa, se encuentra incorporado o incluido en la propuesta de Reformulación de la política sancionatoria institucional, motivo por el cual el soporte para las dos (2) actividades es el mismo. En consecuencia, al encontrarse ejecutados los hitos definidos para la formulación de la metodología que para el caso son diez (10), se concluyó el cumplimiento de la actividad.
No obstante, lo anterior, la Oficina de Control Interno recomienda poner al tanto de este proyecto a la alta dirección institucional, dando a conocer las necesidades, bondades y beneficios de la formulación y adopción de la metodología de priorización de casos, posibilitando concretizarla si del análisis se concluye su pertinencia, relevancia y utilidad en cuanto a la facultad administrativa sancionatoria de la Superintendencia Nacional de Salud, aunando, a realizar los reportes programados en el Plan Anual de Gestión (PAG).
Con base en lo anterior, a partir del cumplimiento de los hitos definidos en la fórmula del indicador, se concluyó el cumplimiento de la actividad.</t>
  </si>
  <si>
    <t>Realización de capacitaciones conjuntas a quienes intervengan en la proyección y revisión de actos  administrativos sancionatorios, frente a la adecuada aplicación de la metodologías de dosificación de la sanción</t>
  </si>
  <si>
    <t>Para la medición de esta actividad se tiene previsto el siguiente indicador: Número de capacitaciones anuales de tema relacionado con la dosificación de la sanción.
De este modo, la Superintendencia Delegada Para Investigaciones Administrativas definió como meta, el realizar en el 2024 dos (2) capacitaciones, una (1) por cada semestre evidenciando que las mismas fueron realizadas los días 04 de junio y 10 de septiembre.
Con base en lo anterior, se evidenció el cumplimiento de la actividad.</t>
  </si>
  <si>
    <t>Las actividades de los procesos a cargo de la Superintendencia Delegada para Investigaciones Administrativas, sumadas son diez (10), cada actividad contiene un indicador de gestión el cual está constituido por una variable 1 y una variable 2, o en algunos casos por tan solo una premisa las cuales una vez aplicadas permiten establecer el porcentaje de producción en cada una de ellas.
Para efectos de la evaluación del área, se aplicó la fórmula dispuesta en cada indicador para medir la gestión de cada actividad, generando a partir de la evidencia objetiva recaudada y verificada una calificación definida entre uno (1) y diez (10) estableciendo el resultado general de producción en la vigencia 2024 que para el caso de la dependencia evaluada Superintendencia Delegada para Investigaciones Administrativas es del 94% respecto del 100% propuesto.
Nota: En el ítem “observaciones” se encuentra descrita la gestión realizada en cada actividad atendiendo las metas establecidas en el Plan Anual de Gestión (PAG) de la Superintendencia Delegada para Investigaciones Administrativas.
Recomendación: La Oficina de Control Interno recomienda a la Superintendencia Delegada para Investigaciones Administrativas, poner en conocimiento de la actual administración (alta dirección institucional), los avances del proyecto para reformular la política sancionatoria actual de la Superintendencia Nacional de Salud, así como de formulación de la metodología de priorización de casos para apertura de investigaciones con trascendencia social e impacto, en el caso de que ello no haya acontecido, dando a conocer las necesidades, bondades y beneficios de esta reformulación, posibilitando concretizarla si del análisis se concluye su pertinencia, relevancia y utilidad en cuanto a la facultad administrativa sancionatoria de la Superintendencia Nacional de Salud.</t>
  </si>
  <si>
    <t>Realizar las Pre jornadas  de la función de conciliación  con el fin de dirimir los conflictos entre los actores del SGSS  con informes de resultados.</t>
  </si>
  <si>
    <t>Esta actividad se encuentra asociada a un proyecto de inversión denominado "Optimización de la utilización de los mecanismos de administración de justicia dispuestos por la Supersalud en la resolución de conflictos entre los actores del SGSSS Nacional".
Para la medición de esta actividad se tiene previsto el siguiente indicador: Número de Prejornadas de la función de conciliación con informes de resultados. 
En ese orden de ideas se tiene que para la vigencia 2024, la Superintendencia Delegada Para la Función Jurisdiccional y de Conciliación se propuso realizar un total de dieciséis (16) prejornadas de conciliación, esto es, nueve (9) en el primer semestre, y siete (7) en el segundo semestre, obteniendo los siguientes resultados:
Primer semestre de 2024: 
Prejornada de Conciliación en los Departamentos de Córdoba y Sucre.
Prejornada de Conciliación en los Departamentos de Guajira y Cesar
Prejornada de Conciliación en los Departamentos de Santander y Norte de Santander
Prejornada de Conciliación en los Departamentos de Amazonas, Guaviare, Guainía, Meta, Vichada y Vaupés.
Prejornada de Conciliación en los Departamentos de Boyacá.
Prejornada de Conciliación en los Departamentos de Atlántico Magdalena y San Andrés.
Prejornada de Conciliación en los Departamentos de Eje Cafetero.
Prejornada de Conciliación para EPS intervenidas.
Prejornada de Conciliación en los Departamentos de Antioquia y Chocó.
Segundo semestre de 2024:
Prejornada de Conciliación en los Departamentos de Valle del Cauca.
Prejornada de Conciliación en los Departamentos de Bogotá y Cundinamarca.
Prejornada de Conciliación en los Departamentos de Guainía.
Prejornada de Conciliación especial en el Departamento de Santander.
Prejornada de Conciliación en los Departamentos de Arauca y Casanare.
Prejornada de Conciliación en los Departamentos de Nariño.
Prejornada de Conciliación en los Departamentos de Tolima, Huila y Caquetá.
Con base en lo anterior se evidenció el cumplimiento de la meta definida.</t>
  </si>
  <si>
    <t>Realizar las  jornadas  de la función de conciliación  con el fin de dirimir los conflictos entre los actores del SGSS con informes de resultados.</t>
  </si>
  <si>
    <t>9.5</t>
  </si>
  <si>
    <t xml:space="preserve">Esta actividad se encuentra asociada a un proyecto de inversión denominado "Optimización de la utilización de los mecanismos de administración de justicia dispuestos por la Supersalud en la resolución de conflictos entre los actores del SGSSS Nacional".
Para la medición de esta actividad se tiene previsto el siguiente indicador: Número de jornadas  de la función de conciliación con informes de resultados.
En ese orden de ideas se tiene que para la vigencia 2024, la Superintendencia Delegada Para la Función Jurisdiccional y de Conciliación se propuso realizar un total de diecinueve (19) prejornadas de conciliación, esto es, siete (7) en el primer semestre, y doce (12) en el segundo semestre, obteniendo los siguientes resultados:
Primer trimestre de 2024:  
Jornada de conciliación Departamentos de Antioquia y Chocó.
Jornada de conciliación para Departamentos de Cesar y la Guajira.
Jornada de conciliación Departamentos de Santander y Norte de Santander.
Jornada de Conciliación Departamentos de Meta, Guainía, Amazonas, Guaviare, Vichada y Vaupés.
Jornada de Conciliación Departamentos de Boyacá.
Jornada de Conciliación Departamento de Atlántico, Magdalena y San Andrés.
Jornada de Conciliación Departamento del Eje Cafetero.
Jornada de Conciliación Departamento de Bolívar, Córdoba y Sucre.
Segundo trimestre de 2024:
Jornada de conciliación Departamentos del Valle del Cauca.
Jornada de conciliación Departamentos de Arauca y Casanare.
Jornada de conciliación Departamento de Boyacá.
Jornada de conciliación Departamentos de Tolima, Huila y Caquetá.
Jornada de conciliación especial para el Departamento de Norte de Santander. 
Jornada de conciliación Departamento de Guainía.
Jornada de conciliación Departamento del Chocó.
Jornada de conciliación Departamentos del Eje Cafetero.
Jornada de conciliación especial para el municipio de Palmira.
Jornada de conciliación especial para los Departamentos de Nariño y Putumayo.
Debe indicarse que, tal y como se ha descrito el indicador para el primer semestre de 2024 sobrepasó la meta inicial, al realizarse ocho (8) jornadas de las siete (7) programadas, equivalente al 114,3 %, teniendo adicionalmente que para el segundo semestre se alcanzó un porcentaje de cumplimiento equivalente al 83,3 %, al realizarse diez (10) jornadas de las doce (12) programadas para este periodo.
Según reportó la Superintendencia Delegada Pasar la Función Jurisdiccional y de Conciliación, lo anterior aconteció debido a las nuevas visiones que cada superintendente delegados presentó a su llegada al cargo (hubo 3 en el 2024), generando nuevos lineamientos que modificaron la planeación inicial, aspecto que finalmente en la vigencia evaluada conllevó a que de las diecinueve (19) jornadas programadas se realizaran dieciocho (18), lo que equivale a un porcentaje de cumplimiento en el indicador equivalente al 94,7%.
Al respecto la Oficina de Control Interno recomienda tener en cuenta en situaciones análogas o similares, contemplar la posibilidad de modificar de manera oportuna y sustentada su Plan Anual de Gestión (PAG), ajustando la programación y de esta forma evitando porcentajes de ejecución inferiores o superiores al 100%. </t>
  </si>
  <si>
    <t xml:space="preserve">Realizar las audiencias de conciliación admitidas de  la red pública y privada  como  actores del SGSS  propendiendo por  el animo conciliatorio </t>
  </si>
  <si>
    <t>Para la medición de esta actividad se tiene previsto el siguiente indicador: Número de audiencias de conciliación realizadas en el período / Total de solicitudes de conciliación a petición de parte admitidas.
El aludido indicador tierne una frecuencia de reporte trimestral al 100 %, siendo un indicador de eficiencia que contempló la contabilización de solicitudes de conciliación admitidas, tanto en reparto efectuado en sede central (Bogotá D.C), como en jornadas de conciliación extrajudicial en derecho llevadas a cabo en el territorio nacional. En ese orden de ideas, se presentan los resultados obtenidos para cada trimestre de 2024 a partir de la evidencia objetiva recaudada.
Primer trimestre: Se admitieron mil quinientas cuarenta y cuatro (1.544)  solicitudes, realizando igual número de audiencias.
Segundo trimestre: Se admitieron dos mil cuatrocientos noventa y seis (2.496)  solicitudes, realizando igual número de audiencias.
Tercer trimestre: Se admitieron dos mil cuatrocientos quince (2.415)  solicitudes, realizando igual número de audiencias.
Cuarto trimestre: Se admitieron tres mil doscientos treinta y ocho (3.238)  solicitudes, realizando igual número de audiencias.
Con base en lo anterior se evidenció el cumplimiento de la meta definida.</t>
  </si>
  <si>
    <t>Realizar seguimiento al cumplimiento de los acuerdos de conciliación suscritos ante la Delegada que sean exigibles, y reportar su incumplimiento a la Delegada competente</t>
  </si>
  <si>
    <t>Para la medición de esta actividad se tiene previsto el siguiente indicador: Número de acuerdos conciliatorios  con seguimientos realizados / Número de  acuerdos conciliatorios suscritos que sean exigibles 
Este indicador tierne una frecuencia de reporte trimestral al 100 % al ser un indicador de eficiencia, contemplando que todo acuerdo conciliatorio que sea susceptible de ser exigible total o parcialmente, se le haga seguimiento. En ese orden de ideas, se presentan los resultados obtenidos para cada trimestre de 2024 a partir de la evidencia objetiva recaudada.
Primer trimestre: Se contabilizaron ciento veinte (120) seguimientos a igual número de acuerdos exigibles.
Segundo trimestre: Se contabilizaron trescientos sesenta y cuatro (364) seguimientos a igual número de acuerdos exigibles.
Tercer trimestre: Se contabilizaron cuatrocientos cincuenta y cinco (455) seguimientos a igual número de acuerdos exigibles.
Cuarto trimestre: Se contabilizaron quinientos noventa y un (591) seguimientos a igual número de acuerdos exigibles.
Debe precisarse que, los requerimientos que se realizan en desarrollo del seguimiento a acuerdos conciliatorios, se realizan mes vencido, presentando el correspondiente reporte en los meses de marzo, junio, septiembre y diciembre de la vigencia 2024.
Con base en lo anterior se evidenció el cumplimiento de la meta definida.</t>
  </si>
  <si>
    <r>
      <t xml:space="preserve">Tramitar los procesos jurisdiccionales </t>
    </r>
    <r>
      <rPr>
        <sz val="14"/>
        <rFont val="Calibri"/>
        <family val="2"/>
        <scheme val="minor"/>
      </rPr>
      <t xml:space="preserve">de asuntos </t>
    </r>
    <r>
      <rPr>
        <sz val="14"/>
        <color theme="1"/>
        <rFont val="Calibri"/>
        <family val="2"/>
        <scheme val="minor"/>
      </rPr>
      <t xml:space="preserve">relacionados con Glosas y Recobros </t>
    </r>
  </si>
  <si>
    <t>Para la medición de esta actividad se tiene previsto el siguiente indicador: Número de autos y sentencias Jurisdiccionales de Glosas y Recobros emitidos en el periodo de reporte.
Debe indicarse que, el indicador definido para medir el comportamiento de esta actividad, contempló un indicador de eficacia fijando como meta emitir un total de ciento cincuenta y cinco (155) autos y sentencias  Jurisdiccionales de Glosas y Recobros en el 2024, distribuidos en diez (10) providencias para el primer trimestre, quince (15) para el segundo, setenta (70) para el tercer trimestre y sesenta (60) para el cuarto trimestre, obteniendo los siguientes resultados según la evidencia objetiva recaudada.
Primer trimestre: De las diez (10) providencias programadas, se emitieron once (11) cumpliendo y superando la meta.
Segundo trimestre: De las quince (15) providencias programadas, se emitieron veintisiete (27) superando la meta.
Tercer trimestre: De las setenta (70) providencias programadas, se emitieron ocho (8) incumpliendo la meta.
Cuarto trimestre: De las sesenta (60) providencias programadas, se emitieron igual número de providencias cumpliendo la meta.
En relación con la baja producción del tercer trimestre, se afirmó desde la Superintendencia Delegada Para la Función Jurisdiccional y de Conciliación que, el comportamiento descrito para esta actividad en ese lapso, obedeció al cambio de líder de proceso que retrasó las labores de empalme y con ello la aprobación de los proyectos de sustanciación.
En definida al evaluar esta actividad, se tiene que del total de autos y sentencias programadas para emitir en el 2024 en materia de asuntos relacionados con Glosas y Recobros, esto es, ciento cincuenta y cinco (155), fueron emitidas ciento seis (106) equivalente a un cumplimiento general de 68,38 %.
Lo anterior, motivó a la Oficina de Control Interno a invitar al proceso de "Gestión Jurisdiccional y de Conciliación", a reflexionar respecto de que forma, método, dinámica o buena práctica se puede acoger, para que los cambios de administración no  afecten la productividad de la dependencia, por ejemplo, haciendo énfasis en el informe de gestión que presente el funcionario saliente, de cuales son los aspectos que deben ser atendidos prioritariamente, y de esta forma, el funcionario entrante o encargado pueda eventualmente proceder de conformidad.</t>
  </si>
  <si>
    <t>Tramitar los procesos jurisdiccionales de asuntos relacionados con Reconocimiento Económico.</t>
  </si>
  <si>
    <t>Para la medición de esta actividad se tiene previsto el siguiente indicador: Número de procesos Jurisdiccionales de Reconocimiento Económico terminados.
Debe indicarse que, el indicador definido para medir el comportamiento de esta actividad, contempló un indicador de eficacia realizando reportes trimestrales, fijando como meta terminar en total quinientos veinte (520) expedientes de Reconocimiento Económico en el 2024, es decir, ciento treinta (130) terminaciones trimestrales, obteniendo los siguientes resultados a partir de la evidencia objetiva recaudada.
Primer trimestre: De las ciento treinta (130) terminaciones programadas, se terminaron efectivamente ciento treinta y dos (132), cumpliendo la meta.
Segundo trimestre: De las ciento treinta (130) terminaciones programadas, se terminaron efectivamente ciento veintisiete (127); precisando que, en la herramienta share point utilizada para el reporte de metas, la Superintendencia Delegada Para la Función Jurisdiccional y de Conciliación cargo como número de terminaciones de procesos de Reconocimiento Económico un total de ciento treinta y dos (132), y no, ciento veintisiete (127) como lo acredita la evidencia objetiva que soporta el cumplimiento de la actividad, lo que en definitiva llevó a concluir incumpliendo en la meta para este trimestre.
Tercer trimestre: De las ciento treinta (130) terminaciones programadas, se terminaron efectivamente cinco (5), incumpliendo la meta.
Cuarto trimestre: De las ciento treinta (130) terminaciones programadas, se terminaron efectivamente ciento treinta y seis (136) cumpliendo la meta.
En relación con la baja producción del tercer trimestre, se afirmó desde la Superintendencia Delegada Para la Función Jurisdiccional y de Conciliación que, el comportamiento descrito para esta actividad en ese lapso, obedeció al cambio de líder de proceso, retrasándose las labores de empalme y con ello la aprobación de los proyectos.
En definida al evaluar esta actividad, se tiene que del total de terminaciones programadas en el 2024 en materia de Reconocimiento Económico, esto es, quinientos veinte (520), fueron efectivamente terminados cuatrocientos (400) expedientes, equivalente al 76,92%.</t>
  </si>
  <si>
    <t>Surtir el proceso de Cobertura de servicios incluidos en el Plan de Beneficios de Salud - PBS, Cobertura de servicios NO incluidos en el PBS, Multiafiliación y Libre Elección y Movilidad  conforme a la Ley 1949 de 2019.</t>
  </si>
  <si>
    <t>Para la medición de esta actividad se tiene previsto el siguiente indicador: Número de demandas finalizadas  en el semestre a reportar, de las demandas radicadas en el mes inmediatamente anterior al inicio del semestre a reportar + 5 meses del semestre que se reporta; correspondiente a los asuntos enmarcados en los literales a), c), d) y e) del artículo 6 de la Ley 1949 de 2019 /  Número de demandas radicadas  en el mes inmediatamente anterior al inicio del semestre a reportar + 5 meses del semestre que se reporta; correspondiente a los asuntos enmarcados en los literales a), c), d) y e) del artículo 6 de la Ley 1949 de 2019.
Debe indicarse que, el indicador definido para medir el comportamiento de esta actividad, contempló un indicador de eficiencia realizando reportes semestrales, fijando como meta el finalizar las demandas que hayan sido radicadas en el mes anterior al periodo de reporte. En ese orden de ideas se obtuvieron los siguientes resultados a partir de la evidencia objetiva recaudada.
Primer semestre: Para los meses de octubre, noviembre y diciembre de 2023, así como enero, febrero y marzo de 2024 se radicaron quinientos sesenta (560) procesos, y se finalizaron seiscientos ochenta y tres (683) procesos, mostrando un sobre cumplimiento de 122%. Según reportó la Superintendencia Delegada Para la Función Jurisdiccional y de Conciliación, esto aconteció, debido a la ejecución de plan de contingencia implementado en razón a que se identificó un rezago de procesos de la vigencia anterior. 
Segundo semestre: Se evidenció que, para los meses de junio, julio, agosto, septiembre, octubre y noviembre de 2024 se radicaron setecientos veintitrés (723) procesos, finalizando quinientos noventa y cuatro (594) procesos en el periodo de julio a diciembre de 2024, mostrando un cumplimento del 82,2%</t>
  </si>
  <si>
    <t>Realizar socialización de las funciones jurisdiccional y de conciliación a los usuarios y actores del S.G.S.S.S para el efectivo acceso a la justicia.</t>
  </si>
  <si>
    <t>Para la medición de esta actividad se tiene previsto el siguiente indicador: Numero de socializaciones de las funciones jurisdiccional y de conciliación a los usuarios y actores del S.G.S.S.S.
Debe indicarse que, el indicador definido para medir el comportamiento de esta actividad, contempló un indicador de eficacia realizando reportes semestrales, fijando como meta realizar dieciséis (16) socializaciones de las funciones jurisdiccional y de conciliación a los usuarios y actores del S.G.S.S.S., específicamente nueve (9) en el primer semestre y siete (7) en el segundo semestre, eventos que fueron realizados en las prejornadas de conciliación extrajudicial en derecho del 2024, obteniendo los siguientes resultados:
Primer semestre: 
Prejornada de Conciliación en los Departamentos de Córdoba y Sucre.
Prejornada de Conciliación en los Departamentos de Guajira y Cesar
Prejornada de Conciliación en los Departamentos de Santander y Norte de Santander
Prejornada de Conciliación en los Departamentos de Amazonas, Guaviare, Guainía, Meta, Vichada y Vaupés.
Prejornada de Conciliación en los Departamentos de Boyacá.
Prejornada de Conciliación en los Departamentos de Atlántico Magdalena y San Andrés.
Prejornada de Conciliación en los Departamentos de Eje Cafetero.
Prejornada de Conciliación para EPS intervenidas.
Prejornada de Conciliación en los Departamentos de Antioquia y Chocó.
Segundo semestre: 
Prejornada de Conciliación en los Departamentos de Valle del Cauca.
Prejornada de Conciliación en los Departamentos de Bogotá y Cundinamarca.
Prejornada de Conciliación en los Departamentos de Guainía.
Prejornada de Conciliación especial en el Departamento de Santander.
Prejornada de Conciliación en los Departamentos de Arauca y Casanare.
Prejornada de Conciliación en los Departamentos de Nariño.
Prejornada de Conciliación en los Departamentos de Tolima, Huila y Caquetá.
Con base en lo anterior se evidenció el cumplimiento de la meta definida.</t>
  </si>
  <si>
    <t>Realizar documentos técnicos y jurídicos para fortalecer la Función Jurisdiccional</t>
  </si>
  <si>
    <t>Esta actividad se encuentra asociada a un proyecto de inversión denominado "Optimización de la utilización de  los mecanismos de administración de justicia dispuestos por la Supersalud en la resolución de conflictos entre los actores del SGSSS Nacional".
Para la medición de esta actividad se tiene previsto el siguiente indicador: Número de documentos  técnicos y jurídicos para fortalecer la Función Jurisdiccional elaborados.
En ese orden de ideas se tiene que para la vigencia 2024, la Superintendencia Delegada Para la Función Jurisdiccional y de Conciliación se propuso elaborar siete (7) documentos técnicos jurídicos, cuatro (4) en el primer semestre, y tres (3) en el segundo semestre, obteniendo los siguientes resultados:
Primer semestre: 
Se elaboraron dos (2) documentos jurídicos y no cuatro (4) como estaba programado, a lo cual la Superintendencia Delegada Para la Función Jurisdiccional y de Conciliación manifestó que ello obedeció, a que la contratación de prestación de servicios prevista para este efecto, se retrasó en razón a la emisión de  directrices nacionales en materia de austeridad en el gasto contenidas especialmente en el Decreto 199 de 2024 "Por el cual se establece el Plan de Austeridad del Gasto 2024 para los órganos que hacen parte del Presupuesto General de la Nación", que conminaron a que la Entidad constatará a partir de una revisión detallada, las razones que motivaban y justificaban la contratación de personal para la prestación de servicios profesionales y de apoyo a la gestión, incluso, realizando en primer lugar la provisión de cargos vacantes para luego determinar cuales eran la real insuficiencia de personal, lo que generó la realización de gestiones adicionales con otras dependencias como lo son las direcciones de Contratación y de Talento Humano, permitiendo materializar las nuevas directrices, proceso que según informó el área evaluada tomó más de cinco (5) meses, finalmente incumpliendo la meta para este semestre.
Segundo semestre: 
Se elaboraron tres (3) documentos jurídicos, cumpliendo la meta prevista para este semestre.
En consecuencia con lo anterior, de los siete (7) documentos jurídicos programados para elaborar en el 2024, se elaboraron cinco (5), obteniendo una producción en esta actividad equivalente al 71,4%.
En lo que refiere a la ejecución de los recursos asignados, debe indicarse que, del valor asignado para esta actividad, esto es, doscientos sesenta y nueve millones ochocientos ochenta mil trescientos doce pesos $269.880.312, se ejecutaron finalmente doscientos cincuenta y seis millones ochocientos ochenta mil $256.880.000 equivalente al 95%, quedando una diferencia de trece millones trescientos doce pesos $ 13.000.312. 
En consecuencia con lo anterior, se concluyó que el incumplimiento en la meta definida, obedeció a aspectos de orden jurídico como fue la adecuación de la contratación pretendida a las nuevas directrices, no siendo así respecto de aspectos de orden presupuestal.</t>
  </si>
  <si>
    <t>Cuantificar los procesos jurisdiccionales recibidos por la Delegada para la Función Jurisdiccional.</t>
  </si>
  <si>
    <t>Para la medición de esta actividad se tiene previsto el siguiente indicador: Número de radicaciones de procesos jurisdiccionales recibidos en el periodo de reporte.
En ese orden de ideas, se tiene que para la vigencia 2024, la Superintendencia Delegada Para la Función Jurisdiccional y de Conciliación se propuso cuantificar los procesos jurisdiccionales a través de la formulación de un indicador de eficiencia con una medición trimestral al 100%, obteniendo los siguientes resultados:
Primer trimestre: Se cuantificaron seiscientos dieciocho (618) radicaciones.
Segundo trimestre: Se cuantificaron seiscientos dieciocho (618) radicaciones.
Tercer trimestre: Se cuantificaron quinientos cuarenta y nueve (549).
Cuatro trimestre: Se cuantificaron trescientos noventa y ocho (398).
Con base en lo anterior se evidenció el cumplimiento de la meta definida.</t>
  </si>
  <si>
    <t>Cuantificar los procesos jurisdiccionales admitidos para la función jurisdiccional.</t>
  </si>
  <si>
    <t>Para la medición de esta actividad se tiene previsto el siguiente indicador: Número de procesos jurisdiccionales admitidos en el periodo de reporte.
En ese orden de ideas, se tiene que para la vigencia 2024, la Superintendencia Delegada Para la Función Jurisdiccional y de Conciliación se propuso cuantificar los procesos jurisdiccionales admitidos a través de la formulación de un indicador de eficiencia con una medición trimestral al 100%, obteniendo los siguientes resultados:
Primer trimestre: Trescientos veinti dos (322).
Segundo trimestre: Trescientos veintidos (322).
Tercer trimestre: Doscientos sesenta y nueve (269).
cuatro trimestre: Trescientos treinta y ocho (338).
Con base en lo anterior se evidenció el cumplimiento de la meta definida.</t>
  </si>
  <si>
    <t>Emitir sentencias en los procesos jurisdiccionales.</t>
  </si>
  <si>
    <t>Para la medición de esta actividad se tiene previsto el siguiente indicador: Número de sentencias emitidas en  procesos jurisdiccional en el periodo de reporte.
En ese orden de ideas, se tiene que para la vigencia 2024, la Superintendencia Delegada Para la Función Jurisdiccional y de Conciliación se propuso emitir sentencias en el periodo de reporte (cada trimestre del año) al 100%, obteniendo los siguiente resultados:
Primer trimestre: Se emitieron cuatrocientos cinco (405) sentencias.
Segundo trimestre: Se emitieron cuatrocientos cinco (405) sentencias.
Tercer trimestre: Se emitieron cuarenta y cinco (45) sentencias.
cuatro trimestre: Se emitieron seiscientos siete (607) sentencias.
Con base en lo anterior se evidenció el cumplimiento de la meta definida.</t>
  </si>
  <si>
    <t>Las actividades de los procesos a cargo de la Superintendencia Delegada para la Función Jurisdiccional y de Conciliación, sumadas son doce (12), cada actividad contiene un indicador de gestión el cual está constituido por una variable 1 y una variable 2, o en algunos casos por tan solo una premisa las cuales una vez aplicadas permiten establecer el porcentaje de producción en cada una de ellas.
Para efectos de la evaluación del área, se aplicó la fórmula dispuesta en cada indicador para medir la gestión de cada actividad, generando a partir de la evidencia objetiva recaudada y verificada una calificación definida entre uno (1) y diez (10) estableciendo el resultado general de producción en la vigencia 2024, que para el caso de la dependencia evaluada Superintendencia Delegada para la Función Jurisdiccional y de Conciliación es del  85% respecto del 100% propuesto.
Nota: En el ítem “Observaciones” se encuentra descrita la gestión realizada en cada actividad atendiendo las metas establecidas en el Plan Anual de Gestión (PAG) de la Superintendencia Delegada para la Función Jurisdiccional y de Conciliación.
Recomendación: La Oficina de Control Interno recomienda a la Superintendencia Delegada para la Función Jurisdiccional y de Conciliación analizar de que forma, método, dinámica o buena práctica se puede acoger para que los cambios de administración no  afecten la productividad de la dependencia, por ejemplo, haciendo énfasis en el informe de gestión que presente el funcionario saliente, de cuales son los aspectos que deben ser atendidos prioritariamente, y de esta forma, el funcionario entrante o encargado pueda eventualmente proceder de conformidad.</t>
  </si>
  <si>
    <r>
      <rPr>
        <b/>
        <sz val="14"/>
        <color theme="1"/>
        <rFont val="Calibri"/>
        <family val="2"/>
        <scheme val="minor"/>
      </rPr>
      <t>Nota</t>
    </r>
    <r>
      <rPr>
        <sz val="14"/>
        <color theme="1"/>
        <rFont val="Calibri"/>
        <family val="2"/>
        <scheme val="minor"/>
      </rPr>
      <t>: Tener en cuenta los siguientes aspectos para efectuar la calificación:</t>
    </r>
  </si>
  <si>
    <t>Actualizar las caracterizaciones realizadas a los Gestores Farmacéuticos en el año 2022</t>
  </si>
  <si>
    <r>
      <t xml:space="preserve">Para la medición de la actividad programada el proceso se propuso el siguiente indicador para la vigencia 2024, así:
</t>
    </r>
    <r>
      <rPr>
        <b/>
        <sz val="14"/>
        <color rgb="FF000000"/>
        <rFont val="Calibri"/>
        <family val="2"/>
      </rPr>
      <t xml:space="preserve">
INDICADOR:</t>
    </r>
    <r>
      <rPr>
        <sz val="14"/>
        <color rgb="FF000000"/>
        <rFont val="Calibri"/>
        <family val="2"/>
      </rPr>
      <t xml:space="preserve"> Número de caracterizaciones actualizadas de los Gestores Farmacéuticos identificados en el 2022:
</t>
    </r>
    <r>
      <rPr>
        <b/>
        <sz val="14"/>
        <color rgb="FF000000"/>
        <rFont val="Calibri"/>
        <family val="2"/>
      </rPr>
      <t>FRECUENCIA:</t>
    </r>
    <r>
      <rPr>
        <sz val="14"/>
        <color rgb="FF000000"/>
        <rFont val="Calibri"/>
        <family val="2"/>
      </rPr>
      <t xml:space="preserve">  Actividad programada mensual - </t>
    </r>
    <r>
      <rPr>
        <b/>
        <sz val="14"/>
        <color rgb="FF000000"/>
        <rFont val="Calibri"/>
        <family val="2"/>
      </rPr>
      <t xml:space="preserve">UNIDAD DE MEDIDA: </t>
    </r>
    <r>
      <rPr>
        <sz val="14"/>
        <color rgb="FF000000"/>
        <rFont val="Calibri"/>
        <family val="2"/>
      </rPr>
      <t xml:space="preserve">Numérica = 96.
Como meta para la vigencia 2024, la Delegada para Operadores Logísticos de Tecnologías en Salud y Gestores Farmacéuticos se propuso realizar noventa y seis (96) actualizaciones de fichas de los Gestores farmacéuticos identificados en el 2022, evidenciándose de acuerdo con la evidencia objetiva aportada, la cual da cuenta de la elaboración de las fichas técnicas para sujetos vigilados en el número programado, así:
En los meses de enero a septiembre, mensualmente se elaboraron diez (10) fichas de caracterización actualizadas y para octubre se actualizaron seis (6) fichas de Gestores Farmacéuticos. Para un total de noventa y seis (96) caracterizaciones actualizadas de los Gestores Farmacéuticos identificados en el 2022.
En atención a lo anterior, se puede concluir que de acuerdo con la evidencia objetiva aportada por la Delegada, respecto de las actividades programadas motivo de evaluación y de conformidad con la programación definida en el PAG para el 2024, logro una ejecución del 100%  lo que demuestra que, durante el 2024, se obtuvo un cumplimiento del 10,0, equivalente al 100%.
</t>
    </r>
  </si>
  <si>
    <t>Caracterizar a los Gestores Farmacéuticos identificados en el año 2022, faltantes por caracterizar en el 2023</t>
  </si>
  <si>
    <r>
      <t xml:space="preserve">Para la medición de la actividad programada el proceso propuso el siguiente indicador para la vigencia 2024, así:
</t>
    </r>
    <r>
      <rPr>
        <b/>
        <sz val="14"/>
        <color rgb="FF000000"/>
        <rFont val="Calibri"/>
        <family val="2"/>
      </rPr>
      <t>INDICADOR:</t>
    </r>
    <r>
      <rPr>
        <sz val="14"/>
        <color rgb="FF000000"/>
        <rFont val="Calibri"/>
        <family val="2"/>
      </rPr>
      <t xml:space="preserve"> Número de caracterizaciones realizadas a los Gestores Farmacéuticos Identificados en el 2022, faltantes por caracterizar en el 2023
</t>
    </r>
    <r>
      <rPr>
        <b/>
        <sz val="14"/>
        <color rgb="FF000000"/>
        <rFont val="Calibri"/>
        <family val="2"/>
      </rPr>
      <t xml:space="preserve">FRECUENCIA: </t>
    </r>
    <r>
      <rPr>
        <sz val="14"/>
        <color rgb="FF000000"/>
        <rFont val="Calibri"/>
        <family val="2"/>
      </rPr>
      <t xml:space="preserve"> Actividad programada Mensual -</t>
    </r>
    <r>
      <rPr>
        <b/>
        <sz val="14"/>
        <color rgb="FF000000"/>
        <rFont val="Calibri"/>
        <family val="2"/>
      </rPr>
      <t xml:space="preserve"> UNIDAD DE MEDIDA:</t>
    </r>
    <r>
      <rPr>
        <sz val="14"/>
        <color rgb="FF000000"/>
        <rFont val="Calibri"/>
        <family val="2"/>
      </rPr>
      <t xml:space="preserve"> Numérica = 65.
Como meta para la vigencia 2024, la Delegada para Operadores Logísticos de Tecnologías en Salud y Gestores Farmacéuticos se propuso realizar sesenta y cinco (65) caracterizaciones realizadas a los Gestores Farmacéuticos Identificados en el 2022, faltantes por caracterizar en el 2023, evidenciándose de acuerdo con la evidencia objetiva aportada, así: 
En los meses de febrero a agosto, mensualmente se elaboraron ocho (8) y para septiembre nueve (9) caracterizaciones realizadas a los Gestores Farmacéuticos Identificados en el 2022, faltantes por caracterizar en el 2023. Para un total de sesenta y cinco (65).
En atención a lo anterior, se puede concluir que de acuerdo con la evidencia objetiva aportada por la Delegada, respecto de las actividades programadas definidas en el PAG para el 2024, logro una ejecución del 100%, lo que demuestra que, durante el 2024, se obtuvo un cumplimiento de esta meta del 10,0, equivalente al 100%.</t>
    </r>
  </si>
  <si>
    <t>Proponer insumos técnicos que permitan reconocer e identificar a los Operadores Logísticos de Tecnologías en Salud y/o Gestores Farmacéuticos objeto de supervisión por parte de la SNS</t>
  </si>
  <si>
    <r>
      <t xml:space="preserve">Para la medición de la actividad programada el proceso propuso el siguiente indicador para la vigencia 2024, así:
</t>
    </r>
    <r>
      <rPr>
        <b/>
        <sz val="14"/>
        <color rgb="FF000000"/>
        <rFont val="Calibri"/>
        <family val="2"/>
      </rPr>
      <t xml:space="preserve">INDICADOR: </t>
    </r>
    <r>
      <rPr>
        <sz val="14"/>
        <color rgb="FF000000"/>
        <rFont val="Calibri"/>
        <family val="2"/>
      </rPr>
      <t xml:space="preserve">Número de insumos técnicos propuestos relacionados con el reconocimiento e identificación de los Operadores Logísticos de Tecnologías en Salud y/o Gestores Farmacéuticos
</t>
    </r>
    <r>
      <rPr>
        <b/>
        <sz val="14"/>
        <color rgb="FF000000"/>
        <rFont val="Calibri"/>
        <family val="2"/>
      </rPr>
      <t>FRECUENCIA:</t>
    </r>
    <r>
      <rPr>
        <sz val="14"/>
        <color rgb="FF000000"/>
        <rFont val="Calibri"/>
        <family val="2"/>
      </rPr>
      <t xml:space="preserve">  Actividad programada Mensual -</t>
    </r>
    <r>
      <rPr>
        <b/>
        <sz val="14"/>
        <color rgb="FF000000"/>
        <rFont val="Calibri"/>
        <family val="2"/>
      </rPr>
      <t xml:space="preserve"> UNIDAD DE MEDIDA: </t>
    </r>
    <r>
      <rPr>
        <sz val="14"/>
        <color rgb="FF000000"/>
        <rFont val="Calibri"/>
        <family val="2"/>
      </rPr>
      <t>Numérica = 12.
Como meta para la vigencia 2024, la Delegada para Operadores Logísticos de Tecnologías en Salud y Gestores Farmacéuticos se propuso realizar doce (12) insumos técnicos propuestos, evidenciándose de acuerdo con la evidencia objetiva aportada, así: 
Marzo: Tres (3) fichas de caracterización
Mayo:  Dos (2) fichas de caracterización
Junio:  Tres (3) fichas de caracterización
Julio: Uno (1) fichas de caracterización
Septiembre: Uno (1) fichas de caracterización 
Diciembre: Dos (2) fichas de caracterización
En consecuencia, se tiene que, la producción equivale al 100% programado. En atención a lo anterior, se puede concluir que de acuerdo con la evidencia objetiva aportada por la Delegad, respecto de las actividades programadas definidas en el PAG para el 2024, logro una ejecución del 100%, lo que demuestra que, durante el 2024, se obtuvo un cumplimiento de esta meta del 10,0, equivalente al 100%.</t>
    </r>
  </si>
  <si>
    <t>Diseñar Insumos Técnicos de identificación de los riesgos de los Operadores Logísticos de Tecnologías en Salud y/o Gestores Farmacéuticos objeto de supervisión en el marco del proceso de operación inicial de la Supervisión Basada en Riesgos</t>
  </si>
  <si>
    <r>
      <t xml:space="preserve">Para la medición de la actividad programada el proceso propuso el siguiente indicador para la vigencia 2024, así:
</t>
    </r>
    <r>
      <rPr>
        <b/>
        <sz val="14"/>
        <color rgb="FF000000"/>
        <rFont val="Calibri"/>
        <family val="2"/>
      </rPr>
      <t xml:space="preserve">INDICADOR: </t>
    </r>
    <r>
      <rPr>
        <sz val="14"/>
        <color rgb="FF000000"/>
        <rFont val="Calibri"/>
        <family val="2"/>
      </rPr>
      <t xml:space="preserve">Número de insumos técnicos diseñados relacionados con la identificación de los riesgos asociados a los Operadores Logísticos de Tecnologías en Salud y/o Gestores Farmacéuticos
</t>
    </r>
    <r>
      <rPr>
        <b/>
        <sz val="14"/>
        <color rgb="FF000000"/>
        <rFont val="Calibri"/>
        <family val="2"/>
      </rPr>
      <t>FRECUENCIA:</t>
    </r>
    <r>
      <rPr>
        <sz val="14"/>
        <color rgb="FF000000"/>
        <rFont val="Calibri"/>
        <family val="2"/>
      </rPr>
      <t xml:space="preserve">  Actividad programada Mensual -</t>
    </r>
    <r>
      <rPr>
        <b/>
        <sz val="14"/>
        <color rgb="FF000000"/>
        <rFont val="Calibri"/>
        <family val="2"/>
      </rPr>
      <t xml:space="preserve"> UNIDAD DE MEDIDA</t>
    </r>
    <r>
      <rPr>
        <sz val="14"/>
        <color rgb="FF000000"/>
        <rFont val="Calibri"/>
        <family val="2"/>
      </rPr>
      <t>: Numérica = 6.
Como meta para la vigencia 2024, la Delegada para Operadores Logísticos de Tecnologías en Salud y Gestores Farmacéuticos se propuso realizar seis (06) insumos técnicos diseñados, para identificar los riesgos asociados a los Operadores Logísticos de Tecnologías en Salud y/o Gestores Farmacéuticos, evidenciándose de acuerdo con la evidencia objetiva aportada, así: 
Septiembre:  dos (2) Insumos técnicos ((i)Propuesta de identificación y análisis de variables para determinar la Caracterización operativa (ii) Implementación de prueba piloto de validación de parámetros de análisis iniciales para el desarrollo conceptual de la caracterización del riesgo operacional de los OLTS y/o GF – Fase 2)
Octubre: Dos (2) Insumos técnicos ((i) Documento caracterización Riesgo Operativo. (ii) Documento Propuesta de lineamiento). 
Noviembre: Uno (1) Insumos técnicos ((i) propuesta de caracterización, basado en el análisis a CRUZ VERDE, en donde se establecen variables para tener en cuenta para efectos de la determinación de los criterios en la circular a expedir, desde el componente de riesgos.  
Diciembre: Uno (1) Insumos técnicos ((i) Documento de caracterización Gestores Farmacéuticos Versión 16).
En consecuencia, se tiene que, la producción equivale al 100% programado. En atención a lo anterior, se puede concluir que de acuerdo con la evidencia objetiva aportada por la Delegada, respecto de las actividades programadas definidas en el PAG para el 2024, logro una ejecución del 100%, lo que demuestra que, durante el 2024, se obtuvo un cumplimiento de esta meta del 10,0, equivalente al 100%.</t>
    </r>
  </si>
  <si>
    <t>Gestionar las solicitudes de información y/ reclamos en salud presentados por los grupos de valor o de interés a la Delegada para Operadores Logísticos de Tecnologías en Salud y Gestores Farmacéuticos</t>
  </si>
  <si>
    <r>
      <t xml:space="preserve">Para la medición de la actividad programada el proceso propuso el siguiente indicador para la vigencia 2024, así:
</t>
    </r>
    <r>
      <rPr>
        <b/>
        <sz val="14"/>
        <color rgb="FF000000"/>
        <rFont val="Calibri"/>
        <family val="2"/>
      </rPr>
      <t>INDICADOR</t>
    </r>
    <r>
      <rPr>
        <sz val="14"/>
        <color rgb="FF000000"/>
        <rFont val="Calibri"/>
        <family val="2"/>
      </rPr>
      <t xml:space="preserve">: Sumatoria del número de solicitudes de información y/ reclamos en salud finalizados / Número de solicitudes de información y/ reclamos en salud interpuestos por los grupos de valor o de interés* 100
</t>
    </r>
    <r>
      <rPr>
        <b/>
        <sz val="14"/>
        <color rgb="FF000000"/>
        <rFont val="Calibri"/>
        <family val="2"/>
      </rPr>
      <t xml:space="preserve">FRECUENCIA: </t>
    </r>
    <r>
      <rPr>
        <sz val="14"/>
        <color rgb="FF000000"/>
        <rFont val="Calibri"/>
        <family val="2"/>
      </rPr>
      <t xml:space="preserve"> Actividad programada Cuatrimestral - </t>
    </r>
    <r>
      <rPr>
        <b/>
        <sz val="14"/>
        <color rgb="FF000000"/>
        <rFont val="Calibri"/>
        <family val="2"/>
      </rPr>
      <t xml:space="preserve">UNIDAD DE MEDIDA: </t>
    </r>
    <r>
      <rPr>
        <sz val="14"/>
        <color rgb="FF000000"/>
        <rFont val="Calibri"/>
        <family val="2"/>
      </rPr>
      <t xml:space="preserve">Porcentual = 95% a demanda.
Como meta para la vigencia 2024, la Delegada para Operadores Logísticos de Tecnologías en Salud y Gestores Farmacéuticos se propuso realizar el 95% a demanda de las solicitudes de información o reclamos en salud, evidenciándose de acuerdo con la evidencia objetiva aportada, así: 
</t>
    </r>
    <r>
      <rPr>
        <b/>
        <sz val="14"/>
        <color rgb="FF000000"/>
        <rFont val="Calibri"/>
        <family val="2"/>
      </rPr>
      <t xml:space="preserve">Abril: </t>
    </r>
    <r>
      <rPr>
        <sz val="14"/>
        <color rgb="FF000000"/>
        <rFont val="Calibri"/>
        <family val="2"/>
      </rPr>
      <t xml:space="preserve">Para el periodo enero a abril del 2024, se recibieron (480) tramites presentados por los grupos de valor o de interés a la Delegada, de los cuales fueron tramitados y finalizados (457), que equivalen a la meta propuesta del 95% y el 5% (22) se encuentran en desarrollo.
</t>
    </r>
    <r>
      <rPr>
        <b/>
        <sz val="14"/>
        <color rgb="FF000000"/>
        <rFont val="Calibri"/>
        <family val="2"/>
      </rPr>
      <t>Agosto</t>
    </r>
    <r>
      <rPr>
        <sz val="14"/>
        <color rgb="FF000000"/>
        <rFont val="Calibri"/>
        <family val="2"/>
      </rPr>
      <t xml:space="preserve">: Para el periodo evaluado, se recibieron (757) tramites presentados por los grupos de valor o de interés a la Delegada, de los cuales fueron tramitados y finalizados (726), que equivalen al 97% y el 3% (31) se encuentran en desarrollo.
</t>
    </r>
    <r>
      <rPr>
        <b/>
        <sz val="14"/>
        <color rgb="FF000000"/>
        <rFont val="Calibri"/>
        <family val="2"/>
      </rPr>
      <t>Diciembre</t>
    </r>
    <r>
      <rPr>
        <sz val="14"/>
        <color rgb="FF000000"/>
        <rFont val="Calibri"/>
        <family val="2"/>
      </rPr>
      <t>: Para el periodo evaluado, se recibieron (1357) tramites presentados por los grupos de valor o de interés a la Delegada, de los cuales fueron tramitados y finalizados (1263), que equivalen al 93% y el 7% (94) se encuentran en desarrollo.
En atención a lo anterior, se puede concluir que de acuerdo con la evidencia objetiva aportada por la Delegada, respecto de las actividades programadas definidas en el PAG para el 2024, logro una ejecución del 100%, lo que demuestra que, durante el 2024, se obtuvo un cumplimiento de esta meta del 10,0, equivalente al 100%.</t>
    </r>
  </si>
  <si>
    <t>Gestionar solicitudes de información y/ reclamos en salud presentados por falta de oportunidad en la entrega o entrega incompleta de Tecnologías en salud presentados por los grupos de valor o interés a la Delegada para Operadores Logísticos de Tecnologías en Salud y Gestores Farmacéuticos</t>
  </si>
  <si>
    <r>
      <t xml:space="preserve">Para la medición de la actividad programada el proceso propuso el siguiente indicador para la vigencia 2024, así:
</t>
    </r>
    <r>
      <rPr>
        <b/>
        <sz val="14"/>
        <color rgb="FF000000"/>
        <rFont val="Calibri"/>
        <family val="2"/>
      </rPr>
      <t>INDICADOR</t>
    </r>
    <r>
      <rPr>
        <sz val="14"/>
        <color rgb="FF000000"/>
        <rFont val="Calibri"/>
        <family val="2"/>
      </rPr>
      <t xml:space="preserve">: Sumatoria del número de solicitudes de información y/ reclamos en salud finalizados por falta de oportunidad en la entrega o entrega incompleta de tecnologías en salud en el periodo / Número de solicitudes de información y/ reclamos en salud interpuestos por los grupos de valor o interés por falta de oportunidad en la entrega o entrega incompleta de tecnologías en salud) * 100
</t>
    </r>
    <r>
      <rPr>
        <b/>
        <sz val="14"/>
        <color rgb="FF000000"/>
        <rFont val="Calibri"/>
        <family val="2"/>
      </rPr>
      <t>FRECUENCIA</t>
    </r>
    <r>
      <rPr>
        <sz val="14"/>
        <color rgb="FF000000"/>
        <rFont val="Calibri"/>
        <family val="2"/>
      </rPr>
      <t xml:space="preserve">:  Actividad programada Cuatrimestral - </t>
    </r>
    <r>
      <rPr>
        <b/>
        <sz val="14"/>
        <color rgb="FF000000"/>
        <rFont val="Calibri"/>
        <family val="2"/>
      </rPr>
      <t>UNIDAD DE MEDIDA</t>
    </r>
    <r>
      <rPr>
        <sz val="14"/>
        <color rgb="FF000000"/>
        <rFont val="Calibri"/>
        <family val="2"/>
      </rPr>
      <t>: Porcentual = 95% a demanda.
Como meta para la vigencia 2024, la Delegada para Operadores Logísticos de Tecnologías en Salud y Gestores Farmacéuticos se propuso realizar el 95% a demanda de información y/ reclamos en salud finalizados por falta de oportunidad en la entrega o entrega incompleta de tecnologías en salud, así: 
Abril: En el periodo del enero a abril del 2024, se recibieron (145) solicitudes de las cuales fueron atendidas y tramitados el 94% esto es (136) de los reclamos en salud relacionados con falta de oportunidad en la entrega o entrega incompleta de Tecnologías en salud fueron tramitados y finalizados, con relación al 6% equivalente a (9) reclamos estos se encuentran en desarrollo.
Agosto: Para el periodo evaluado, se recibieron (137) solicitudes de las cuales fueron atendidas y tramitados el 96.4% esto es (132) de los reclamos en salud relacionados con falta de oportunidad en la entrega o entrega incompleta de Tecnologías en salud fueron tramitados y finalizados, con relación al 3.6% equivalente a (5) reclamos estos se encuentran en desarrollo.
Diciembre: Para el periodo evaluado, se recibieron (326) solicitudes de las cuales fueron atendidas y tramitados el 98% esto es (318) de los reclamos en salud relacionados con falta de oportunidad en la entrega o entrega incompleta de Tecnologías en salud fueron tramitados y finalizados, con relación al 2% equivalente a (8) reclamos estos se encuentran en desarrollo.
En atención a lo anterior, se puede concluir que de acuerdo con la evidencia objetiva aportada por la Delegada, respecto de las actividades programadas definidas en el PAG para el 2024, logro una ejecución del 100% teniendo en cuenta la meta establecida para el 2024 donde obtuvo un cumplimiento del 10,0, equivalente al 100%.</t>
    </r>
  </si>
  <si>
    <t>Tramitar los reclamos en salud trasladados por la Delegada de Protección al Usuario a la Delegada para Operadores Logísticos de Tecnologías en Salud y Gestores Farmacéuticos</t>
  </si>
  <si>
    <r>
      <rPr>
        <sz val="14"/>
        <color rgb="FF000000"/>
        <rFont val="Calibri"/>
        <family val="2"/>
      </rPr>
      <t xml:space="preserve">Para la medición de la actividad programada el proceso propuso el siguiente indicador para la vigencia 2024, así:
</t>
    </r>
    <r>
      <rPr>
        <b/>
        <sz val="14"/>
        <color rgb="FF000000"/>
        <rFont val="Calibri"/>
        <family val="2"/>
      </rPr>
      <t>INDICADOR</t>
    </r>
    <r>
      <rPr>
        <sz val="14"/>
        <color rgb="FF000000"/>
        <rFont val="Calibri"/>
        <family val="2"/>
      </rPr>
      <t xml:space="preserve">: (Sumatoria del número de reclamos en salud trasladados por DPU finalizados / Número de reclamos en salud trasladados por DPU) * 100.
</t>
    </r>
    <r>
      <rPr>
        <b/>
        <sz val="14"/>
        <color rgb="FF000000"/>
        <rFont val="Calibri"/>
        <family val="2"/>
      </rPr>
      <t>FRECUENCIA</t>
    </r>
    <r>
      <rPr>
        <sz val="14"/>
        <color rgb="FF000000"/>
        <rFont val="Calibri"/>
        <family val="2"/>
      </rPr>
      <t xml:space="preserve">:  Actividad programada Cuatrimestral - </t>
    </r>
    <r>
      <rPr>
        <b/>
        <sz val="14"/>
        <color rgb="FF000000"/>
        <rFont val="Calibri"/>
        <family val="2"/>
      </rPr>
      <t>UNIDAD DE MEDIDA</t>
    </r>
    <r>
      <rPr>
        <sz val="14"/>
        <color rgb="FF000000"/>
        <rFont val="Calibri"/>
        <family val="2"/>
      </rPr>
      <t xml:space="preserve">: Porcentual = 95% a demanda.
Como meta para la vigencia 2024, la Delegada para Operadores Logísticos de Tecnologías en Salud y Gestores Farmacéuticos se propuso realizar el 95% a demanda de reclamos en salud trasladados por DPU, así: 
Abril: En el periodo del enero a abril del 2024, se recibieron (42) reclamos de las cuales fueron atendidas y tramitados el 93% esto es (39) de los reclamos en salud trasladados por la DPU, fueron tramitados y finalizados, con relación al 7% equivalente a (3) reclamos estos se encuentran en desarrollo.
Agosto: Para el periodo evaluado, se recibieron (35) reclamos los cuales fueron atendidas y tramitados en su totalidad el 100%, de los reclamos en salud trasladados por la DPU.
Diciembre: Para el periodo evaluado, se recibieron (42) reclamos los cuales fueron atendidas y tramitados en su totalidad el 100%, de los reclamos en salud trasladados por la DPU.
En atención a lo anterior, se puede concluir que de acuerdo con la evidencia objetiva aportada por la Delegada, respecto de las actividades programadas definidas en el PAG para el 2024, logro una ejecución del 100% teniendo en cuenta la meta establecida para el 2024 donde obtuvo un cumplimiento del 10,0, equivalente al 100%.
</t>
    </r>
  </si>
  <si>
    <t>Realizar actividades de socialización, asistencia técnica y mesas de trabajo en IVC a los Operadores Logísticos de Tecnologías en Salud y/o Gestores Farmacéuticos, respecto a la normatividad aplicable expedida por el MSPS y/o las instrucciones emitidas por la SNS</t>
  </si>
  <si>
    <r>
      <t xml:space="preserve">Para la medición de la actividad programada el proceso propuso el siguiente indicador para la vigencia 2024, así:
</t>
    </r>
    <r>
      <rPr>
        <b/>
        <sz val="14"/>
        <color rgb="FF000000"/>
        <rFont val="Calibri"/>
        <family val="2"/>
      </rPr>
      <t>INDICADOR</t>
    </r>
    <r>
      <rPr>
        <sz val="14"/>
        <color rgb="FF000000"/>
        <rFont val="Calibri"/>
        <family val="2"/>
      </rPr>
      <t xml:space="preserve">: Número de actividades de socialización realizadas a los Operadores Logísticos de Tecnologías en Salud y/o Gestores Farmacéuticos respecto a la normatividad aplicable y/o a las instrucciones emitidas por la SNS.
</t>
    </r>
    <r>
      <rPr>
        <b/>
        <sz val="14"/>
        <color rgb="FF000000"/>
        <rFont val="Calibri"/>
        <family val="2"/>
      </rPr>
      <t>FRECUENCIA</t>
    </r>
    <r>
      <rPr>
        <sz val="14"/>
        <color rgb="FF000000"/>
        <rFont val="Calibri"/>
        <family val="2"/>
      </rPr>
      <t xml:space="preserve">:  Actividad programada Mensual - </t>
    </r>
    <r>
      <rPr>
        <b/>
        <sz val="14"/>
        <color rgb="FF000000"/>
        <rFont val="Calibri"/>
        <family val="2"/>
      </rPr>
      <t>UNIDAD DE MEDIDA:</t>
    </r>
    <r>
      <rPr>
        <sz val="14"/>
        <color rgb="FF000000"/>
        <rFont val="Calibri"/>
        <family val="2"/>
      </rPr>
      <t xml:space="preserve"> numérica = 4.
Como meta para la vigencia 2024, la Delegada para Operadores Logísticos de Tecnologías en Salud y Gestores Farmacéuticos se propuso realizar 4 actividades de socialización, así: 
Marzo: Se realizó en la Ciudad de Cali, actividades de socialización, asistencia técnica y mesas de trabajo en IVC a los Operadores Logísticos de Tecnologías en Salud y/o Gestores Farmacéuticos, respecto a la normatividad aplicable expedida por el MSPS y/o las instrucciones emitidas por la SNS.
Mayo: El 23/05/2024, se realizó en la Ciudad de Medellín mesas de trabajo y capacitación de los Gestores farmacéuticos identificados para el Departamento de Antioquia respecto de las competencias de Delegada, así como los reportes de información financiera para efectos de Supervisión en relación con la Circular Externa 202415100000.
Julio: En la Ciudad de Bucaramanga, se realizaron actividades de socialización, capacitación, asistencia técnica, mesas de trabajo y acompañamiento en la ciudad de Bucaramanga, de esta manera se dio a conocer sobre la normatividad aplicable expedida por el MSPS y/o las instrucciones emitidas por la SNS.
Septiembre: El 30/09/2024, se realizó en la Ciudad de Barranquilla actividades de socialización, asistencia técnica y mesas de trabajo en IVC a los Operadores Logísticos de Tecnologías en Salud y/o Gestores Farmacéuticos, respecto a la normatividad aplicable expedida por el MSPS y/o las instrucciones emitidas por la SNS.
En atención a lo anterior, se puede concluir que de acuerdo con la evidencia objetiva aportada por la Delegada, respecto de las actividades programadas definidas en el PAG para el 2024, logro una ejecución del 100% teniendo en cuenta la meta establecida para el 2024 donde obtuvo un cumplimiento del 10,0, equivalente al 100%.</t>
    </r>
  </si>
  <si>
    <t>Socializar al interior de la SNS los insumos e instrumentos técnicos desarrollados por la DOLTS-GF para las acciones de IVC a los Operadores Logísticos de Tecnologías en Salud y/o Gestores Farmacéuticos vigilados</t>
  </si>
  <si>
    <r>
      <rPr>
        <sz val="14"/>
        <color rgb="FF000000"/>
        <rFont val="Calibri"/>
        <family val="2"/>
      </rPr>
      <t xml:space="preserve">Para la medición de la actividad programada el proceso propuso el siguiente indicador para la vigencia 2024, así:
</t>
    </r>
    <r>
      <rPr>
        <b/>
        <sz val="14"/>
        <color rgb="FF000000"/>
        <rFont val="Calibri"/>
        <family val="2"/>
      </rPr>
      <t>INDICADOR</t>
    </r>
    <r>
      <rPr>
        <sz val="14"/>
        <color rgb="FF000000"/>
        <rFont val="Calibri"/>
        <family val="2"/>
      </rPr>
      <t xml:space="preserve">: Número de actividades de socialización realizadas al interior de la SNS
</t>
    </r>
    <r>
      <rPr>
        <b/>
        <sz val="14"/>
        <color rgb="FF000000"/>
        <rFont val="Calibri"/>
        <family val="2"/>
      </rPr>
      <t>FRECUENCIA</t>
    </r>
    <r>
      <rPr>
        <sz val="14"/>
        <color rgb="FF000000"/>
        <rFont val="Calibri"/>
        <family val="2"/>
      </rPr>
      <t xml:space="preserve">:  Actividad programada Mensual - </t>
    </r>
    <r>
      <rPr>
        <b/>
        <sz val="14"/>
        <color rgb="FF000000"/>
        <rFont val="Calibri"/>
        <family val="2"/>
      </rPr>
      <t>UNIDAD DE MEDIDA:</t>
    </r>
    <r>
      <rPr>
        <sz val="14"/>
        <color rgb="FF000000"/>
        <rFont val="Calibri"/>
        <family val="2"/>
      </rPr>
      <t xml:space="preserve"> numérica = 7.
Como meta para la vigencia 2024, la Delegada para Operadores Logísticos de Tecnologías en Salud y Gestores Farmacéuticos se propuso realizar 7 actividades de socialización, así: 
Marzo: Se realizó socialización de insumos e instrumentos técnicos desarrollados por la Delegada a los funcionarios de la Superintendencia Delegada para Prestadores de Servicios de Salud. 
Abril: El 22/04/2024, se realizó socialización de insumos e instrumentos técnicos desarrollados por la Delegada a los funcionarios de la Regional Sur, ubicada en la ciudad de Neiva, donde asistieron 6 funcionarios.
Mayo: El 20/05/2024, se realizó socialización de insumos e instrumentos técnicos desarrollados por la Delegada a los funcionarios de la Regional Andina, en la Ciudad de Medellín, la cuan conto con la asistencia de 21 funcionarios.
Junio: En la Regional Caribe de la Ciudad de Barranquilla, el 16/06/2024, se realizó socialización de insumos e instrumentos técnicos desarrollados por la Delegada, en donde asistieron 16 funcionarios.
Julio: En la Regional Choco de la Ciudad de Quibdó, el 11/07/2024, se realizó socialización de insumos e instrumentos técnicos desarrollados por la Delegada, en donde asistieron 17 funcionarios.
Agosto: En la Ciudad de Bucaramanga, el 22/08/2024, se realizó socialización de insumos e instrumentos técnicos desarrollados por la Delegada, en donde asistieron 10 funcionarios.
Septiembre: El 30/09/2024, se realizó en la Ciudad de Barranquilla actividades de socialización, asistencia técnica y mesas de trabajo en IVC a los Operadores Logísticos de Tecnologías en Salud y/o Gestores Farmacéuticos, respecto a la normatividad aplicable expedida por el MSPS y/o las instrucciones emitidas por la SNS, donde asistieron 36 funcionarios.
En atención a lo anterior, se puede concluir que de acuerdo con la evidencia objetiva aportada por la Delegada, respecto de las actividades programadas definidas en el PAG para el 2024, logro una ejecución del 100% teniendo en cuenta la meta establecida para el 2024 donde obtuvo un cumplimiento del 10,0, equivalente al 100%.</t>
    </r>
  </si>
  <si>
    <t xml:space="preserve">Socializar en el marco de la operación inicial de la Supervisión Basada en Riesgos a los Operadores Logísticos de Tecnologías en Salud y/o Gestores Farmacéuticos objeto de supervisión </t>
  </si>
  <si>
    <r>
      <t xml:space="preserve">Para la medición de la actividad programada el proceso propuso el siguiente indicador para la vigencia 2024, así:
</t>
    </r>
    <r>
      <rPr>
        <b/>
        <sz val="14"/>
        <color rgb="FF000000"/>
        <rFont val="Calibri"/>
        <family val="2"/>
      </rPr>
      <t>INDICADOR</t>
    </r>
    <r>
      <rPr>
        <sz val="14"/>
        <color rgb="FF000000"/>
        <rFont val="Calibri"/>
        <family val="2"/>
      </rPr>
      <t xml:space="preserve">: Número de actividades de socialización realizadas a los Operadores Logísticos de Tecnologías en Salud y/o Gestores Farmacéuticos en el marco de la operación inicial de la Supervisión Basada en Riesgos
</t>
    </r>
    <r>
      <rPr>
        <b/>
        <sz val="14"/>
        <color rgb="FF000000"/>
        <rFont val="Calibri"/>
        <family val="2"/>
      </rPr>
      <t>FRECUENCIA</t>
    </r>
    <r>
      <rPr>
        <sz val="14"/>
        <color rgb="FF000000"/>
        <rFont val="Calibri"/>
        <family val="2"/>
      </rPr>
      <t xml:space="preserve">:  Actividad programada Mensual - </t>
    </r>
    <r>
      <rPr>
        <b/>
        <sz val="14"/>
        <color rgb="FF000000"/>
        <rFont val="Calibri"/>
        <family val="2"/>
      </rPr>
      <t>UNIDAD DE MEDIDA:</t>
    </r>
    <r>
      <rPr>
        <sz val="14"/>
        <color rgb="FF000000"/>
        <rFont val="Calibri"/>
        <family val="2"/>
      </rPr>
      <t xml:space="preserve"> numérica = 1.
Como meta para la vigencia 2024, la Delegada para Operadores Logísticos de Tecnologías en Salud y Gestores Farmacéuticos se propuso realizar 1 actividades de socialización en el marco de la operación inicial de la Supervisión Basada en Riesgos, así: 
La Delgada para cumplir con la meta propuesta, llevó a cabo el 30 de septiembre de 2024, en el marco de la supervisión basada en riesgos, realizó socialización como prueba piloto – Reporte de Información GF para Efectos de Supervisión, en la ciudad de Barranquilla. Donde asistieron 14 Gestores farmacéuticos PHARMASAN, ÉTICOS, COHAN Y GENHOSPI.  	
En atención a lo anterior, se puede concluir que de acuerdo con la evidencia objetiva aportada por la Delegada, respecto de las actividades programadas definidas en el PAG para el 2024, logro una ejecución del 100% teniendo en cuenta la meta establecida para el 2024 donde obtuvo un cumplimiento del 10,0, equivalente al 100%.</t>
    </r>
  </si>
  <si>
    <t>Realizar auditorías a los Operadores Logísticos de Tecnologías en Salud y/o Gestores Farmacéuticos objeto de supervisión</t>
  </si>
  <si>
    <r>
      <t xml:space="preserve">Para la medición de la actividad programada el proceso propuso el siguiente indicador para la vigencia 2024, así:
</t>
    </r>
    <r>
      <rPr>
        <b/>
        <sz val="14"/>
        <color rgb="FF000000"/>
        <rFont val="Calibri"/>
        <family val="2"/>
      </rPr>
      <t>INDICADOR</t>
    </r>
    <r>
      <rPr>
        <sz val="14"/>
        <color rgb="FF000000"/>
        <rFont val="Calibri"/>
        <family val="2"/>
      </rPr>
      <t xml:space="preserve">: Número de auditorías realizadas a los Operadores Logísticos de Tecnologías en Salud y/o Gestores Farmacéuticos. 
</t>
    </r>
    <r>
      <rPr>
        <b/>
        <sz val="14"/>
        <color rgb="FF000000"/>
        <rFont val="Calibri"/>
        <family val="2"/>
      </rPr>
      <t>FRECUENCIA</t>
    </r>
    <r>
      <rPr>
        <sz val="14"/>
        <color rgb="FF000000"/>
        <rFont val="Calibri"/>
        <family val="2"/>
      </rPr>
      <t xml:space="preserve">:  Actividad programada Mensual - </t>
    </r>
    <r>
      <rPr>
        <b/>
        <sz val="14"/>
        <color rgb="FF000000"/>
        <rFont val="Calibri"/>
        <family val="2"/>
      </rPr>
      <t>UNIDAD DE MEDIDA</t>
    </r>
    <r>
      <rPr>
        <sz val="14"/>
        <color rgb="FF000000"/>
        <rFont val="Calibri"/>
        <family val="2"/>
      </rPr>
      <t>: numérica = 7.
Como meta para la vigencia 2024, la Delegada para Operadores Logísticos de Tecnologías en Salud y Gestores Farmacéuticos se propuso realizar 7 auditorías realizadas a los Operadores Logísticos de Tecnologías en Salud y/o Gestores Farmacéuticos, así: 
Marzo: El 11/03/2024, se realizó auditoria al Gestor Farmacéutico Cooperativa de Hospitales de Antioquia – COHAN en la ciudad Medellín, ordenada con Auto 2024600000000248-7   del   04-03-2024.
Abril: El 15/04/2024, se realizó auditoria al Gestor Farmacéutico Éticos Serrano en la ciudad Barranquilla, ordenada a través de Auto20246000000000335-7 del 07/04/2025.
Mayo: Se realizó auditoria al Gestor Farmacéutico Audifarma el 25/05/2024 en la ciudad Pereira, ordenada a través de Auto 20246000000000622-7 del 24/05/2024.
Agosto: Se realizó auditoria al gestor farmacéutico Distribuidora Colombiana de Medicamentos y Tecnologías en Salud SAS - Discolmets, en la ciudad de Neiva, el 12/08/2024, ordenada a través de Auto 2024600000000905-7 del   05-08-2024
Septiembre: Se realizó el 24/09/2024 auditoria al Gestor Farmacéutico Colsubsidio en la sede central, en Bogotá, la cual fue ordenada a través de auto 2024600000001090-7 del 23/09/2024.
Octubre: El 31/10/2024, en la Ciudad de Bogotá, se realizó Droguerías y Farmacias Cruz Verde, ordenada mediante Auto 20246000000001375-7 del 31/10/2024.
Noviembre: Durante los días 5, 6 y 7 de noviembre se continuó realizando auditoría al Gestor Farmacéutico Cruz Verde en la ciudad de Bogotá, con el fin de continuar el abordaje de los componentes jurídico, financiero y Técnico Científico, ordenada mediante Auto 2024600000001380-7 del 02/11/2024.
En atención a lo anterior, se puede concluir que de acuerdo con la evidencia objetiva aportada por la Delegada, respecto de las actividades programadas definidas en el PAG para el 2024, logro una ejecución del 100% teniendo en cuenta la meta establecida para el 2024 donde obtuvo un cumplimiento del 10,0, equivalente al 100%.</t>
    </r>
  </si>
  <si>
    <t>Conforme con la programación establecida en el Plan Anual de Gestión (PAG) por parte de la Delegada para Operadores Logísticos de Tecnologías en Salud y Gestores Farmacéuticos, para la vigencia 2024, y teniendo en cuenta las metas programadas y en atención a la evidencia objetiva aportada y valorada por el equipo auditor asignado por la OCI, se puede evidenciar que obtuvo un cumplimiento de 10,0 lo que corresponde a un cumplimiento del 100%</t>
  </si>
  <si>
    <t>Solicitar, en grado de consulta, la inaplicación y/o revocatoria de sanciones impuestas por desacato, en contra de la superintendencia nacional de salud.</t>
  </si>
  <si>
    <r>
      <t xml:space="preserve">Para la medición de la actividad programada el proceso propuso el siguiente indicador para la vigencia 2024, así:
INDICADOR: (Número de sanciones revocadas en grado de consulta en el periodo/Número de sanciones enviadas al grado de consulta en el periodo) x100.
</t>
    </r>
    <r>
      <rPr>
        <b/>
        <sz val="14"/>
        <color rgb="FF000000"/>
        <rFont val="Calibri"/>
        <family val="2"/>
      </rPr>
      <t>FRECUENCIA</t>
    </r>
    <r>
      <rPr>
        <sz val="14"/>
        <color rgb="FF000000"/>
        <rFont val="Calibri"/>
        <family val="2"/>
      </rPr>
      <t xml:space="preserve">:  Actividad programada Semestral - </t>
    </r>
    <r>
      <rPr>
        <b/>
        <sz val="14"/>
        <color rgb="FF000000"/>
        <rFont val="Calibri"/>
        <family val="2"/>
      </rPr>
      <t xml:space="preserve">UNIDAD DE MEDIDA: </t>
    </r>
    <r>
      <rPr>
        <sz val="14"/>
        <color rgb="FF000000"/>
        <rFont val="Calibri"/>
        <family val="2"/>
      </rPr>
      <t xml:space="preserve">porcentual = 100% a demanda.
</t>
    </r>
    <r>
      <rPr>
        <b/>
        <sz val="14"/>
        <color rgb="FF000000"/>
        <rFont val="Calibri"/>
        <family val="2"/>
      </rPr>
      <t>JUNIO</t>
    </r>
    <r>
      <rPr>
        <sz val="14"/>
        <color rgb="FF000000"/>
        <rFont val="Calibri"/>
        <family val="2"/>
      </rPr>
      <t xml:space="preserve">: Las sanciones en grado de consulta impuestas contra la SNS, en el periodo comprendido de enero a junio, se recibieron tres (3) sanciones, las cueles fueron contestadas por el Grupo de Tutelas, donde se logró que los entes judiciales las revocaran en su totalidad.
</t>
    </r>
    <r>
      <rPr>
        <b/>
        <sz val="14"/>
        <color rgb="FF000000"/>
        <rFont val="Calibri"/>
        <family val="2"/>
      </rPr>
      <t>DICIEMBRE</t>
    </r>
    <r>
      <rPr>
        <sz val="14"/>
        <color rgb="FF000000"/>
        <rFont val="Calibri"/>
        <family val="2"/>
      </rPr>
      <t>: La Dirección, para cumplir con la meta propuesta, dio respuesta a las sanciones enviadas en grado de consulta en contra de la SNS, así: En el periodo de evaluación se notificó a la SNS de 1 sanción en contra del Superintendente Nacional de Salud, la cual fue revocada en grado de consulta.
En atención a lo anterior, se puede concluir que, de acuerdo con la evidencia objetiva aportada por la Dirección Jurídica, respecto de las actividades programadas definidas en el PAG del 2024, logro una ejecución del 100% teniendo en cuenta la meta establecida, donde obtuvo un cumplimiento del 10,0, equivalente al 100%.</t>
    </r>
  </si>
  <si>
    <t>Gestionar los requerimientos radicados por los despachos judiciales en el grupo de tutelas</t>
  </si>
  <si>
    <t>Para la medición de la actividad programada el proceso propuso el siguiente indicador para la vigencia 2024, así:
INDICADOR: (Número de requerimientos gestionados por el grupo de tutelas / Número de requerimientos notificados al grupo de tutelas en el periodo) x100.
FRECUENCIA:  Actividad programada Semestral - UNIDAD DE MEDIDA: porcentual = 100% a demanda.
JUNIO: La Dirección, para cumplir con la meta propuesta, dio respuesta a los requerimientos sanciones enviadas en grado de consulta en contra de la SNS, así: de enero a junio se tramitaron notificaciones por medio del buzón del correo electrónico "snstutelas" y el aplicativo de SuperArgo, Enero: 3.317, Febrero: 17.433, Marzo: 15.104, Abril: 22.106, Mayo: 21.030, Junio: 18.457, para un total de 107.447 sanciones enviadas en grado de consulta en contra de la SNS.
DICIEMBRE: La Dirección, para cumplir con la meta propuesta, dio respuesta a los requerimientos sanciones enviadas en grado de consulta en contra de la SNS, así: de julio a diciembre se tramitaron notificaciones por medio del buzón del correo electrónico "snstutelas" y el aplicativo de SuperArgo, 130.131 sanciones enviadas en grado de consulta en contra de la SNS.
En atención a lo anterior, se puede concluir que, de acuerdo con la evidencia objetiva aportada por la Dirección Jurídica, respecto de las actividades programadas definidas en el PAG del 2024, logro una ejecución del 100% teniendo en cuenta la meta establecida, donde obtuvo un cumplimiento del 10,0, equivalente al 100%.</t>
  </si>
  <si>
    <t>Proyectar los actos administrativos que resuelven los recursos de reposición,  y solicitudes de revocatoria directa que se presenten dentro de los procesos de única  instancia.</t>
  </si>
  <si>
    <r>
      <rPr>
        <sz val="14"/>
        <color rgb="FF000000"/>
        <rFont val="Calibri"/>
        <family val="2"/>
      </rPr>
      <t xml:space="preserve">Para la medición de la actividad programada el proceso propuso el siguiente indicador para la vigencia 2024, así:
</t>
    </r>
    <r>
      <rPr>
        <b/>
        <sz val="14"/>
        <color rgb="FF000000"/>
        <rFont val="Calibri"/>
        <family val="2"/>
      </rPr>
      <t>INDICADOR</t>
    </r>
    <r>
      <rPr>
        <sz val="14"/>
        <color rgb="FF000000"/>
        <rFont val="Calibri"/>
        <family val="2"/>
      </rPr>
      <t xml:space="preserve">: (No. Actos administrativos entregados para firma del Superintendente Nacional de Salud resolviendo recursos y solicitudes de única instancia / No. De procesos y solicitudes presentadas con vencimiento dentro del término de oportunidad de única instancia, en el periodo a reportar) x100.
</t>
    </r>
    <r>
      <rPr>
        <b/>
        <sz val="14"/>
        <color rgb="FF000000"/>
        <rFont val="Calibri"/>
        <family val="2"/>
      </rPr>
      <t>FRECUENCIA</t>
    </r>
    <r>
      <rPr>
        <sz val="14"/>
        <color rgb="FF000000"/>
        <rFont val="Calibri"/>
        <family val="2"/>
      </rPr>
      <t xml:space="preserve">:  Actividad programada Semestral - </t>
    </r>
    <r>
      <rPr>
        <b/>
        <sz val="14"/>
        <color rgb="FF000000"/>
        <rFont val="Calibri"/>
        <family val="2"/>
      </rPr>
      <t>UNIDAD DE MEDIDA:</t>
    </r>
    <r>
      <rPr>
        <sz val="14"/>
        <color rgb="FF000000"/>
        <rFont val="Calibri"/>
        <family val="2"/>
      </rPr>
      <t xml:space="preserve"> porcentual = 100% a demanda.
Como meta para la vigencia 2024, la Dirección Jurídica, se propuso realizar el 100% a demanda de los procesos y solicitudes presentadas con vencimiento dentro del término de oportunidad de única instancia, así: 
Junio: En el periodo evaluado, la Subdirección de Recursos Jurídicos resolvió cinco (5) recursos de única instancia en el término de oportunidad de dos meses desde la fecha de recepción de los recursos. 
Diciembre: En el periodo evaluado, la Subdirección de Recursos Jurídicos resolvió once (11) recursos de única instancia en el término de oportunidad de dos meses desde la fecha de recepción de los recursos. 
En atención a lo anterior, se concluye que, de acuerdo con la evidencia objetiva aportada por la Dirección Jurídica, respecto de las actividades programadas definidas en el PAG para el 2024, logro ejecutar el 100% teniendo un cumplimiento del 10,0, equivalente al 100%.</t>
    </r>
  </si>
  <si>
    <t>Proyectar los actos administrativos que resuelven los recursos de apelación y queja y solicitudes de revocatoria directa que se presentaron dentro de los procesos administrativos sancionatorios en segunda instancia.</t>
  </si>
  <si>
    <r>
      <t xml:space="preserve">Para la medición de la actividad programada el proceso propuso el siguiente indicador para la vigencia 2024, así:
</t>
    </r>
    <r>
      <rPr>
        <b/>
        <sz val="14"/>
        <color rgb="FF000000"/>
        <rFont val="Calibri"/>
        <family val="2"/>
      </rPr>
      <t>INDICADOR</t>
    </r>
    <r>
      <rPr>
        <sz val="14"/>
        <color rgb="FF000000"/>
        <rFont val="Calibri"/>
        <family val="2"/>
      </rPr>
      <t xml:space="preserve">: (No Actos administrativos entregados para firma del SNS resolviendo recursos de apelación y solicitudes de segunda instancia/ No. De procesos administrativos con vencimiento dentro del término de oportunidad de segunda instancia) x100
</t>
    </r>
    <r>
      <rPr>
        <b/>
        <sz val="14"/>
        <color rgb="FF000000"/>
        <rFont val="Calibri"/>
        <family val="2"/>
      </rPr>
      <t>FRECUENCIA</t>
    </r>
    <r>
      <rPr>
        <sz val="14"/>
        <color rgb="FF000000"/>
        <rFont val="Calibri"/>
        <family val="2"/>
      </rPr>
      <t xml:space="preserve">:  Actividad programada Semestral - </t>
    </r>
    <r>
      <rPr>
        <b/>
        <sz val="14"/>
        <color rgb="FF000000"/>
        <rFont val="Calibri"/>
        <family val="2"/>
      </rPr>
      <t xml:space="preserve">UNIDAD DE MEDIDA: </t>
    </r>
    <r>
      <rPr>
        <sz val="14"/>
        <color rgb="FF000000"/>
        <rFont val="Calibri"/>
        <family val="2"/>
      </rPr>
      <t>porcentual = 100% a demanda.
Como meta para la vigencia 2024, la Dirección Jurídica, se propuso realizar el 100% de los recursos de apelación y solicitudes de segunda, así: 
Junio: En el periodo evaluado, la Subdirección de Recursos Jurídicos resolvió ochenta y cinco (85) actos administrativos antes de la fecha de caducidad de que trata el artículo 52 de la ley 1437 de 2011- CPACA.
Diciembre: Parea la vigencia objeto de evaluación, la Subdirección de Recursos Jurídicos resolvió ciento treinta y cinco (135) actos administrativos antes de la fecha de caducidad de que trata el artículo 52 de la ley 1437 de 2011- CPACA.
En atención a lo anterior, se concluye que, de acuerdo con la evidencia objetiva aportada por la Dirección Jurídica, respecto de las actividades programadas definidas en el PAG para el 2024, logro ejecutar el 100% teniendo un cumplimiento del 10,0, equivalente al 100%.</t>
    </r>
  </si>
  <si>
    <t>Proyectar dentro de los términos de ley, las respuestas conceptos,  solicitudes y derechos de petición  recibidos que sean competencia del grupo de conceptos de la Dirección  Jurídica</t>
  </si>
  <si>
    <r>
      <rPr>
        <sz val="14"/>
        <color rgb="FF000000"/>
        <rFont val="Calibri"/>
        <family val="2"/>
      </rPr>
      <t xml:space="preserve">Para la medición de la actividad programada el proceso propuso el siguiente indicador para la vigencia 2024, así:
</t>
    </r>
    <r>
      <rPr>
        <b/>
        <sz val="14"/>
        <color rgb="FF000000"/>
        <rFont val="Calibri"/>
        <family val="2"/>
      </rPr>
      <t>INDICADOR</t>
    </r>
    <r>
      <rPr>
        <sz val="14"/>
        <color rgb="FF000000"/>
        <rFont val="Calibri"/>
        <family val="2"/>
      </rPr>
      <t xml:space="preserve">: (Número de conceptos, derechos de petición y solicitudes tramitados en el trimestre/ Número de conceptos, derechos de petición y solicitudes recibidas en oportunidad que debían ser resueltas y tramitadas en el periodo según los términos de ley) x 100
</t>
    </r>
    <r>
      <rPr>
        <b/>
        <sz val="14"/>
        <color rgb="FF000000"/>
        <rFont val="Calibri"/>
        <family val="2"/>
      </rPr>
      <t>FRECUENCIA</t>
    </r>
    <r>
      <rPr>
        <sz val="14"/>
        <color rgb="FF000000"/>
        <rFont val="Calibri"/>
        <family val="2"/>
      </rPr>
      <t xml:space="preserve">:  Actividad programada Semestral - </t>
    </r>
    <r>
      <rPr>
        <b/>
        <sz val="14"/>
        <color rgb="FF000000"/>
        <rFont val="Calibri"/>
        <family val="2"/>
      </rPr>
      <t>UNIDAD DE MEDIDA:</t>
    </r>
    <r>
      <rPr>
        <sz val="14"/>
        <color rgb="FF000000"/>
        <rFont val="Calibri"/>
        <family val="2"/>
      </rPr>
      <t xml:space="preserve"> porcentual = 100% a demanda.
Como meta para la vigencia 2024, la Dirección Jurídica, se propuso resolver y tramitar el 100% de los derechos de petición y solicitudes recibidas, así: 
Junio: En el periodo evaluado, la Dirección Jurídica, recibió 357 solicitudes para resolver y tramitar conceptos, derechos de petición entre otros, de los cuales resolvió en términos de ley 229 y de manera extemporánea 128 requerimientos; lo que significa que para el primer semestre de 2024 la Dirección cumplió con el 64%.
Diciembre: Parea la vigencia objeto de evaluación, Dirección Jurídica, recibió 428 solicitudes para resolver y tramitar conceptos, derechos de petición entre otros, de los cuales resolvió en términos de ley 304 y de manera extemporánea 124 requerimientos; lo que significa que para el segundo semestre de 2024 la Dirección cumplió con el 71%.
En atención a lo anterior, se concluye que, de acuerdo con la evidencia objetiva aportada por la Dirección Jurídica, respecto de las actividades programadas definidas en el PAG para el 2024, logro ejecutar el 68%.</t>
    </r>
  </si>
  <si>
    <t>Realizar actividades tendientes a la consolidación y publicación del boletín jurídico</t>
  </si>
  <si>
    <r>
      <rPr>
        <sz val="14"/>
        <color rgb="FF000000"/>
        <rFont val="Calibri"/>
        <family val="2"/>
      </rPr>
      <t xml:space="preserve">Para la medición de la actividad programada el proceso propuso el siguiente indicador para la vigencia 2024, así:
</t>
    </r>
    <r>
      <rPr>
        <b/>
        <sz val="14"/>
        <color rgb="FF000000"/>
        <rFont val="Calibri"/>
        <family val="2"/>
      </rPr>
      <t>INDICADOR</t>
    </r>
    <r>
      <rPr>
        <sz val="14"/>
        <color rgb="FF000000"/>
        <rFont val="Calibri"/>
        <family val="2"/>
      </rPr>
      <t xml:space="preserve">: Número de boletines publicados en el periodo 
</t>
    </r>
    <r>
      <rPr>
        <b/>
        <sz val="14"/>
        <color rgb="FF000000"/>
        <rFont val="Calibri"/>
        <family val="2"/>
      </rPr>
      <t>FRECUENCIA</t>
    </r>
    <r>
      <rPr>
        <sz val="14"/>
        <color rgb="FF000000"/>
        <rFont val="Calibri"/>
        <family val="2"/>
      </rPr>
      <t xml:space="preserve">:  Actividad programada Trimestral - </t>
    </r>
    <r>
      <rPr>
        <b/>
        <sz val="14"/>
        <color rgb="FF000000"/>
        <rFont val="Calibri"/>
        <family val="2"/>
      </rPr>
      <t>UNIDAD DE MEDIDA</t>
    </r>
    <r>
      <rPr>
        <sz val="14"/>
        <color rgb="FF000000"/>
        <rFont val="Calibri"/>
        <family val="2"/>
      </rPr>
      <t xml:space="preserve">: numérica = 4.
Como meta para la vigencia 2024, la Dirección Jurídica, se propuso publicar cuatro boletines jurídicos en el 2024, así: 
Para cumplir con la meta propuesta la Dirección Jurídica, publico en la pagina web de la entidad en el enlace https://normograma.supersalud.gov.co/compilacion/boletines_juridicos_sns.html, los Boletines Jurídicos No. 65 en enero, en abril el Boletín Jurídico No. 66 en abril, para julio se publicó el Boletín Jurídico No. 67 y para octubre se publica el Boletín Jurídico No. 68, cumpliendo con la meta programada.
En atención a lo anterior, se concluye que, de acuerdo con la evidencia objetiva aportada por la Dirección Jurídica, respecto de las actividades programadas definidas en el PAG para el 2024, logro ejecutar el 100% teniendo un cumplimiento del 10,0.
</t>
    </r>
  </si>
  <si>
    <t>Proyectar contestaciones y ejercer la actividad procesal.</t>
  </si>
  <si>
    <r>
      <rPr>
        <sz val="14"/>
        <color rgb="FF000000"/>
        <rFont val="Calibri"/>
        <family val="2"/>
      </rPr>
      <t xml:space="preserve">Para la medición de la actividad programada el proceso propuso el siguiente indicador para la vigencia 2024, así:
</t>
    </r>
    <r>
      <rPr>
        <b/>
        <sz val="14"/>
        <color rgb="FF000000"/>
        <rFont val="Calibri"/>
        <family val="2"/>
      </rPr>
      <t>INDICADOR</t>
    </r>
    <r>
      <rPr>
        <sz val="14"/>
        <color rgb="FF000000"/>
        <rFont val="Calibri"/>
        <family val="2"/>
      </rPr>
      <t xml:space="preserve">: (Número de acciones contencioso administrativas y ordinarias tramitadas dentro de los términos de ley en el periodo/Total de acciones contencioso administrativas y ordinarias recibidas para trámite en el periodo) x100
</t>
    </r>
    <r>
      <rPr>
        <b/>
        <sz val="14"/>
        <color rgb="FF000000"/>
        <rFont val="Calibri"/>
        <family val="2"/>
      </rPr>
      <t>FRECUENCIA</t>
    </r>
    <r>
      <rPr>
        <sz val="14"/>
        <color rgb="FF000000"/>
        <rFont val="Calibri"/>
        <family val="2"/>
      </rPr>
      <t xml:space="preserve">: Actividad programada Trimestral - </t>
    </r>
    <r>
      <rPr>
        <b/>
        <sz val="14"/>
        <color rgb="FF000000"/>
        <rFont val="Calibri"/>
        <family val="2"/>
      </rPr>
      <t>UNIDAD DE MEDIDA:</t>
    </r>
    <r>
      <rPr>
        <sz val="14"/>
        <color rgb="FF000000"/>
        <rFont val="Calibri"/>
        <family val="2"/>
      </rPr>
      <t xml:space="preserve"> porcentual = 100% a demanda.
Como meta para la vigencia 2024, la Dirección Jurídica, se propuso realizar el 100% de las acciones contencioso administrativas y ordinarias recibidas para trámite, así: 
Marzo: En el periodo evaluado la Dirección Jurídica, recibió 95 acciones contencioso administrativas y ordinarias y se propuso un conflicto negativo de competencia, las cuales fueron respondidas en términos.
Junio: En el periodo evaluado la Dirección Jurídica, recibió 117 acciones contencioso administrativas y ordinarias, las cuales fueron respondidas en términos.
Septiembre: En el período se recibieron 121 acciones contencioso administrativas, ordinarias y otros asuntos; se radicaron en término 14 contestaciones de demanda, 2 contestaciones fuera de término, y 105 están en proyecto por no haberse notificado a la fecha el auto admisorio de las demandas; y un cumplimiento del 98%.
Diciembre: Se recibieron 81 acciones contencioso administrativas, ordinarias y otros asuntos; se radicaron en término 9 contestaciones de demanda, se encuentran 2 demandas rechazadas, en 1 demanda la SNS no hace parte y 69 están en proyecto por no haberse notificado el auto admisorio de las demandas; las cuales fueron respondidas en términos
En atención a lo anterior, se concluye que, de acuerdo con la evidencia objetiva aportada por la Dirección Jurídica, respecto de las actividades programadas definidas en el PAG para el 2024, logro ejecutar el 99%.</t>
    </r>
  </si>
  <si>
    <t>Someter los asuntos de competencia al Comité de Conciliación</t>
  </si>
  <si>
    <r>
      <t xml:space="preserve">Para la medición de la actividad programada el proceso propuso el siguiente indicador para la vigencia 2024, así:
</t>
    </r>
    <r>
      <rPr>
        <b/>
        <sz val="14"/>
        <color rgb="FF000000"/>
        <rFont val="Calibri"/>
        <family val="2"/>
      </rPr>
      <t>INDICADOR</t>
    </r>
    <r>
      <rPr>
        <sz val="14"/>
        <color rgb="FF000000"/>
        <rFont val="Calibri"/>
        <family val="2"/>
      </rPr>
      <t xml:space="preserve">: (Número de solicitudes de conciliaciones presentadas ante el Comité de conciliación en el periodo/Número de solicitudes de conciliaciones recibidas 15 días calendario antes de la última fecha programada para realizar el Comité de conciliación en el periodo) x 100.
</t>
    </r>
    <r>
      <rPr>
        <b/>
        <sz val="14"/>
        <color rgb="FF000000"/>
        <rFont val="Calibri"/>
        <family val="2"/>
      </rPr>
      <t>FRECUENCIA</t>
    </r>
    <r>
      <rPr>
        <sz val="14"/>
        <color rgb="FF000000"/>
        <rFont val="Calibri"/>
        <family val="2"/>
      </rPr>
      <t xml:space="preserve">: Actividad programada Trimestral - </t>
    </r>
    <r>
      <rPr>
        <b/>
        <sz val="14"/>
        <color rgb="FF000000"/>
        <rFont val="Calibri"/>
        <family val="2"/>
      </rPr>
      <t xml:space="preserve">UNIDAD DE MEDIDA: </t>
    </r>
    <r>
      <rPr>
        <sz val="14"/>
        <color rgb="FF000000"/>
        <rFont val="Calibri"/>
        <family val="2"/>
      </rPr>
      <t>porcentual = 100% a demanda.
Como meta para la vigencia 2024, la Dirección Jurídica, se propuso realizar el 100% de las conciliaciones en términos, así: 
Marzo: En el periodo evaluado se recibieron 103 solicitudes de conciliación llevadas a comité 84, se encuentran en proyecto 17 para ser presentadas en el próximo comité, 1 no se presentó al comité ya había sido estudiada y 1 no se presentó por duplicidad, cumpliendo con la meta propuesta.
Junio: Se recibieron 82 solicitudes de conciliación, de las cuela se presentaron 68 al Comité de Conciliación, se encuentran en proyecto 13, y 1 solicitud no conciliable debido a que el caso no es susceptible de conciliación; para un total de 82 solicitudes cumpliéndose en un 100%.
Septiembre:  En el período se recibieron 40 solicitudes de conciliación, se presentaron 35 al Comité de Conciliación y 5 se encuentran en proyecto, cumpliéndose en un 87.5% el indicador.
Diciembre: Se recibieron 66 solicitudes de conciliación, se presentaron 56 al Comité de Conciliación, en 1 solicitud la SNS no hace parte y 9 se encuentran en proyecto para ser presentadas en el próximo comité, para un total de 40 solicitudes cumpliéndose en un 84,84%.
En atención a lo anterior, se concluye que, de acuerdo con la evidencia objetiva aportada por la Dirección Jurídica, se recibieron 291 fichas para comité de conciliación de las cuales fueron resueltas 276 respecto de las actividades programadas definidas en el PAG para el 2024, logró ejecutar el 95%.</t>
    </r>
  </si>
  <si>
    <t>Implementar planes de acción de políticas de prevención de daño antijurídico</t>
  </si>
  <si>
    <r>
      <t xml:space="preserve">Para la medición de la actividad programada el proceso propuso el siguiente indicador para la vigencia 2024, así:
</t>
    </r>
    <r>
      <rPr>
        <b/>
        <sz val="14"/>
        <color rgb="FF000000"/>
        <rFont val="Calibri"/>
        <family val="2"/>
      </rPr>
      <t>INDICADOR</t>
    </r>
    <r>
      <rPr>
        <sz val="14"/>
        <color rgb="FF000000"/>
        <rFont val="Calibri"/>
        <family val="2"/>
      </rPr>
      <t xml:space="preserve">: (Cantidad de actividades ejecutadas en el periodo/Cantidad de actividades planificadas en la política de prevención del daño antijurídico para el periodo) *100
</t>
    </r>
    <r>
      <rPr>
        <b/>
        <sz val="14"/>
        <color rgb="FF000000"/>
        <rFont val="Calibri"/>
        <family val="2"/>
      </rPr>
      <t>FRECUENCIA</t>
    </r>
    <r>
      <rPr>
        <sz val="14"/>
        <color rgb="FF000000"/>
        <rFont val="Calibri"/>
        <family val="2"/>
      </rPr>
      <t xml:space="preserve">: Actividad programada Semestral - </t>
    </r>
    <r>
      <rPr>
        <b/>
        <sz val="14"/>
        <color rgb="FF000000"/>
        <rFont val="Calibri"/>
        <family val="2"/>
      </rPr>
      <t>UNIDAD DE MEDIDA</t>
    </r>
    <r>
      <rPr>
        <sz val="14"/>
        <color rgb="FF000000"/>
        <rFont val="Calibri"/>
        <family val="2"/>
      </rPr>
      <t>: porcentual = 100%.
Como meta para la vigencia 2024, la Dirección Jurídica, se propuso realizar el 100% de las actividades planificadas en la política de prevención del daño antijurídico, así: 
Junio: El 4/06/2024 la Superintendencia Delegada de Investigaciones Administrativas y la Subdirección de Recursos Jurídicos, realizaron capacitación sobre la metodología de la dosificación, la adecuada formulación de cargos, la valoración correcta de los descargos presentados por los vigilados, el correcto análisis de las pruebas practicadas y la suficiente motivación de los actos administrativos sancionatorios.    
Diciembre: En el segundo semestre se realizaron, cinco (5) actividades establecidas en el cronograma de la Política de Defensa Jurídica: (i). Medición de la tasa de éxito procesal. (ii). Fortalecer la capacitación a los abogados en la actuación en procesos orales y cambios normativos. (iii). Monitoreo de la ejecución del plan de acción de la política del daño antijurídico. (iv). Medir el porcentaje de solicitudes de conciliación en las que el comité de conciliación decide conciliar, frente al total de solicitudes de conciliación en la vigencia fiscal. (v). Adelantar actividades de seguimiento a la gestión en el marco de la PPDA en la SNS.
En atención a lo anterior, se concluye que, de acuerdo con la evidencia objetiva aportada por la Dirección Jurídica, respecto de las actividades programadas definidas en el PAG para el 2024, logro ejecutar el 10,0%.</t>
    </r>
  </si>
  <si>
    <t>Diseñar un sistema sistema integral de seguimiento, monitoreo y evaluación de las órdenes judiciales y mandatos de organismos internacionales</t>
  </si>
  <si>
    <r>
      <t xml:space="preserve">Para la medición de la actividad programada el proceso propuso el siguiente indicador para la vigencia 2024, así:
</t>
    </r>
    <r>
      <rPr>
        <b/>
        <sz val="14"/>
        <color rgb="FF000000"/>
        <rFont val="Calibri"/>
        <family val="2"/>
      </rPr>
      <t>INDICADOR</t>
    </r>
    <r>
      <rPr>
        <sz val="14"/>
        <color rgb="FF000000"/>
        <rFont val="Calibri"/>
        <family val="2"/>
      </rPr>
      <t xml:space="preserve">: Numero de acciones realizadas para el diseño del sistema integral / Total de acciones programadas para el diseño del sistema integral de seguimiento a sentencias *100
</t>
    </r>
    <r>
      <rPr>
        <b/>
        <sz val="14"/>
        <color rgb="FF000000"/>
        <rFont val="Calibri"/>
        <family val="2"/>
      </rPr>
      <t>FRECUENCIA</t>
    </r>
    <r>
      <rPr>
        <sz val="14"/>
        <color rgb="FF000000"/>
        <rFont val="Calibri"/>
        <family val="2"/>
      </rPr>
      <t xml:space="preserve">: Actividad programada Semestral - </t>
    </r>
    <r>
      <rPr>
        <b/>
        <sz val="14"/>
        <color rgb="FF000000"/>
        <rFont val="Calibri"/>
        <family val="2"/>
      </rPr>
      <t>UNIDAD DE MEDIDA</t>
    </r>
    <r>
      <rPr>
        <sz val="14"/>
        <color rgb="FF000000"/>
        <rFont val="Calibri"/>
        <family val="2"/>
      </rPr>
      <t>: porcentual = 100%.
Como meta para la vigencia 2024, la Dirección Jurídica, se propuso diseñar un sistema integral de seguimiento a sentencias, así: 
Junio: En el periodo evaluado se evidencia que se han desarrollo de la herramienta, cinco fases iniciales planificadas para el diseño del sistema, lo que permitirá consolidar el sistema y ajustar cualquier aspecto pendiente o de mejora identificado en las fases previas. 
Diciembre: El 16/12/2024, la Dirección Jurídica llevó a cabo una presentación dirigida al grupo asesor del señor Superintendente, en la que se expuso el proceso de seguimiento de sentencias judiciales y la herramienta tecnológica desarrollada para este fin. La cual busca mejorar la trazabilidad, la eficiencia y la transparencia en el monitoreo del cumplimiento de sentencias. 
En atención a lo anterior, se concluye que, de acuerdo con la evidencia objetiva aportada por la Dirección Jurídica, respecto de las actividades programadas definidas en el PAG para el 2024, logro ejecutar el 10,0%.</t>
    </r>
  </si>
  <si>
    <r>
      <t xml:space="preserve">Para la medición de la actividad programada el proceso propuso el siguiente indicador para la vigencia 2024, así:
</t>
    </r>
    <r>
      <rPr>
        <b/>
        <sz val="14"/>
        <color rgb="FF000000"/>
        <rFont val="Calibri"/>
        <family val="2"/>
      </rPr>
      <t>INDICADOR</t>
    </r>
    <r>
      <rPr>
        <sz val="14"/>
        <color rgb="FF000000"/>
        <rFont val="Calibri"/>
        <family val="2"/>
      </rPr>
      <t xml:space="preserve">: Número de actividades ejecutadas en el cronograma de implementación y sostenibilidad de las políticas a cargo de la Dirección Jurídica.
</t>
    </r>
    <r>
      <rPr>
        <b/>
        <sz val="14"/>
        <color rgb="FF000000"/>
        <rFont val="Calibri"/>
        <family val="2"/>
      </rPr>
      <t>FRECUENCIA</t>
    </r>
    <r>
      <rPr>
        <sz val="14"/>
        <color rgb="FF000000"/>
        <rFont val="Calibri"/>
        <family val="2"/>
      </rPr>
      <t xml:space="preserve">: Actividad programada Mensual </t>
    </r>
    <r>
      <rPr>
        <b/>
        <sz val="14"/>
        <color rgb="FF000000"/>
        <rFont val="Calibri"/>
        <family val="2"/>
      </rPr>
      <t>- UNIDAD DE MEDIDA:</t>
    </r>
    <r>
      <rPr>
        <sz val="14"/>
        <color rgb="FF000000"/>
        <rFont val="Calibri"/>
        <family val="2"/>
      </rPr>
      <t xml:space="preserve"> Numérica = 30%.
La Dirección, en atención a la evidencia aportada se observó la realización de treinta y cinco (35) actividades, para lograr implementación y sostenibilidad de las políticas a cargo de la Dirección Jurídica
En atención a lo anterior, se concluye que, de acuerdo con la evidencia objetiva aportada por la Dirección Jurídica, respecto de las actividades programadas definidas en el PAG para el 2024, logro ejecutar el 10,0%.</t>
    </r>
  </si>
  <si>
    <t>Conforme con la programación establecida en el Plan Anual de Gestión (PAG) por la Dirección jurídica, correspondiente a la vigencia 2024, y teniendo en cuenta las metas programadas y en atención a la evidencia objetiva aportada y valorada por el equipo auditor asignado por la OCI, se puede evidenciar que obtuvo un cumplimiento de 9.7, por lo que se recomienda aplicar de manera permanente la mejora continua y el autocontrol y de esta forma evaluar constantemente el cumplimiento de las metas propuestas y de ser necesarios realizar los ajustes que se considere pertinentes</t>
  </si>
  <si>
    <t>Implementar los ejes de la Política de Gestión del Conocimiento y la Innovación</t>
  </si>
  <si>
    <t>Nombre Indicador: Actividades ejecutadas para Implementar y fortalecer los ejes de la Política de Gestión del Conocimiento y la Innovación.
Fórmula Indicador: Número de actividades ejecutadas para la Implementación y fortalecimiento de los ejes de la Política de Gestión del Conocimiento y la Innovación.
Código Indicador: DE10
Meta: 10
Marzo: De la evidencia aportada, se identificó que fueron desarrolladas tres (3) actividades así:
1. Diagnóstico del estado inicial de la Supersalud, elaborado con los lineamientos de la ISO 56002:21. 
2. Formulación del documento de recomendaciones para fomentar la innovación en la SNS. 
3. Acercamiento con la Universidad el Bosque para generar memorando de entendimiento y fortalecer el relacionamiento entre la Supersalud y esta organización educativa en temas de innovación. 
Junio: De la evidencia aportada, se identificó que fueron desarrolladas cuatro (4) actividades así:
1. Consolidación del Equipo Técnico de Apoyo a la Gestión de Innovación y del Conocimiento.
2. Documento con las recomendaciones presentadas con ocasión a la ejecución del contrato 7 de 2024, para implementar y fomentar estrategias de innovación en la Supersalud.
3. Avance en la construcción de la ficha técnica para lanzar el reto de innovación abierta.
4. Citaciones para el desarrollo de ejercicios de workshop con funcionarios de la DID. 
5. El 2 de julio se envió por parte de la Dirección de Innovación y Desarrollo, correo electrónico para informar y consolidar equipo que apoyará la etapa de actualización del Diagnóstico de la Política de Gestión del Conocimiento y la Innovación.
Septiembre: De la evidencia aportada, se identificó que fueron desarrolladas cuatro (4) actividades así:
1. Formalización del Equipo Técnico de Apoyo a la Gestión de Innovación y Conocimiento.
2. Se formalizó memorando de entendimiento con la Universidad el Bosque.
3. Se realizó el primer reto de innovación abierta por medio de la primera hackaton de la entidad.
4. Se realizó el primer workshop en la entidad con funcionarios del nivel central.
Nota. De lo dispuesto en el aplicativo de la OAP, se identificó que el dato numérico registrado fue 6 / 10, lo que porcentualmente representa un 66%, cifra que en principio refiere incumplimiento de la actividad, sin embargo, las evidencias dan cuenta del cumplimiento de la meta programada para el período evaluado; esto es 4/4.
Diciembre: De la evidencia aportada, se identificó que fueron desarrolladas cinco (4) actividades así:
1. Se elaboró propuesta de actualización de la Política Institucional de Gestión del Conocimiento, se señaló que la propuesta se encuentra en revisión por parte de la Dirección de Innovación y Desarrollo.
2. En el marco de la integralidad de los cuatro (4) ejes que compone esta política, se estructuró y definió la hoja de ruta para continuar con el fortalecimiento de la política GESCO+I. 
3. En el marco de la integralidad de los cuatro (4) ejes que componen esta política, se actualizó la medición del Nivel de Madurez del sistema de Innovación, esto, con el fin de identificar el avance alcanzado durante la vigencia 2024 y reconocer los ejes temáticos sobre los cuales se deben enfocar los esfuerzos en la vigencia 2025. 
4. se formalizó plan de innovación para la vigencia 2025. 
Del análisis efectuado se puede indicar que, en atención a la evidencia aportada, si bien por parte de la Dirección de Innovación y Desarrollo, fueron efectuadas gestiones respecto de la actividad motivo de evaluación y en atención a la programación establecida en el PAG para la vigencia 2024, estás fueron cumplidas en las cantidades establecidas; también lo es que, no se evidencia formalmente que se haya materializado el "Implementar los ejes de la Política de Gestión del Conocimiento y la Innovación", máxime cuando la temática, en el mes de Diciembre se encontraba en revisión por parte de la Jefatura de la Dirección de Innovación y Desarrollo.
Ahora, en virtud del principio de autocontrol definido por el MECI, se recomienda a la DID, se establezcan los mecanismos que se consideren necesarios, a fin que la información que se reporte en la herramienta dispuesta por la Oficina Asesora de Planeación sea lo suficientemente clara y precisa, con el ánimo que esta guarde relación con las evidencias que se suministran para acreditar el cumplimiento de la actividad y con ello, evitar que los reportes que se efectúan presenten debilidades como las detectados en la descripción numérica del cumplimiento de la actividad respecto de la meta en “números enteros” dispuesta.</t>
  </si>
  <si>
    <t>Fortalecer la gestión institucional por medio de actividades de relacionamiento interinstitucional entre la Superintendencia Nacional de Salud con entidades nacionales y del exterior.</t>
  </si>
  <si>
    <t>Nombre Indicador: Actividades desarrolladas para el relacionamiento interinstitucional entre la Superintendencia Nacional de Salud con entidades nacionales y del exterior.
Fórmula Indicador: Número de actividades realizadas para el relacionamiento interinstitucional entre la Superintendencia Nacional de Salud con entidades nacionales y del exterior.
Código Indicador: DE11
Meta: 12
Abril: De la evidencia aportada, se identificó que fueron desarrolladas cuatro (4) actividades así:
1. Mesa de trabajo con la Superintendencia de Servicios para la Supervisión basada en riesgos. 
2. Se sostuvieron dos (2) reuniones con el MINSALUD en el marco de cumplimiento de la orden 20 y 30 de la sentencia T760
3. Charla sistema de farmacovigilancia ACESS con Ecuador.  
Nota. De lo dispuesto en el aplicativo de la OAP, se identificó que el dato numérico reportado fue 4 / 12, lo que porcentualmente representa un 33%, cifra que en principio refiere incumplimiento de la actividad, sin embargo, las evidencias dan cuenta del cumplimiento de la meta programada para el período evaluado; esto es 4/4.
Agosto: De la evidencia aportada, se identificó que fueron desarrolladas cuatro (4) actividades así:
1. Mesa de trabajo en el marco del proyecto SUSALUD (Perú) 
2. Revisión de temas de agenda presidencial de Cooperación
3. Sesiones entre la Superintendencia de Industria y Comercio y la Supersalud. 
4. Encuentros virtuales con ACCES
Nota. De lo dispuesto en el aplicativo de la OAP, se identificó que el dato numérico reportado fue 8 / 12, lo que porcentualmente representa un 66%, cifra que en principio refiere incumplimiento de la actividad, sin embargo, las evidencias dan cuenta del cumplimiento de la meta programada para el período evaluado; esto es 4/4.
Diciembre: De la evidencia aportada, se identificó que fueron desarrolladas cuatro (4) actividades así:
1. Mesa de articulación con el DAFP para fortalecer el proceso de implementación de la política GESCO+I. 
2. Mesas de articulación entre la Supersalud y Minjusticia para fortalecer el proceso de implementación de la política de Mejora Normativa. 
3. Dos (2) comunicaciones con SUSALUD - Superintendencia de Salud de Perú, para continuar el intercambio de información y buenas prácticas en el marco del ejercicio de la Inspección, Vigilancia y Control. 
Si bien los datos - cifras consignados en el aplicativo dispuesto por la OAP se observa que en total fueron ejecutados un total de dieciséis (16) actividades respecto de veintiocho (28), lo cual daría como resultado una ejecución del 57%, también lo es que de la evidencia igualmente registrada, puede concluir que, la Dirección de Innovación y Desarrollo, respecto de la actividad motivo de evaluación y de conformidad a la programación establecida en el PAG (12 actividades) para la vigencia 2024, logró una ejecución de 10,0 equivalente al 100%, dato que no se refleja en el aplicativo dispuesto por la OAP.
Por lo anterior, se hace necesario que por parte de la primera línea de defensa (DID) se efectúen reportes del cumplimiento de las actividades conforme a lo programado, toda vez que estas situaciones pueden afectar tanto el resultado en la operatividad respecto de las metas programadas, como la información que por parte de la segunda línea de defensa (OAP) deba efectuarse a distintos niveles direccionales de la Entidad, así mismo, por esta última, la necesidad de efectuar monitoreos a fin de identificar estas situaciones de manera temprana a fin de reducir riesgos en la consolidación y suministro de la información a partes interesadas.   
Ahora, en virtud del principio de autocontrol definido por el MECI, se recomienda a la DID, se establezcan los mecanismos que se consideren necesarios, a fin que la información que se reporte en la herramienta dispuesta por la Oficina Asesora de Planeación sea lo suficientemente clara y precisa, con el ánimo que esta guarde relación con las evidencias que se suministran para acreditar el cumplimiento de la actividad y con ello, evitar que los reportes que se efectúan presenten debilidades como las detectados en la descripción numérica del cumplimiento de la actividad respecto de la meta en “números enteros” dispuesta.</t>
  </si>
  <si>
    <t>Realizar la estructuración del proceso contractual que permita fortalecer y actualizar el registro de agentes Liquidadores, Interventores y Contralores - RILCO, incluyendo la aplicación de las pruebas.</t>
  </si>
  <si>
    <t>Nombre Indicador: Actividades correspondientes para la estructuración  el proceso contractual que permita fortalecer y actualizar el registro de agentes Liquidadores, Interventores y Contralores - RILCO.
Fórmula Indicador: Número de  actividades correspondientes para la estructuración  el proceso contractual que permita fortalecer y actualizar el registro de agentes Liquidadores, Interventores y Contralores - RILCO.
Código Indicador: DI34
Meta: 1
Durante la vigencia 2024, en el marco del desarrollo del Registro de Interventores, Liquidadores y Contralores, se avanzó en lo siguiente: 
1. Alistamiento del Aplicativo RILCO: Se designó a un asesor del despacho del Superitnendente como gerente del proyecto,  fortaleciendo el equipo jurídiuco con la designación de dos abogados de la Dirección de Innovación y Desarrollo, se avanzó en la actualización del formulario de convocatoria, pero se reiniciaron las pruebas de alistamiento con el equipo liderado por la Subdirección de Metodologías e Instrumentos de Supervisión y Tecnologías de la Información, se efectuaron pruebas el 23 de diciembre de 2024..
2. Estrategia Comunicacional: La OAC presentó el documento de insumo de la estrategia comunicacional el 20 de diciembre de 2024.Se definió una ruta de trabajo con de manera conjunta con entre la Dirección de Innovación y Desarrollo y la Oficina Asesora de Comuniaciones. Se preparan documentos como el ABC del proceso y el manual de usuario, a finalizar el 10 de enero de 2025.
3. Contratación:Se planean dos procesos: revisión de hojas de vida y examen de aspirantes. La revisión se tercerizará por transparencia, pero hay restricciones presupuestales, se evaluó la posibilidad de unificar ambos procesos o manejar planes alternativos in house, se planteó la necesidad de revisar la seguridad del aplicativo RILCO para la gestión de datos.
De lo anterior se puede concluir que, en atención a la evidencia aportada, la Dirección de Innovación y Desarrollo, respecto de la actividad motivo de evaluación y de conformidad a la programación establecida en el PAG para la vigencia 2024, logró una ejecución de 10,0 equivalente al 100%</t>
  </si>
  <si>
    <t>Desarrollar el Plan Estratégico de Tecnologías de la Información y las Comunicaciones PETI  e implementar la política de Gobierno Digital</t>
  </si>
  <si>
    <t>Nombre Indicador: Porcentaje de avance en el cumplimiento del Plan Estratégico de Tecnologías de la Información y las Comunicaciones PETI.
Fórmula: Total de actividades en el cronograma realizadas / total actividades planeadas para la vigencia 2024.
Código Indicador: DI07
Meta: 100% - 41
Marzo: De la evidencia aportada, se identificó que fueron desarrolladas cuatro (4) de las cinco (5) actividades programadas así:
1. Seguimiento al cumplimiento de ANS en la mesa de servicio.
2. Actualización, mantenimiento, soporte técnico funcional y no funcional y sistema de Gestión de Talento Humano y nómina.
3. Contratación para el aplicativo Sistema Integrado de Planeación y Gestión- ITS GSESTIÓN.
4. Prestar los servicios profesionales a la subdirección de tecnologías de la Información en la ejecución de actividades necesarios para el desarrollo, implementación e integración o ajustes de soluciones tecnológicas de la Superintendencia Nacional de Salud.
Junio: De la evidencia aportada, se identificó que fueron desarrolladas doce (12) de las quince (15) actividades programadas, de lo cual a continuación se relacionan las tres (3) que no fueron ejecutadas:
1. Adquirir la Plataforma de seguimiento, control de eventos de seguridad y Centro de Operaciones (SOC – Security Operations Center) y de Control de Red (NOC - Network Operations Center), para la infraestructura tecnológica de la Superintendencia Nacional de Salud. 
2. Prestar los servicios profesionales para desarrollar los tableros de control presupuestal y de gestión en la herramienta de Sharepoint para la Dirección de Innovación y Desarrollo, dentro del alcance del servicio de análisis empresarial PowerBI. Este proceso fue retirado del Plan Anual de Adquisiciones, teniendo en cuenta los cambios que se han presentado en el puesto de subdirector de TI.
3.Prestar los servicios profesionales con plena autonomía técnica y administrativa para realizar apoyo a la Dirección de Innovación y Desarrollo, en las actividades relacionadas con el desarrollo estratégico del Modelo de Gestión y Gobierno de TI en los proyectos que lidere la Dirección. Este proceso no se ha gestionado, por los cambios en la Subdirección de TI, esta contratación depende del nuevo subdirector de TI en caso de que requiera un asesor.
Se reportó por parte de la DID que, de las anteriores actividades, los procesos fueron retirados del Plan Anual de Adquisiciones, por los cambios en la Jefatura de la Subdirección de TI.
Septiembre: De la evidencia aportada, se identificó que fueron desarrolladas siete (7) de las nueve (9) actividades programadas, así:
1. Contratar los servicios de asesoría especializada para la implementación de las políticas de gobierno, seguridad digital y estadísticas para incentivar su uso y apropiación, dando cumplimiento al marco legal vigente en la Superintendencia Nacional de Salud.
2. Realizar el seguimiento al cumplimiento de ANS en la mesa de servicio.
3. Realizar informes de soporte técnico plataforma de SharePoint.
4. Adquirir los equipos de conectividad para de la red LAN y WAN para las nuevas sedes regionales de la Superintendencia Nacional de Salud
5. Realizar Informes de seguimiento de operación (Conectividad)
6. Adquirir la activación del servicio de Microsoft Unified Enterprise Support para la plataforma Microsoft de la Superintendencia Nacional de Salud.
7. Adquirir los equipos de cómputo para la Superintendencia Nacional de Salud.
Se reportó por parte de la DID que las dos (2) actividades restantes no se cumplieron, toda vez que fueron retiradas del Plan Anual de Adquisiciones y por ende no se logró culminar su proceso de contratación.
Diciembre: De la evidencia aportada, se identificó que fueron desarrolladas las doce (12) actividades programadas, así:
1. Realizar la contratación de la mesa de servicio de la Superintendencia Nacional de Salud.
2. Realizar el seguimiento al cumplimiento de ANS en la mesa de servicio
3. Renovar el servicio de soporte y mantenimiento de la Herramienta de Gestión Service Desk Management – CA
4. Realizar Seguimiento de soporte- Soporte Lógico
5. Realizar Seguimiento de soporte- ITS Gestión
6. Realizar informes de soporte técnico plataforma de SharePoint
7. Realizar la contratación para los servicios de Conectividad para la SNS
8. Realizar Informes de seguimiento de operación (Conectividad)
9. Realizar Informe de seguimiento servicios de nube
10. Renovar el licenciamiento de productos Microsoft para fortalecer el diseño y desarrollo de servicios y soluciones de tecnologías de la información para el cumplimiento de las funciones de la Superintendencia Nacional de Salud más Licenciamiento de project online y escritorio
11. Renovar el servicio para el soporte y mantenimiento del Producto AuraQuantic, con el fin de seguir fortaleciendo los sistemas de información de apoyo en la entidad.
12. Renovar las licencias de Adobe en su última versión liberada en el mercado para la Superintendencia Nacional de Salud.
De lo anterior se puede concluir que, en atención a la evidencia aportada, la Dirección de Innovación y Desarrollo, respecto de la actividad motivo de evaluación y de conformidad a la programación establecida en el PAG para la vigencia 2024, logró una ejecución de 8,5 equivalente al 85%, dado que fueron ejecutadas treinta y cinco (35) de las cuarenta y uno (41) actividades programadas. 
Ahora, en virtud del principio de autocontrol definido por el MECI, se recomienda a la DID, se establezcan los mecanismos que se consideren necesarios, a fin que la información que se reporte en la herramienta dispuesta por la Oficina Asesora de Planeación sea lo suficientemente clara y precisa, con el ánimo que esta guarde relación con las evidencias que se suministran para acreditar el cumplimiento de la actividad y con ello, evitar que los reportes que se efectúan presenten debilidades como las detectados en la descripción numérica del cumplimiento de la actividad respecto de la meta en “números enteros” dispuesta.</t>
  </si>
  <si>
    <t>Implementar el Plan de Seguridad y Privacidad de la Información,  Seguridad Digital y continuidad de la operación</t>
  </si>
  <si>
    <t>Nombre Indicador: Porcentaje de implementación del modelo de seguridad y privacidad de la información (MSPI).
Fórmula Indicador: Total de actividades cumplidas del plan de seguridad y privacidad de la Información de la STI / Total de actividades definidas en el plan de seguridad y privacidad de la Información de la STI.
Código Indicador: DI09
Meta: 100% - 14
Marzo: De la evidencia aportada, se identificó que fueron desarrolladas tres (3) actividades así:
1. Gestión de Incidentes de Seguridad y Privacidad de la Información
2. Plan de Cambio y Cultura de Seguridad y Privacidad de la Información, Seguridad Digital y Continuidad de la Operación
3. Recolección y registro de bases de datos personales
Junio: De la evidencia aportada, se identificó que fueron desarrolladas dos (2) actividades así:
1. Gestión de Incidentes de Seguridad y Privacidad de la Información.
2. Plan de Cambio y Cultura de Seguridad y Privacidad de la Información, Seguridad Digital y Continuidad de la Operación.
Nota. Del reporte efectuado en el aplicativo dispuesto por la OAP, se identificó que el dato numérico reportado fue 2 / 14, lo que porcentualmente representa un 14%, cifra que en principio refiere incumplimiento de la actividad, sin embargo, las evidencias dan cuenta del cumplimiento de la meta programada para el período evaluado; esto es 2/2.
Septiembre: De la evidencia aportada, se identificó que fueron desarrolladas tres (3) actividades así:
1. Gestionar los Activos de Información de la SNS
2. Gestión de Incidentes de Seguridad y Privacidad de la Información
3. Plan de Cambio y Cultura de Seguridad y Privacidad de la Información, Seguridad Digital y Continuidad de la Operación
Adicionalmente se efectuaron los siguientes seguimientos:
1. Actualizar documentos referentes a las Políticas de Seguridad de la Información y Resolución de Seguridad de la Información.
2. Actualizar el documento de autodiagnóstico de la entidad en la implementación de Seguridad y Privacidad de la Información.
3. Revisión de los controles de la norma ISO 27001:2022
4. Recolectar y registro de bases de datos con datos personales
Nota. De lo dispuesto en el aplicativo de la OAP, se identificó que el dato numérico reportado fue 8 / 14, lo que porcentualmente representa un 57%, cifra que en principio refiere incumplimiento de la actividad, sin embargo, las evidencias dan cuenta del cumplimiento de la meta programada para el período evaluado; esto es 3/3.
Diciembre: De la evidencia aportada, se identificó que fueron desarrolladas seis (6) actividades así:
1. Gestionar los Activos de Información de la SNS
2. Gestión de Incidentes de Seguridad y Privacidad de la Información
3. Plan de Cambio y Cultura de Seguridad y Privacidad de la Información, Seguridad Digital y Continuidad de la Operación
4. Actualización documentos referentes a las Políticas de Seguridad de la Información y Resolución de Seguridad de la Información
5. Actualización documento de autodiagnóstico de la entidad en la implementación de Seguridad y Privacidad de la Información.
6. Recolección y registro de bases de datos con datos personales
Si bien los datos - cifras consignados en el aplicativo dispuesto por la OAP se observa que fueron ejecutados un total de diecinueve (19) actividades respecto de treinta y siete (37), lo cual daría como resultado una ejecución del 51%, también lo es que de la evidencia igualmente registrada, puede concluir que, la Dirección de Innovación y Desarrollo, respecto de la actividad motivo de evaluación y de conformidad a la programación establecida en el PAG (14 actividades) para la vigencia 2024, logró una ejecución de 10,0 equivalente al 100%, dato que no se refleja en el aplicativo dispuesto por la OAP.
Por lo anterior, se hace necesario que por parte de la primera línea de defensa (DID) se efectúen reportes del cumplimiento de las actividades conforme a lo programado, toda vez que estas situaciones pueden afectar tanto el resultado en la operatividad respecto de las metas programadas, como la información que por parte de la segunda línea de defensa (OAP) deba efectuarse a distintos niveles direccionales de la Entidad, así mismo, por esta última, la necesidad de efectuar monitoreos a fin de identificar estas situaciones de manera temprana a fin de reducir riesgos en la consolidación y suministro de la información a partes interesadas.   
Ahora, en virtud del principio de autocontrol definido por el MECI, se recomienda a la DID, se establezcan los mecanismos que se consideren necesarios, a fin que la información que se reporte en la herramienta dispuesta por la Oficina Asesora de Planeación sea lo suficientemente clara y precisa, con el ánimo que esta guarde relación con las evidencias que se suministran para acreditar el cumplimiento de la actividad y con ello, evitar que los reportes que se efectúan presenten debilidades como las detectados en la descripción numérica del cumplimiento de la actividad respecto de la meta en “números enteros” dispuesta.</t>
  </si>
  <si>
    <t>Implementar el Plan de Tratamiento de Riesgos de Seguridad y Privacidad de la Información</t>
  </si>
  <si>
    <t>Nombre Indicador: Porcentaje de avance en la implementación del PTRSPI a través de los controles implementados.
Fórmula Indicador: Total de controles implementados por STI en el periodo / cantidad de controles definidos por STI para el periodo.
Código Indicador: DI10
Meta: 100% - 13
Junio: De la evidencia aportada, se identificó que fueron desarrolladas cinco (5) actividades así:
1. Actualización de lineamientos de riesgos 
2. Socialización de lineamientos y Herramienta - Gestión de Riesgos de Seguridad y privacidad de la Información y Seguridad Digital.
3. Identificación de Riesgos de Seguridad y Privacidad de la Información, Seguridad Digital y continuidad de la Operación.
4. Aceptación de Riesgos Identificados.
5. Publicación mapas de riesgos de los procesos
Nota. Del reporte efectuado en el aplicativo dispuesto por la OAP, se identificó que el dato numérico reportado fue 3 / 13, lo que porcentualmente representa un 23%, cifra que en principio refiere incumplimiento de la actividad, sin embargo, las evidencias dan cuenta del cumplimiento de la meta programada para el período evaluado; esto es 5/5.
Septiembre: De la evidencia aportada, se identificó que fueron desarrolladas cutro (4) actividades así:
1. Socialización de lineamientos y Herramienta - Gestión de Riesgos de Seguridad y privacidad de la Información y Seguridad Digital
2. Identificación de Riesgos de Seguridad y Privacidad de la Información, Seguridad Digital y continuidad de la Operación
3. Aceptación de Riesgos Identificados
4. Publicación mapas de riesgos de los procesos
Nota. De lo dispuesto en el aplicativo de la OAP, se identificó que el dato numérico reportado fue 9 / 13, lo que porcentualmente representa un 69%, cifra que en principio refiere incumplimiento de la actividad,  toda vez que de acuerdo al cronograma, para el mes objeto de análisis, debía registrarse un porcentaje de avance acumulado del 75%; sin embargo, las evidencias dan cuenta del cumplimiento de la meta programada para el período evaluado; esto es 4/4.
Diciembre: De la evidencia aportada, se identificó que fueron desarrolladas seis (6) actividades así:
1. Socialización de lineamientos y Herramienta - Gestión de Riesgos de Seguridad y privacidad de la Información y Seguridad Digital
2. Identificación de Riesgos de Seguridad y Privacidad de la Información, Seguridad Digital y continuidad de la Operación
3. Aceptación de Riesgos Identificados
4. Publicación mapas de riesgos de los procesos
Si bien los datos - cifras consignados en el aplicativo dispuesto por la OAP se observa que en total fueron ejecutados un total de catorce (14) actividades respecto de treinta y siete (37), lo cual daría como resultado una ejecución del 56%, también lo es que de la evidencia igualmente registrada, puede concluir que, la Dirección de Innovación y Desarrollo, respecto de la actividad motivo de evaluación y de conformidad a la programación establecida en el PAG (14 actividades) para la vigencia 2024, logró una ejecución de 10,0 equivalente al 100%, dato que no se refleja en el aplicativo dispuesto por la OAP.
Por lo anterior, se hace necesario que por parte de la primera línea de defensa (DID) se efectúen reportes del cumplimiento de las actividades conforme a lo programado, toda vez que estas situaciones pueden afectar tanto el resultado en la operatividad respecto de las metas programadas, como la información que por parte de la segunda línea de defensa (OAP) deba efectuarse a distintos niveles direccionales de la Entidad, así mismo, por esta última, la necesidad de efectuar monitoreos a fin de identificar estas situaciones de manera temprana a fin de reducir riesgos en la consolidación y suministro de la información a partes interesadas.   
Ahora, en virtud del principio de autocontrol definido por el MECI, se recomienda a la DID, se establezcan los mecanismos que se consideren necesarios, a fin que la información que se reporte en la herramienta dispuesta por la Oficina Asesora de Planeación sea lo suficientemente clara y precisa, con el ánimo que esta guarde relación con las evidencias que se suministran para acreditar el cumplimiento de la actividad y con ello, evitar que los reportes que se efectúan presenten debilidades como las detectados en la descripción numérica de la meta en “números enteros”.</t>
  </si>
  <si>
    <t>Rediseñar el Modelo Integral de Supervisión de la Superintendencia Nacional de Salud a partir de la fase de elaboración para el fortalecimiento del ejercicio de Inspección, Vigilancia y Control</t>
  </si>
  <si>
    <t xml:space="preserve">Nombre Indicador: Porcentaje de avance en la fase de elaboración del Modelo Integral de Supervisión de la Supersalud.
Fórmula Indicador: Número de dimensiones diseñadas del Modelo Integral de Supervisión de la Superintendencia Nacional de Salud / Total de dimensiones proyectadas para la consolidación del Modelo Integral de Supervisión de la Superintendencia Nacional de Salud.
Código Indicador: DE14
Meta: 40%
Marzo: De la evidencia aportada, se identificó realización de propuesta inicial con las etapas preliminares que integran la ruta del diseño de metodologías, instrumentos y lineamientos asociados al Modelo Integral de Supervisión. Así mismo se incluyen los resultados del levantamiento inicial de las metodologías que sirve como línea base para identificar las necesidades de ajuste y la eventual elaboración de creción de nuevas metodologías. La construcción de esta ruta se proyecta a lo largo de la vigencia 2024, y cuya versión definitiva se pretende al concluir esta vigencia para llevar a cabo su implementación a partir de 2025.
Así mismo, se reportó la elaboración y ajustes de insumo de contratación para adjudicar contrato con la Universidad de Antioquia,  se radicó en la Dirección de Contratación y adelanto de los trámites contractuales y se realizaron mesas de trabajo con algunas áreas de la entidad para el diseño del Marco Integral de Supervisión.
Junio: De la evidencia aportada, se identificó que se se avanzó en la estructuración del anexto técnico para iniciar proceso contractual con el siguiente objeto: Contratar los servicios para la orientación a la Superintendencia Nacional de Salud
Nacional de Salud en el diseño e implementación del Modelo Integral de Supervisión; para la ejecución de una supervisión preventiva y con enfoque de riesgos y dar cumplimiento de las funciones de la Dirección de Innovación de Desarrollo; así mismo se radicó ante la Dirección de Contratación este insumo de acuerdo con los procedimientos de la entidad. 
Septiembre: De la evidencia aportada, se identificó la definición de la versión final del insumo de contratación, se definió la versión final de la ficha técnica para adelantar proceso contractual y se radicó solicitud de proceso contratual ante la Dirección de Contratación. 
Diciembre: De la evidencia aportada, se identificó que se realizaron las siguientes acciones: 
1. Por medio de la ejecución contractual del convenio interadministrativo 142 de 2024 con la Universidad de Antioquia, se lograron obtenere los siguientes productos: Brief de comunicación del proyecto, Guía Metodológica para las sesiones con las delegaturas, Informe con Hallazgos,  Informe con identificación de actividades clave de los vigilados priorizados y su relación con los riesgos establecidos, Análisis de las áreas misionales de la SNS e Informe de revisión normativa. 
Es preciso indicar que para la actividad objeto de evaluación  se dispuso como fórmula del indicador “Número de dimensiones diseñadas del Modelo Integral de Supervisión de la Superintendencia Nacional de Salud / Total de dimensiones proyectadas para la consolidación del Modelo Integral de Supervisión de la Superintendencia Nacional de Salud”; si bien los datos - cifras consignados en el aplicativo dispuesto por la OAP da cuenta que fueron efectuadas gestiones tendientes a  dar trámite a la actividad, también lo es que, no se identifica el  número de dimensiones diseñadas del Modelo Integral de Supervisión de la Superintendencia Nacional de Salud, así como tampoco se identifica el total de dimensiones proyectadas para la consolidación del Modelo Integral de Supervisión de la Superintendencia Nacional de Salud.
Así las cosas, la Oficina de Control Interno recomienda a la DID se analice la situación anteriormente expuesta, y con ello se determine si en efecto la “formula del indicador” en efecto guarda relación con la actividad dispuesta y viceversa, o si, por el contrario, debe efectuarse ajuste a la misma, a fin de que exista correlación entre estas situaciones.
Por lo anterior, se hace necesario que por parte de la primera línea de defensa (DID) se efectúen reportes del cumplimiento de las actividades conforme a lo programado, toda vez que estas situaciones pueden afectar tanto el resultado en la operatividad respecto de las metas programadas, como la información que por parte de la segunda línea de defensa (OAP) deba efectuarse a distintos niveles direccionales de la Entidad, así mismo, por esta última, la necesidad de efectuar monitoreos a fin de identificar estas situaciones de manera temprana a fin de reducir riesgos en la consolidación y suministro de la información a partes interesadas.    </t>
  </si>
  <si>
    <t>Diseñar, socializar, divulgar y realizar acompañamiento tecnico de politicas, instrumentos y metodologías de supervisión en el SGSSS</t>
  </si>
  <si>
    <r>
      <t>Nombre Indicador: Políticas, instrumentos y metodologías de Supervisión gestionadas.
Fórmula Indicador: Número de políticas, instrumentos y metodologías de Supervisión gestionadas .
Código Indicador: DI13
Meta: 100%</t>
    </r>
    <r>
      <rPr>
        <sz val="14"/>
        <color rgb="FFFF0000"/>
        <rFont val="Calibri"/>
        <family val="2"/>
      </rPr>
      <t xml:space="preserve">
</t>
    </r>
    <r>
      <rPr>
        <sz val="14"/>
        <rFont val="Calibri"/>
        <family val="2"/>
      </rPr>
      <t>Marzo: De la evidencia aportada, se identificó que fueron desarrolladas tres (3) actividades así:
1. Circular Externa 2024151000000004-5 de 2024.
2. Circular Externa 2024151000000005-5 de 2024
3. Circular Externa 2024150000000001-5 de 2024
Junio: De la evidencia aportada, se identificó que fueron desarrolladas tres (3) actividades así:
1. Actualización de la Circular Externa: Instrucciones para la Interrupción Voluntaria del Embarazo (IVE) para la garantía del acceso, oportunidad y calidad de los servicios a la población que solicita información y el procedimiento de acuerdo con lo establecido en la ley en todo el  territorio nacional.
2. Guía Información de Cartera Sector Salud.
3. Mesas para emisión de instrucciones financieras. 
Septiembre: De la evidencia aportada, se identificó que fueron desarrolladas cutro (4) actividades así:
1. Se emitió Circular Externa para atención a población Trans.
2. Expedición Metodología para el estudio de las solicitudes de retiro voluntario o desmonte progresivo por parte de las Entidades Promotoras de Salud.
3. Elaboración del borrador de Circular Externa: Por el cual se modifica la circular 047 de 2007 y se modifica el módulo en el aplicativo NRVCC – datos generales incorporado mediante la circular externa 005 de 2018.
4. Expedición Circular Externa - Por la cual se hacen adiciones y modificaciones a la circular externa 047 de 2007 – instrucciones generales y remisión de información financiera para la inspección, vigilancia y control.</t>
    </r>
    <r>
      <rPr>
        <sz val="14"/>
        <color rgb="FFFF0000"/>
        <rFont val="Calibri"/>
        <family val="2"/>
      </rPr>
      <t xml:space="preserve">
</t>
    </r>
    <r>
      <rPr>
        <sz val="14"/>
        <rFont val="Calibri"/>
        <family val="2"/>
      </rPr>
      <t>5. Relación de estrategia territoriales, actividades realizadas en las ciudades de Medellín y Armenia</t>
    </r>
    <r>
      <rPr>
        <sz val="14"/>
        <color rgb="FFFF0000"/>
        <rFont val="Calibri"/>
        <family val="2"/>
      </rPr>
      <t xml:space="preserve">
</t>
    </r>
    <r>
      <rPr>
        <sz val="14"/>
        <rFont val="Calibri"/>
        <family val="2"/>
      </rPr>
      <t xml:space="preserve">Diciembre: De la evidencia aportada, se identificó que fueron desarrolladas seis (6) actividades así:
1. Se realizaron eventos de socialización en: Armenia, Quibdó, San Andrés. 
2. Se avanzó en la elaboración de la metodología de Supervisión Basada en gestión de riesgos - riesgos en salud. 
3.  Se avanzó en proyecto de Circular Externa con asunto: Instrucciones para adelantar el proceso de conciliación, depuración y saneamiento de las cuentas por pagar entre las entidades responsables de pago (ERP) y las entidades beneficiarias de pago (EBP). 
4. Se avanzó en la elaboración del proyecto de Circular Externa con asunto: Por la cual se modifica el archivo tipo ft015 – directorio de acreencias, pasivo cierto no reclamado y pago de la circular Externa 016 de 2016. 
5. Se avanzó en proyecto de Circular Externa de asunto: Por el cual se modifica la circular externa 047 de 2007 y se modifica el módulo en el aplicativo nRVCC – Datos generales incorporado mediante la circular externa 005 de 2018.
6. Se avanzó en la propuesta de modificación de Circular Externa con el siguiente asunto: Por la cual se eliminan, modifican y adicionan instrucciones de las circulares externas 047 de 2007, 016 de 2016 y 2023151000000005-5 de 2023 para el reporte de información financiera y presupuestal.
</t>
    </r>
    <r>
      <rPr>
        <sz val="14"/>
        <color rgb="FFFF0000"/>
        <rFont val="Calibri"/>
        <family val="2"/>
      </rPr>
      <t xml:space="preserve">
</t>
    </r>
    <r>
      <rPr>
        <sz val="14"/>
        <rFont val="Calibri"/>
        <family val="2"/>
      </rPr>
      <t>De lo anterior se puede concluir que, en atención a la evidencia aportada, la Dirección de Innovación y Desarrollo, respecto de la actividad motivo de evaluación y de conformidad a la programación establecida en el PAG para la vigencia 2024, logró una ejecución de 10,0 equivalente al 100%.</t>
    </r>
  </si>
  <si>
    <t xml:space="preserve">Implementar el plan de brechas FURAG de las políticas de Seguridad Digital, Gobierno digital, Gestión infornmación Estadistica, y GESCO </t>
  </si>
  <si>
    <r>
      <t xml:space="preserve">Nombre Indicador: Acciones realizadas del plan de brechas FURAG de Seguridad Digital, Gobierno digital, Gestión infornmación Estadistica, y GESCO.
Fórmula Indicador: Número de políticas, instrumentos y metodologías de Supervisión gestionadas.
Código Indicador: DI36
Meta: 7
</t>
    </r>
    <r>
      <rPr>
        <sz val="14"/>
        <color rgb="FFFF0000"/>
        <rFont val="Calibri"/>
        <family val="2"/>
      </rPr>
      <t xml:space="preserve">
</t>
    </r>
    <r>
      <rPr>
        <sz val="14"/>
        <rFont val="Calibri"/>
        <family val="2"/>
      </rPr>
      <t xml:space="preserve">Diciembre: De la evidencia aportada, se identificó que fueron desarrolladas seis (6) de las siete (7) actividades.
Respecto de la Plan e brechas definido, para Gestión del Conocimiento: De las dos (2) actividades programadas, se aportó evidencia de la ejecución de “Revisar desde el proceso de Direccionamiento Estratégico cómo se manejarán contexto organizacional teniendo en cuenta las condiciones para la implementación de la política Gestión del Conocimiento: personas, procesos y tecnologías con las que cuenta la entidad”, la restante “Realizar una mesa de correlación con TH para tenerlo en cuenta dentro del PGETH”, si bien se efectuaron gestiones, no se identificó evidencia que permitiera observar el cumplimiento de la actividad. 
</t>
    </r>
    <r>
      <rPr>
        <sz val="14"/>
        <color rgb="FFFF0000"/>
        <rFont val="Calibri"/>
        <family val="2"/>
      </rPr>
      <t xml:space="preserve">
</t>
    </r>
    <r>
      <rPr>
        <sz val="14"/>
        <rFont val="Calibri"/>
        <family val="2"/>
      </rPr>
      <t>De lo anterior se puede concluir que, en atención a la evidencia aportada, la Dirección de Innovación y Desarrollo, respecto de la actividad motivo de evaluación y de conformidad a la programación establecida en el PAG para la vigencia 2024, logró una ejecución de 8,5 equivalente al 85%.</t>
    </r>
  </si>
  <si>
    <t>Ejecutar proyectos para establecer el Programa de gobernanza de datos</t>
  </si>
  <si>
    <r>
      <t xml:space="preserve">Nombre Indicador: Total de productos y proyectos realizados y/o ejecutados para la Gobernanza de Datos.
Fórmula Indicador: Número de productos y proyectos realizados y/o ejecutados para la Gobernanza de Datos.
Código Indicador: DI31
Meta: 8
</t>
    </r>
    <r>
      <rPr>
        <sz val="14"/>
        <color rgb="FFFF0000"/>
        <rFont val="Calibri"/>
        <family val="2"/>
      </rPr>
      <t xml:space="preserve">
</t>
    </r>
    <r>
      <rPr>
        <sz val="14"/>
        <rFont val="Calibri"/>
        <family val="2"/>
      </rPr>
      <t xml:space="preserve">Marzo: De la evidencia aportada, se identificó que fueron desarrolladas tres (3) actividades así:
1.Se gestionó conjuntos de datos abiertos para el Portal de Datos Abiertos
2. Se gestionó catálogo de líneas de bases para operaciones estadísticas
3. Se gestionaron registros administrativos y la ficha de calidad de datos de las bases de datos. 
</t>
    </r>
    <r>
      <rPr>
        <sz val="14"/>
        <color rgb="FFFF0000"/>
        <rFont val="Calibri"/>
        <family val="2"/>
      </rPr>
      <t xml:space="preserve">
</t>
    </r>
    <r>
      <rPr>
        <sz val="14"/>
        <rFont val="Calibri"/>
        <family val="2"/>
      </rPr>
      <t xml:space="preserve">Junio: De la evidencia aportada, se identificó que fueron desarrolladas cuatro (4) actividades así:
1. Estructuración del formato para entrevista en la identificación y actualización de la Base Única de Vigilados. 
2. Manual para la identificación y actualización de reglas de negocio e integración de datos para la Base Única de Vigilados de la SNS. 
3. Elaboración de tablero y manual de actuaciones disciplinarias. 
4. Elaboración y radicación ante la Dirección de Contratación de insumo contración con el siguiente objeto:  Desarrollar e implementar el Programa de Gobernanza de Datos de la Superintendencia Nacional de Salud.
</t>
    </r>
    <r>
      <rPr>
        <sz val="14"/>
        <color rgb="FFFF0000"/>
        <rFont val="Calibri"/>
        <family val="2"/>
      </rPr>
      <t xml:space="preserve">
</t>
    </r>
    <r>
      <rPr>
        <sz val="14"/>
        <rFont val="Calibri"/>
        <family val="2"/>
      </rPr>
      <t xml:space="preserve">Diciembre: De la evidencia aportada, se identificó que fue desarrollada una (1) actividad así:
1. Se firma y ejecuta el contrato el desarrollo e implementación del Programa de Gobernanza de Datos de la Superintendencia Nacional de Salud. Se ejecuta la totalidad de las obligaciones y se desarrollan la totalidad de los productos objeto del contrato.
</t>
    </r>
    <r>
      <rPr>
        <sz val="14"/>
        <color rgb="FFFF0000"/>
        <rFont val="Calibri"/>
        <family val="2"/>
      </rPr>
      <t xml:space="preserve">
</t>
    </r>
    <r>
      <rPr>
        <sz val="14"/>
        <rFont val="Calibri"/>
        <family val="2"/>
      </rPr>
      <t xml:space="preserve">Si bien los datos - cifras consignados en el aplicativo dispuesto por la OAP se observa que en total fueron ejecutados un total de ocho (8) actividades respecto de veinticinco (25), lo cual daría como resultado una ejecución del 32%, también lo es que de la evidencia igualmente registrada, puede concluir que, la Dirección de Innovación y Desarrollo, respecto de la actividad motivo de evaluación y de conformidad a la programación establecida en el PAG (8 actividades) para la vigencia 2024, logró una ejecución de 10,0 equivalente al 100%, dato que no se refleja en el aplicativo dispuesto por la OAP.
Por lo anterior, se hace necesario que por parte de la primera línea de defensa (DID) se efectúen reportes del cumplimiento de las actividades conforme a lo programado, toda vez que estas situaciones pueden afectar tanto el resultado en la operatividad respecto de las metas programadas, como la información que por parte de la segunda línea de defensa (OAP) deba efectuarse a distintos niveles direccionales de la Entidad, así mismo, por esta última, la necesidad de efectuar monitoreos a fin de identificar estas situaciones de manera temprana a fin de reducir riesgos en la consolidación y suministro de la información a partes interesadas.   </t>
    </r>
  </si>
  <si>
    <t>Ejecutar proyectos para establecer el Programa de gestión de datos</t>
  </si>
  <si>
    <t xml:space="preserve">Nombre Indicador: Total de productos y proyectos realizados y/o ejecutados para la Gestión de Datos.
Fórmula Indicador: Número de productos y proyectos realizados y/o ejecutados para la Gestión de Datos.
Código Indicador: DI01
Meta: 52
Marzo: De la evidencia aportada, se identificó que fueron desarrolladas seis (6) actividades.
Junio: De la evidencia aportada, se identificó que fueron desarrolladas tres (3) actividades.
Septiembre: De la evidencia aportada, se identificó que fueron desarrolladas dieciocho (18) actividades.
Diciembre: De la evidencia aportada, se identificó que fue desarrollada veintiocho (28) actividades.
Si bien los datos - cifras consignados en el aplicativo dispuesto por la OAP se observa que en total fueron ejecutados un total de cincuenta y dos (52) actividades (numerador), respecto de la sumatoria del denominador resultaría ser de ciento seis (106), lo cual daría como resultado una ejecución del 49%, también lo es que de la evidencia igualmente registrada, puede concluir que, la Dirección de Innovación y Desarrollo, respecto de la actividad motivo de evaluación y de conformidad a la programación establecida en el PAG (52 actividades) para la vigencia 2024, logró una ejecución de 10,0 equivalente al 100%, dato que no se refleja en el aplicativo dispuesto por la OAP.
Por lo anterior, se hace necesario que por parte de la primera línea de defensa (DID) se efectúen reportes del cumplimiento de las actividades conforme a lo programado, toda vez que estas situaciones pueden afectar tanto el resultado en la operatividad respecto de las metas programadas, como la información que por parte de la segunda línea de defensa (OAP) deba efectuarse a distintos niveles direccionales de la Entidad, así mismo, por esta última, la necesidad de efectuar monitoreos a fin de identificar estas situaciones de manera temprana a fin de reducir riesgos en la consolidación y suministro de la información a partes interesadas.   </t>
  </si>
  <si>
    <t>Ejecutar proyectos para establecer el Programa de gobernanza de información</t>
  </si>
  <si>
    <t xml:space="preserve">Nombre Indicador: Total de productos y proyectos realizados y/o ejecutados para la de Gobernanza de Información.
Fórmula Indicador: Número de productos y proyectos realizados y/o ejecutados para la de Gobernanza de Información.
Código Indicador: DI32
Meta: 7
Marzo: De la evidencia aportada, se identificó que fueron desarrolladas tres (3) actividades así:
1. Informes de evaluación de gerentes
2. Manual y Tablero de Base Única de Vigilados
3. Informe de satisfacción de Usuarios de los conjuntos de Datos Abiertos
Junio: De la evidencia aportada, se identificó que fue desarrollada uno (1) actividad así:
1. Especificaciones técnicas para el desarrollo e implementación del programa de inteligencia de negocios en la subdirección de analítica para la Superintendencia Nacional de Salud, el cual tiene el siguiente objeto: Desarrollar e implementar el Programa de Inteligencia de Negocios en la Superintendencia Nacional de Salud.
Septiembre: De la evidencia aportada, se identificó que fue desarrollada uno (1) actividad así:
1. Avances de la gestión precontractual de la política de Gestión de la Información Estadística.
Diciembre: De la evidencia aportada, se identificó que fueron desarrolladas dos (2) actividad así:
1. Se adelantó la documentación técnica para el proceso precontractual que permita realizar la contratación para el desarrollo e implementación del Programa de Inteligencia de Negocios para la SNS.
2. Se firma y ejecuta la totalidad del contrato para el desarrollo e implementación de la Política de Gestión de la Información Estadística cuyo objeto corresponde a "Desarrollar las herramientas y estrategias necesarias para la posterior implementación de los lineamientos y directrices de la Norma Técnica de Calidad del Proceso Estadístico NTCPE:1000 2020, de conformidad con lo dispuesto por la Política de Gestión de la Información Estadística que se encuentra en el marco operativo Modelo Integrado de Planeación y Gestión para la Superintendencia Nacional de Salud".
Si bien los datos - cifras consignados en el aplicativo dispuesto por la OAP se observa que en total fueron ejecutados un total de siete (7) actividades (numerador), respecto de la sumatoria del denominador resultaría ser de veintisiete  (27), lo cual daría como resultado una ejecución del 26%, también lo es que de la evidencia igualmente registrada, puede concluir que, la Dirección de Innovación y Desarrollo, respecto de la actividad motivo de evaluación y de conformidad a la programación establecida en el PAG (7 actividades) para la vigencia 2024, logró una ejecución de 10,0 equivalente al 100%, dato que no se refleja en el aplicativo dispuesto por la OAP.
Por lo anterior, se hace necesario que por parte de la primera línea de defensa (DID) se efectúen reportes del cumplimiento de las actividades conforme a lo programado, toda vez que estas situaciones pueden afectar tanto el resultado en la operatividad respecto de las metas programadas, como la información que por parte de la segunda línea de defensa (OAP) deba efectuarse a distintos niveles direccionales de la Entidad, así mismo, por esta última, la necesidad de efectuar monitoreos a fin de identificar estas situaciones de manera temprana a fin de reducir riesgos en la consolidación y suministro de la información a partes interesadas.   </t>
  </si>
  <si>
    <t>Ejecutar proyectos para establecer el Programa de gestión de información</t>
  </si>
  <si>
    <r>
      <t xml:space="preserve">Nombre Indicador: Total de productos y proyectos realizados y/o ejecutados para la Gestión de la Información.
Fórmula Indicador: Número de productos y proyectos realizados y/o ejecutados para la Gestión de la Información.
Código Indicador: DI02
Meta: 11
</t>
    </r>
    <r>
      <rPr>
        <sz val="14"/>
        <color rgb="FFFF0000"/>
        <rFont val="Calibri"/>
        <family val="2"/>
      </rPr>
      <t xml:space="preserve">
</t>
    </r>
    <r>
      <rPr>
        <sz val="14"/>
        <rFont val="Calibri"/>
        <family val="2"/>
      </rPr>
      <t xml:space="preserve">Marzo: De la evidencia aportada, se identificó que fueron desarrolladas tres (3) actividades así:
1. Elaboración Plantilla Manual BUV
2. Tablero dinámico BUV
3. Informe de satisfacción Usuarios
</t>
    </r>
    <r>
      <rPr>
        <sz val="14"/>
        <color rgb="FFFF0000"/>
        <rFont val="Calibri"/>
        <family val="2"/>
      </rPr>
      <t xml:space="preserve">
</t>
    </r>
    <r>
      <rPr>
        <sz val="14"/>
        <rFont val="Calibri"/>
        <family val="2"/>
      </rPr>
      <t xml:space="preserve">Junio: De la evidencia aportada, se identificó que fueron desarrolladas tres (3) actividades así:
1. Se tradujo documento formato de libro: Guía para la Inteligencia de Negocios; esto, con el fin de contar con un estándar internacional para la implementación del programa de gestión de información. 
2. Proceso y documentación para la definición de requerimientos en proyectos de Inteligencia de Negocios, cuyo objeto es principlamente: Establecer una aproximación estándar basada en buenas prácticas, para definir y documentar los requerimientos acordados como base para el diseño, desarrollo, implementación y despliegue de soluciones exitosas de Inteligencia de Negocios.
3. Elaboración del informe de mantenimiento de tableros. 
Septiembre: De la evidencia aportada, se identificó que fueron desarrolladas dos (2) actividades así:
1. DI02_01_Diagrama de Gestión Estadística V2.
2. DI02_02_Manual Políticas de Operación Gestión Estadística V3
</t>
    </r>
    <r>
      <rPr>
        <sz val="14"/>
        <color rgb="FFFF0000"/>
        <rFont val="Calibri"/>
        <family val="2"/>
      </rPr>
      <t xml:space="preserve">
</t>
    </r>
    <r>
      <rPr>
        <sz val="14"/>
        <rFont val="Calibri"/>
        <family val="2"/>
      </rPr>
      <t xml:space="preserve">Diciembre: De la evidencia aportada, se identificó que fueron desarrolladas tres (3) actividades así:
1. DI02_01_Doc Metodológico Caracterización OO.EE SNS V2
2. DI02_02_Doc Metodológico Caracterización RR.AA SNS V2
3. DI02_03_Doc Metodológico BE SNS V1
</t>
    </r>
    <r>
      <rPr>
        <sz val="14"/>
        <color rgb="FFFF0000"/>
        <rFont val="Calibri"/>
        <family val="2"/>
      </rPr>
      <t xml:space="preserve">
</t>
    </r>
    <r>
      <rPr>
        <sz val="14"/>
        <rFont val="Calibri"/>
        <family val="2"/>
      </rPr>
      <t>De lo anterior se puede concluir que, en atención a la evidencia aportada, la Dirección de Innovación y Desarrollo, respecto de la actividad motivo de evaluación y de conformidad a la programación establecida en el PAG para la vigencia 2024, logró una ejecución de 10,0 equivalente al 100%.</t>
    </r>
  </si>
  <si>
    <t>Realizar las acciones para el  seguimiento y monitoreo a los vigilados de las liquidaciones Ordenadas por la Superintendencia Nacional de Salud</t>
  </si>
  <si>
    <r>
      <rPr>
        <b/>
        <sz val="14"/>
        <rFont val="Calibri"/>
        <family val="2"/>
      </rPr>
      <t xml:space="preserve">CÓDIGO: </t>
    </r>
    <r>
      <rPr>
        <sz val="14"/>
        <rFont val="Calibri"/>
        <family val="2"/>
      </rPr>
      <t>CT17</t>
    </r>
    <r>
      <rPr>
        <b/>
        <sz val="14"/>
        <rFont val="Calibri"/>
        <family val="2"/>
      </rPr>
      <t xml:space="preserve">
INDICADOR:</t>
    </r>
    <r>
      <rPr>
        <sz val="14"/>
        <rFont val="Calibri"/>
        <family val="2"/>
      </rPr>
      <t xml:space="preserve"> Visitas de seguimiento de las liquidaciones Ordenadas por la Superintendencia Nacional de Salud 
</t>
    </r>
    <r>
      <rPr>
        <b/>
        <sz val="14"/>
        <rFont val="Calibri"/>
        <family val="2"/>
      </rPr>
      <t xml:space="preserve">FÓRMULA: </t>
    </r>
    <r>
      <rPr>
        <sz val="14"/>
        <rFont val="Calibri"/>
        <family val="2"/>
      </rPr>
      <t xml:space="preserve">Número de visitas generadas por la adopción, seguimiento y monitoreo a vigilados en proceso de liquidación  en el periodo
</t>
    </r>
    <r>
      <rPr>
        <b/>
        <sz val="14"/>
        <rFont val="Calibri"/>
        <family val="2"/>
      </rPr>
      <t>FRECUENCIA</t>
    </r>
    <r>
      <rPr>
        <sz val="14"/>
        <rFont val="Calibri"/>
        <family val="2"/>
      </rPr>
      <t>: Semestral
Durante la vigencia 2024 se ejecutaron trece (13) seguimientos de de los catorce (14) programados, arrojando un cumplimiento del 93%.
De conformidad con lo anterior y de acuerdo con la programación del PAG 2024 y las evidencias aportadas, la Oficina de Liquidaciones ejecutó el 93% de las metas establecidas en la vigencia objeto de evaluación.</t>
    </r>
  </si>
  <si>
    <t>Llevar a cabo la toma de posesión de las entidades vigilades  las cuales están bajo acción o medida especial</t>
  </si>
  <si>
    <r>
      <t xml:space="preserve">CÓDIGO: </t>
    </r>
    <r>
      <rPr>
        <sz val="14"/>
        <rFont val="Calibri"/>
        <family val="2"/>
      </rPr>
      <t>CT18</t>
    </r>
    <r>
      <rPr>
        <b/>
        <sz val="14"/>
        <rFont val="Calibri"/>
        <family val="2"/>
      </rPr>
      <t xml:space="preserve">
INDICADOR: </t>
    </r>
    <r>
      <rPr>
        <sz val="14"/>
        <rFont val="Calibri"/>
        <family val="2"/>
      </rPr>
      <t xml:space="preserve">Tomas de posesión de las entidades vigilades  las cuales están bajo acción o medida especial que ordene el Superintendente de Salud </t>
    </r>
    <r>
      <rPr>
        <b/>
        <sz val="14"/>
        <rFont val="Calibri"/>
        <family val="2"/>
      </rPr>
      <t xml:space="preserve">
FÓRMULA: </t>
    </r>
    <r>
      <rPr>
        <sz val="14"/>
        <rFont val="Calibri"/>
        <family val="2"/>
      </rPr>
      <t>Número de tomas generadas por la adopción, seguimiento y monitoreo a vigilados en proceso de liquidación  en el periodo</t>
    </r>
    <r>
      <rPr>
        <b/>
        <sz val="14"/>
        <rFont val="Calibri"/>
        <family val="2"/>
      </rPr>
      <t xml:space="preserve">
FRECUENCIA: </t>
    </r>
    <r>
      <rPr>
        <sz val="14"/>
        <rFont val="Calibri"/>
        <family val="2"/>
      </rPr>
      <t xml:space="preserve">Semestral a demanda
Para la vigencia 2024 no se llevó a cabo tomas de posesión, este indicador por ser a demanda no presenta incumplimiento ya que ésta acción depende de las decisiones que tome el Superintendente Nacional de Salud y el Comité de Medidas Especiales.
</t>
    </r>
    <r>
      <rPr>
        <b/>
        <sz val="14"/>
        <rFont val="Calibri"/>
        <family val="2"/>
      </rPr>
      <t xml:space="preserve">	
</t>
    </r>
    <r>
      <rPr>
        <sz val="14"/>
        <rFont val="Calibri"/>
        <family val="2"/>
      </rPr>
      <t xml:space="preserve">De conformidad con lo anterior y de acuerdo con la justificación realizada por la Oficina de Liquidaciones, se da calificación del 100%, esto por ser un indicador a demanda y al no presentarse ninguna toma de posesión durante la vigencia 2024, sin embargo, se genera </t>
    </r>
    <r>
      <rPr>
        <b/>
        <sz val="14"/>
        <rFont val="Calibri"/>
        <family val="2"/>
      </rPr>
      <t>Recomendación</t>
    </r>
    <r>
      <rPr>
        <sz val="14"/>
        <rFont val="Calibri"/>
        <family val="2"/>
      </rPr>
      <t xml:space="preserve"> para que se revalúe y analice este indicador ya que no permite medir la gestión realizada por la Oficina.</t>
    </r>
  </si>
  <si>
    <t>Realizar las acciones para el  seguimiento y monitoreo a las vigilados  de las liquidaciones no Ordenadas por la Superintendencia Nacional de Salud</t>
  </si>
  <si>
    <r>
      <t xml:space="preserve">CÓDIGO: </t>
    </r>
    <r>
      <rPr>
        <sz val="14"/>
        <rFont val="Calibri"/>
        <family val="2"/>
      </rPr>
      <t>SE25</t>
    </r>
    <r>
      <rPr>
        <b/>
        <sz val="14"/>
        <rFont val="Calibri"/>
        <family val="2"/>
      </rPr>
      <t xml:space="preserve">
INDICADOR: </t>
    </r>
    <r>
      <rPr>
        <sz val="14"/>
        <rFont val="Calibri"/>
        <family val="2"/>
      </rPr>
      <t xml:space="preserve">Visitas de seguimiento de las liquidaciones No Ordenadas por la Superintendencia Nacional de Salud. </t>
    </r>
    <r>
      <rPr>
        <b/>
        <sz val="14"/>
        <rFont val="Calibri"/>
        <family val="2"/>
      </rPr>
      <t xml:space="preserve">
FÓRMULA: </t>
    </r>
    <r>
      <rPr>
        <sz val="14"/>
        <rFont val="Calibri"/>
        <family val="2"/>
      </rPr>
      <t xml:space="preserve">Número de visitas generadas por la adopción, seguimiento y monitoreo a vigilados en proceso de liquidación  en el periodo
</t>
    </r>
    <r>
      <rPr>
        <b/>
        <sz val="14"/>
        <rFont val="Calibri"/>
        <family val="2"/>
      </rPr>
      <t xml:space="preserve">FRECUENCIA: </t>
    </r>
    <r>
      <rPr>
        <sz val="14"/>
        <rFont val="Calibri"/>
        <family val="2"/>
      </rPr>
      <t>Semestral
La Oficina de Liquidaciones ejecutó catorce (14) acciones para realizar seguimiento y monitoreo a los vigilados no ordenadas de las diez (10) programadas, arrojando un cumplimiento del 100%.
De conformidad con lo anterior y de acuerdo con la programación del PAG 2024 y las evidencias aportadas, la Oficina de Liquidaciones ejecutó el 100% de las metas establecidas en la vigencia objeto de evaluación.</t>
    </r>
  </si>
  <si>
    <t xml:space="preserve">Brindar apoyo técnico científico, jurídico, financiero y admistrativo para el seguimiento y monitoreo de los vigilados a cargo de la Oficina de Liquidaciones </t>
  </si>
  <si>
    <r>
      <t xml:space="preserve">CÓDIGO: </t>
    </r>
    <r>
      <rPr>
        <sz val="14"/>
        <rFont val="Calibri"/>
        <family val="2"/>
      </rPr>
      <t>SE46</t>
    </r>
    <r>
      <rPr>
        <b/>
        <sz val="14"/>
        <rFont val="Calibri"/>
        <family val="2"/>
      </rPr>
      <t xml:space="preserve">
INDICADOR: </t>
    </r>
    <r>
      <rPr>
        <sz val="14"/>
        <rFont val="Calibri"/>
        <family val="2"/>
      </rPr>
      <t>Documentos radicados efectivos de salida en la herramienta Superargo  de los  procesos de respuesta a los usuarios o entidades del SGSSS y traslados a órganos de control</t>
    </r>
    <r>
      <rPr>
        <b/>
        <sz val="14"/>
        <rFont val="Calibri"/>
        <family val="2"/>
      </rPr>
      <t xml:space="preserve">  
FÓRMULA: </t>
    </r>
    <r>
      <rPr>
        <sz val="14"/>
        <rFont val="Calibri"/>
        <family val="2"/>
      </rPr>
      <t>Número de documentos radicados de salida</t>
    </r>
    <r>
      <rPr>
        <b/>
        <sz val="14"/>
        <rFont val="Calibri"/>
        <family val="2"/>
      </rPr>
      <t xml:space="preserve">
FRECUENCIA: </t>
    </r>
    <r>
      <rPr>
        <sz val="14"/>
        <rFont val="Calibri"/>
        <family val="2"/>
      </rPr>
      <t xml:space="preserve">Semestral
Para la vigencia 2024, la Oficina de Liquidaciones tenía programado realizar un total de quinientos (500) seguimientos y monitoreos a los vigilados, en este caso y según lo manifiesta la Oficina este indicador corresponde a dar trámite a las PQRD recibidas durante la vigencia 2024; dando trámite a mil cuatrocientas diez (1.410) PQRD, distribuidas de la siguiente manera: en el primer semestre 1.124 y en el segundo semestre 286.
De conformidad con lo anterior y de acuerdo con la programación del PAG 2024 y las evidencias aportadas, la Oficina de Liquidaciones ejecutó el 100% de las metas establecidas en la vigencia objeto de evaluación, sin embargo, se genera  </t>
    </r>
    <r>
      <rPr>
        <b/>
        <sz val="14"/>
        <rFont val="Calibri"/>
        <family val="2"/>
      </rPr>
      <t>Recomendación</t>
    </r>
    <r>
      <rPr>
        <sz val="14"/>
        <rFont val="Calibri"/>
        <family val="2"/>
      </rPr>
      <t xml:space="preserve"> ya que la actividad e indicador dispuesto, no mide la gestión realizada por parte de la Oficina.</t>
    </r>
  </si>
  <si>
    <t>Conforme con la programación establecida en el Plan Anual de Gestión - PAG de la vigencia 2024 y de acuerdo con la evidencia aportada por la Oficina de Liquidaciones se obtuvo un cumplimiento del 98%, toda vez que, no se ejecutó el total de seguimientos y monitoreos programados para la vigencia objeto de evaluación, esto correspondiente al indicador CT17, por tal razón, se recomienda que se realicen acciones que conlleven al autocontrol  para efectuar los ajustes que sean necesarios y  así evitar incumplimientos con respecto de las metas establecidas para la vigencia.
Igualmente se genera Recomendación ya que los indicadores CT18 y SE46 establecidos para la Oficina de Liquidaciones no permiten la medición de las actividades que se realizan, por ende, es necesario efectuar ajustes a los indicadores para que el resultado que se obtenga de los mismos, permita medir la gestión realizada y tener mayor claridad de las oportunidades de mejora, y con ello analizar el desempeño de las acciones establecidas, información que permitiría la toma de decisiones de la administración referente al cumplimiento de los objetivos institucionales.
Adicionalmente, la información publicada en la página web de la Entidad respecto de la “Hoja de vida del Indicador” - DEFT20 V1, presenta la siguiente situación:
-	Los indicadores establecidos para la Oficina de Liquidaciones, no se encuentran contemplados en el referido formato, similar situación fue detectada en auditoría efectuada al proceso Direccionamiento Estratégico, puesta en conocimiento ante el Comité Institucional de Coordinación de Control Interno mediante radicado N° 20241400000127773 del 19/12/2024
Por lo anterior, la Oficina de Control Interno recomienda a la Oficina Asesora de Planeación emprender las gestiones a que haya lugar, a fin de dar trámite al hallazgo generado y con ello las situaciones que ahora se reportan en el presente informe.</t>
  </si>
  <si>
    <t>Evaluar las campañas y mensajes de comunicación interna de acuerdo con la muestra seleccionada</t>
  </si>
  <si>
    <r>
      <t xml:space="preserve">CÓDIGO: DI12 
INDICADOR: </t>
    </r>
    <r>
      <rPr>
        <sz val="14"/>
        <rFont val="Calibri"/>
        <family val="2"/>
      </rPr>
      <t>Porcentaje de visualizaciones de los contenidos emitidos en la comunicación interna</t>
    </r>
    <r>
      <rPr>
        <b/>
        <sz val="14"/>
        <rFont val="Calibri"/>
        <family val="2"/>
      </rPr>
      <t xml:space="preserve">
FÓRMULA: </t>
    </r>
    <r>
      <rPr>
        <sz val="14"/>
        <rFont val="Calibri"/>
        <family val="2"/>
      </rPr>
      <t xml:space="preserve">Número de visualizaciones de los contenidos emitidos en la comunicación interna / Número de contenidos de información socializada. 
</t>
    </r>
    <r>
      <rPr>
        <b/>
        <sz val="14"/>
        <rFont val="Calibri"/>
        <family val="2"/>
      </rPr>
      <t xml:space="preserve">FRECUENCIA: </t>
    </r>
    <r>
      <rPr>
        <sz val="14"/>
        <rFont val="Calibri"/>
        <family val="2"/>
      </rPr>
      <t>Trimestral</t>
    </r>
    <r>
      <rPr>
        <b/>
        <sz val="14"/>
        <rFont val="Calibri"/>
        <family val="2"/>
      </rPr>
      <t xml:space="preserve">
</t>
    </r>
    <r>
      <rPr>
        <b/>
        <sz val="14"/>
        <color rgb="FFFF0000"/>
        <rFont val="Calibri"/>
        <family val="2"/>
      </rPr>
      <t xml:space="preserve">
</t>
    </r>
    <r>
      <rPr>
        <sz val="14"/>
        <rFont val="Calibri"/>
        <family val="2"/>
      </rPr>
      <t xml:space="preserve">​La Oficina Asesora de Comunicaciones tenía programado verificar cuantas visualizaciones se habían realizado sobre los contenidos emitidos por comunicación interna durante la vigencia 2024, sin embargo, se identificó por parte de la Oficina de Control Interno que este indicador no mide la gestión realizada por parte de la entidad sin agregar información relevante que contribuya a la toma de decisiones de la Alta Dirección, motivo que conlleva a generar </t>
    </r>
    <r>
      <rPr>
        <b/>
        <sz val="14"/>
        <rFont val="Calibri"/>
        <family val="2"/>
      </rPr>
      <t>Recomendación</t>
    </r>
    <r>
      <rPr>
        <sz val="14"/>
        <rFont val="Calibri"/>
        <family val="2"/>
      </rPr>
      <t xml:space="preserve"> a la Oficina Asesora de Comunicaciones para que  establezcan actividades e indicadores que contribuyan a la mejora continua y a generar valor agregado y así garantizar que estas actividades contribuyan al fortalecimiento de los objetivos de la entidad.
De acuerdo con la programación del PAG 2024 y las evidencias aportadas, la Oficina Asesora de Comunicaciones, ejecutó el total de metas programadas durante la vigencia 2024, arrojando un cumplimiento del 100%.</t>
    </r>
  </si>
  <si>
    <t>Realizar encuesta de percepción de la comunicación interna ( mensajes, campañas, videos, notas, piezas gráficas, entrevistas)</t>
  </si>
  <si>
    <r>
      <rPr>
        <b/>
        <sz val="14"/>
        <rFont val="Calibri"/>
        <family val="2"/>
      </rPr>
      <t xml:space="preserve">CÓDIGO: DI13
INDICADOR: </t>
    </r>
    <r>
      <rPr>
        <sz val="14"/>
        <rFont val="Calibri"/>
        <family val="2"/>
      </rPr>
      <t>Encuestas de satisfacción de la comunicación  interna</t>
    </r>
    <r>
      <rPr>
        <b/>
        <sz val="14"/>
        <rFont val="Calibri"/>
        <family val="2"/>
      </rPr>
      <t xml:space="preserve">
FÓRMULA: </t>
    </r>
    <r>
      <rPr>
        <sz val="14"/>
        <rFont val="Calibri"/>
        <family val="2"/>
      </rPr>
      <t>Numero de encuestas con percepción positiva / Total de encuestas contestadas</t>
    </r>
    <r>
      <rPr>
        <b/>
        <sz val="14"/>
        <rFont val="Calibri"/>
        <family val="2"/>
      </rPr>
      <t xml:space="preserve">
FRECUENCIA: </t>
    </r>
    <r>
      <rPr>
        <sz val="14"/>
        <rFont val="Calibri"/>
        <family val="2"/>
      </rPr>
      <t>Semestral</t>
    </r>
    <r>
      <rPr>
        <b/>
        <sz val="14"/>
        <rFont val="Calibri"/>
        <family val="2"/>
      </rPr>
      <t xml:space="preserve">
- Junio
</t>
    </r>
    <r>
      <rPr>
        <sz val="14"/>
        <rFont val="Calibri"/>
        <family val="2"/>
      </rPr>
      <t xml:space="preserve">​La Oficina Asesora de Comunicaciones realizó encuesta de percepción interna para el primer semestre de la vigencia 2024, en donde 304 personas respondieron arrojando que, al 98% de los encuestados les es útil la información suministrada por parte de la Oficina de Comunicaciones y el 93% respondió que los mensajes emitidos por diferentes medios de comunicaciones les aportó al desarrollo de sus actividades laborales.
</t>
    </r>
    <r>
      <rPr>
        <b/>
        <sz val="14"/>
        <rFont val="Calibri"/>
        <family val="2"/>
      </rPr>
      <t>- Diciembre</t>
    </r>
    <r>
      <rPr>
        <sz val="14"/>
        <rFont val="Calibri"/>
        <family val="2"/>
      </rPr>
      <t xml:space="preserve">
En el mes de diciembre se realizó la segunda encuesta de percepción interna en donde 507 funcionarios y contratistas respondieron arrojando que el 95% de los encuestados leen Superboletin emitido por la dependencia, además, el lenguaje empleado en las comunicaciones es percibido como excelente por más de la mitad de los encuestados (56.37%), mientras que otro 42.02% lo considera como bueno, lo que refleja una buena estrategia comunicacional. Sin embargo, los canales secundarios como la Intranet y el fondo de escritorio tienen una menor acogida, lo que podría representar áreas de oportunidad para mejorar la comunicación en estos frentes.
De conformidad con lo anterior y de acuerdo con la programación del PAG 2024 y las evidencias aportadas, la Oficina Asesora de Comunicaciones, ejecutó el total de metas programadas para el primer y segundo semestre de la vigencia objeto de evaluación, arrojando un cumplimiento del 100%.</t>
    </r>
  </si>
  <si>
    <t>Realizar seguimiento a través de la  herramienta metodológica del comportamiento de los canales digitales de la entidad</t>
  </si>
  <si>
    <r>
      <rPr>
        <b/>
        <sz val="14"/>
        <rFont val="Calibri"/>
        <family val="2"/>
      </rPr>
      <t>CÓDIGO: DI14
INDICADOR:</t>
    </r>
    <r>
      <rPr>
        <sz val="14"/>
        <rFont val="Calibri"/>
        <family val="2"/>
      </rPr>
      <t xml:space="preserve"> Informes de seguimiento sobre el comportamiento de canales digitales elaborados.</t>
    </r>
    <r>
      <rPr>
        <b/>
        <sz val="14"/>
        <rFont val="Calibri"/>
        <family val="2"/>
      </rPr>
      <t xml:space="preserve">
FÓRMULA:</t>
    </r>
    <r>
      <rPr>
        <sz val="14"/>
        <rFont val="Calibri"/>
        <family val="2"/>
      </rPr>
      <t xml:space="preserve"> Número de informes de seguimiento sobre el comportamiento de canales digitales elaborados.</t>
    </r>
    <r>
      <rPr>
        <b/>
        <sz val="14"/>
        <rFont val="Calibri"/>
        <family val="2"/>
      </rPr>
      <t xml:space="preserve">
FRECUENCIA: </t>
    </r>
    <r>
      <rPr>
        <sz val="14"/>
        <rFont val="Calibri"/>
        <family val="2"/>
      </rPr>
      <t>Trimestral
La Oficina Asesora de Comunicaciones tiene establecida una herramienta en donde se puede identificar el comportamiento de los canales digitales, determinando cuantos usuarios han interactuado y navegado en las redes sociales establecidas por la entidad y por medio de esta herramienta se realiza el seguimiento trimestral.</t>
    </r>
    <r>
      <rPr>
        <b/>
        <sz val="14"/>
        <color rgb="FFFF0000"/>
        <rFont val="Calibri"/>
        <family val="2"/>
      </rPr>
      <t xml:space="preserve">
</t>
    </r>
    <r>
      <rPr>
        <b/>
        <sz val="14"/>
        <rFont val="Calibri"/>
        <family val="2"/>
      </rPr>
      <t xml:space="preserve">
</t>
    </r>
    <r>
      <rPr>
        <sz val="14"/>
        <rFont val="Calibri"/>
        <family val="2"/>
      </rPr>
      <t>De conformidad con lo anterior y de acuerdo con la programación del PAG 2024 y las evidencias aportadas, La Oficina Asesora de Comunicaciones, ejecutó el total de metas establecidas para cada uno de los trimestres de la vigencia objeto de evaluación, arrojando un cumplimiento del 100%.</t>
    </r>
    <r>
      <rPr>
        <b/>
        <sz val="14"/>
        <rFont val="Calibri"/>
        <family val="2"/>
      </rPr>
      <t xml:space="preserve">
</t>
    </r>
  </si>
  <si>
    <t>Desarrollar campañas masivas de comunicación y medir el impacto sobre los grupos de valor e interés de la Supersalud</t>
  </si>
  <si>
    <r>
      <t xml:space="preserve">CÓDIGO: DI15
INDICADOR: </t>
    </r>
    <r>
      <rPr>
        <sz val="14"/>
        <rFont val="Calibri"/>
        <family val="2"/>
      </rPr>
      <t>Informe de impacto sobre campañas masivas.</t>
    </r>
    <r>
      <rPr>
        <b/>
        <sz val="14"/>
        <rFont val="Calibri"/>
        <family val="2"/>
      </rPr>
      <t xml:space="preserve">
FÓRMULA:</t>
    </r>
    <r>
      <rPr>
        <sz val="14"/>
        <rFont val="Calibri"/>
        <family val="2"/>
      </rPr>
      <t xml:space="preserve"> Número de informes de impacto sobre campañas masivas</t>
    </r>
    <r>
      <rPr>
        <b/>
        <sz val="14"/>
        <rFont val="Calibri"/>
        <family val="2"/>
      </rPr>
      <t xml:space="preserve">
FRECUENCIA:</t>
    </r>
    <r>
      <rPr>
        <sz val="14"/>
        <rFont val="Calibri"/>
        <family val="2"/>
      </rPr>
      <t xml:space="preserve"> Semestral</t>
    </r>
    <r>
      <rPr>
        <b/>
        <sz val="14"/>
        <rFont val="Calibri"/>
        <family val="2"/>
      </rPr>
      <t xml:space="preserve">
</t>
    </r>
    <r>
      <rPr>
        <sz val="14"/>
        <rFont val="Calibri"/>
        <family val="2"/>
      </rPr>
      <t xml:space="preserve">1er Semestre: Se aportó un cronograma donde se indica que las campañas serán ejecutadas desde el mes de agosto, debido a cambios en la administración.
2do Semestre: Se aportó un informe acerca de las actividades realizadas y el impacto que éstas tuvieron frente a los grupos de valor.
De conformidad con la programación del PAG 2024 y las evidencias aportadas, La Oficina Asesora de Comunicaciones, ejecutó el total de metas establecidas para la vigencia objeto de evaluación, arrojando un cumplimiento del 50%, sin embargo, se genera </t>
    </r>
    <r>
      <rPr>
        <b/>
        <sz val="14"/>
        <rFont val="Calibri"/>
        <family val="2"/>
      </rPr>
      <t>Recomendación</t>
    </r>
    <r>
      <rPr>
        <sz val="14"/>
        <rFont val="Calibri"/>
        <family val="2"/>
      </rPr>
      <t xml:space="preserve"> para que la Oficina realice un análisis al momento de establecer la frecuencia de la actividad ya que se evidenció que durante el primer semestre no se realizó un informe, por tal motivo es necesario que se establezca una frecuencia que permita dar cumplimiento a cada una de las  actividades establecidas.</t>
    </r>
  </si>
  <si>
    <t>Asesorar y/o acompañar a las dependencias en temas de comunicación para voceros.</t>
  </si>
  <si>
    <r>
      <t xml:space="preserve">CÓDIGO: DI16
INDICADOR: </t>
    </r>
    <r>
      <rPr>
        <sz val="14"/>
        <rFont val="Calibri"/>
        <family val="2"/>
      </rPr>
      <t xml:space="preserve">Entrenamiento de voceros a los directivos. </t>
    </r>
    <r>
      <rPr>
        <b/>
        <sz val="14"/>
        <rFont val="Calibri"/>
        <family val="2"/>
      </rPr>
      <t xml:space="preserve">
FÓRMULA: </t>
    </r>
    <r>
      <rPr>
        <sz val="14"/>
        <rFont val="Calibri"/>
        <family val="2"/>
      </rPr>
      <t xml:space="preserve">Número de entrenamientos a voceros realizados. </t>
    </r>
    <r>
      <rPr>
        <b/>
        <sz val="14"/>
        <rFont val="Calibri"/>
        <family val="2"/>
      </rPr>
      <t xml:space="preserve">
FRECUENCIA: </t>
    </r>
    <r>
      <rPr>
        <sz val="14"/>
        <rFont val="Calibri"/>
        <family val="2"/>
      </rPr>
      <t>Trimestral</t>
    </r>
    <r>
      <rPr>
        <b/>
        <sz val="14"/>
        <rFont val="Calibri"/>
        <family val="2"/>
      </rPr>
      <t xml:space="preserve">
</t>
    </r>
    <r>
      <rPr>
        <sz val="14"/>
        <rFont val="Calibri"/>
        <family val="2"/>
      </rPr>
      <t xml:space="preserve">Marzo: Se observó una presentación, sin embargo no se evidencia a quienes se les realizó el entrenamiento.
Junio: Se observó presentación, también se adjuntó un correo en donde no se identifica el número de entrenamientos realizados.
Septiembre: Se observó un entrenamiento a los Directores Regionales.
Diciembre: Se observó un entrenamiento a los Directores Regionales de Occidental, Andina y Nororiental.
De conformidad con lo anterior y de acuerdo con la programación del PAG 2024 y las evidencias aportadas, La Oficina Asesora de Comunicaciones, ejecutó parcialmente las metas establecidas para la vigencia objeto de evaluación, arrojando un cumplimiento del 50%, esto teniendo en cuenta que los dos primeros trimestres no se realizaron entrenamientos debido a cambios en la administración pero se avanzó en la presentación y aprobación del proyecto, sin embargo se reitera </t>
    </r>
    <r>
      <rPr>
        <b/>
        <sz val="14"/>
        <rFont val="Calibri"/>
        <family val="2"/>
      </rPr>
      <t xml:space="preserve">Recomendación </t>
    </r>
    <r>
      <rPr>
        <sz val="14"/>
        <rFont val="Calibri"/>
        <family val="2"/>
      </rPr>
      <t>para que la Oficina realice un análisis al momento de establecer la frecuencia de la actividad, esto para evitar incumplimientos en las actividades propuestas para la vigencia correspondiente.</t>
    </r>
  </si>
  <si>
    <t>Realizar campañas institucionales en el marco de posicionar la imagen de la Superintendencia Nacional de Salud  y mejorar la gestión de la reputación institucional.</t>
  </si>
  <si>
    <r>
      <t>CÓDIGO:</t>
    </r>
    <r>
      <rPr>
        <b/>
        <sz val="14"/>
        <rFont val="Calibri"/>
        <family val="2"/>
      </rPr>
      <t xml:space="preserve"> DI35
INDICADOR: </t>
    </r>
    <r>
      <rPr>
        <sz val="14"/>
        <rFont val="Calibri"/>
        <family val="2"/>
      </rPr>
      <t>Campañas institucionales realizadas</t>
    </r>
    <r>
      <rPr>
        <b/>
        <sz val="14"/>
        <rFont val="Calibri"/>
        <family val="2"/>
      </rPr>
      <t xml:space="preserve">
FÓRMULA: </t>
    </r>
    <r>
      <rPr>
        <sz val="14"/>
        <rFont val="Calibri"/>
        <family val="2"/>
      </rPr>
      <t>Número de campañas institucionales socializadas</t>
    </r>
    <r>
      <rPr>
        <b/>
        <sz val="14"/>
        <rFont val="Calibri"/>
        <family val="2"/>
      </rPr>
      <t xml:space="preserve">
FRECUENCIA: </t>
    </r>
    <r>
      <rPr>
        <sz val="14"/>
        <rFont val="Calibri"/>
        <family val="2"/>
      </rPr>
      <t>Cuatrimestral a demanda
La Oficina Asesora de Comunicaciones realizó en dos ocasiones la consolidación de algunas de las campañas institucionales realizadas durante la vigencia objeto de evaluación, esto fue en el mes de octubre (mayo a septiembre) y diciembre, según programación del PAG 2024.
De conformidad con lo anterior y de acuerdo con la programación del PAG 2024 y las evidencias aportadas, la Oficina Asesora de Comunicaciones ejecutó el total de metas establecidas en la vigencia objeto de evaluación, arrojando un cumplimiento del 100%.</t>
    </r>
  </si>
  <si>
    <t xml:space="preserve">Realizar Audiencia Pública de Rendición de Cuentas </t>
  </si>
  <si>
    <r>
      <t>CÓDIGO:</t>
    </r>
    <r>
      <rPr>
        <sz val="14"/>
        <rFont val="Calibri"/>
        <family val="2"/>
      </rPr>
      <t xml:space="preserve"> </t>
    </r>
    <r>
      <rPr>
        <b/>
        <sz val="14"/>
        <rFont val="Calibri"/>
        <family val="2"/>
      </rPr>
      <t xml:space="preserve">DI17
INDICADOR: </t>
    </r>
    <r>
      <rPr>
        <sz val="14"/>
        <rFont val="Calibri"/>
        <family val="2"/>
      </rPr>
      <t xml:space="preserve">Audiencia Pública de Rendición de Cuentas </t>
    </r>
    <r>
      <rPr>
        <b/>
        <sz val="14"/>
        <rFont val="Calibri"/>
        <family val="2"/>
      </rPr>
      <t xml:space="preserve">
FÓRMULA: </t>
    </r>
    <r>
      <rPr>
        <sz val="14"/>
        <rFont val="Calibri"/>
        <family val="2"/>
      </rPr>
      <t>Número de Audiencia Pública de Rendición de Cuentas realizada</t>
    </r>
    <r>
      <rPr>
        <b/>
        <sz val="14"/>
        <rFont val="Calibri"/>
        <family val="2"/>
      </rPr>
      <t xml:space="preserve">
FRECUENCIA: </t>
    </r>
    <r>
      <rPr>
        <sz val="14"/>
        <rFont val="Calibri"/>
        <family val="2"/>
      </rPr>
      <t>Anual</t>
    </r>
    <r>
      <rPr>
        <b/>
        <sz val="14"/>
        <rFont val="Calibri"/>
        <family val="2"/>
      </rPr>
      <t xml:space="preserve">
</t>
    </r>
    <r>
      <rPr>
        <sz val="14"/>
        <rFont val="Calibri"/>
        <family val="2"/>
      </rPr>
      <t xml:space="preserve">En el mes de septiembre, se realizó la Audiencia Publica de Rendición de Cuentas julio 2023 - junio 2024, liderada por la Oficina Asesora de Comunicaciones Estratégicas e Imagen Institucional, evento en donde se informa a la ciudadanía la gestión realizada por parte de la entidad en materia de la protección de los derechos de los usuarios en salud.
</t>
    </r>
    <r>
      <rPr>
        <b/>
        <sz val="14"/>
        <rFont val="Calibri"/>
        <family val="2"/>
      </rPr>
      <t xml:space="preserve">
</t>
    </r>
    <r>
      <rPr>
        <sz val="14"/>
        <rFont val="Calibri"/>
        <family val="2"/>
      </rPr>
      <t>De conformidad con lo anterior y de acuerdo con la programación del PAG 2024 y las evidencias aportadas, la Oficina Asesora de Comunicaciones ejecutó el total de metas establecidas en la vigencia objeto de evaluación, arrojando un cumplimiento del 100%.</t>
    </r>
  </si>
  <si>
    <t>Conforme con la programación establecida en el Plan Anual de Gestión - PAG de la vigencia 2024 y de acuerdo con la evidencia aportada por la Oficina Asesora de Comunicaciones, obtuvo un cumplimiento del 86%, por tal razón se recomienda tener en cuenta las siguientes situaciones detectadas:
- La actividad "Evaluar las campañas y mensajes de comunicación interna de acuerdo con la muestra seleccionada" el cual tiene como indicador " Número de visualizaciones de los contenidos emitidos en la comunicación interna / Número de contenidos de información socializada", no permite medir la gestión realizada por parte de la dependencia, ni tampoco genera valor agregado para la toma de decisión por parte de la administración, por tal razón se recomienda que se establezcan actividades e indicadores que permitan contribuir a la mejora continua y al fortalecimiento de los objetivos planteados.
- Respecto de las actividades DI15 y DI16, en caso de presentarse variaciones por factores externos e internos para el cumplimiento de las metas, se recomienda efectuar los análisis pertinentes a fin de determinar y solicitar modificación en las frecuencias, esto para dar cumplimiento de la actividad.
Adicionalmente, la información publicada en la página web de la Entidad respecto de la “Hoja de vida del Indicador” - DEFT20 V1, presenta la siguiente situación:
- De los siete (7) indicadores establecidos para la Oficina Asesora de Comunicaciones Estratégicas e Imagen Institucional, dos (2) no cuentan con su respectiva hoja de vida del indicador (DEFT20), similar situación fue detectada en auditoría efectuada al proceso Direccionamiento Estratégico, puesta en conocimiento ante el Comité Institucional de Coordinación de Control Interno mediante radicado N° 20241400000127773 del 19/12/2024
Por lo anterior, la Oficina de Control Interno recomienda a la Oficina Asesora de Planeación emprender las gestiones a que haya lugar, a fin de dar trámite al hallazgo generado y con ello las situaciones que ahora se reportan en el presente informe.</t>
  </si>
  <si>
    <t xml:space="preserve">Formular y socializar los Planes Institucionales (Plan Estratégico Institucional y Desarrollo Administrativo, Plan Anual de Gestión, Plan Anticorrupción y de Atención al Ciudadano 2024). </t>
  </si>
  <si>
    <t>Se verifica documentación perteneciente a la formulación y socialización de los Planes Institucionales tanto en el portal web de la Supersalud, como en las plataformas propias de la entidad (Plan Estratégico Institucional y Desarrollo Administrativos (...) tal como se describe en el compromiso de la actividad. Así mismo se verificó el cumplimiento en el desarrollo de las actividades propuestas, conforme a la periodicidad formulada. Sin embargo se recomienda que los adjuntos correspondan a la descripción del mismo.</t>
  </si>
  <si>
    <t xml:space="preserve">Elaborar informes de seguimiento a los planes Estratégicos Institucionales y medir el avance al cumplimiento de las acciones propuestas. </t>
  </si>
  <si>
    <t>Realizando verificación de los soportes que dan cuenta del avance al cumplimiento de las acciones propuestas para el mes de febrero, se pudo evidenciar que pese a que el valor del indicador alcanzó el 98%, el análisis del indicador no es claro y no representa una justificación contundente frente al 100% de la meta propuesta en el PAG 2024.
Al verificar el cumplimiento de la meta propuesta para el primer trimestre 2024, las evidencias aportadas en el PAG 2024, sitio SharePoint, reflejan que el cumplimiento fue del 94%, es decir inferior a la meta propuesta: 100%.
Así mismo se constató la ejecución de la actividad para el cuarto trimestre del PAG 2024 y se pudo evidenciar el cumplimiento del porcentaje de avance en un 100%, lo cual genera cumplimiento a la meta propuesta para este periodo.
Recomendación:  Hacer seguimiento a las dependencias o áreas que no reportan a tiempo las evidencias en el cumplimiento al PAG, y verificar cuales son las brechas en su gestión</t>
  </si>
  <si>
    <t xml:space="preserve">Ejecutar cronograma de actividades para la implementación de las políticas de Planeación Institucional y  Seguimiento y Evaluación del Desempeño Institucional del Modelo Integrado de Planeación- MIPG </t>
  </si>
  <si>
    <r>
      <rPr>
        <sz val="14"/>
        <color rgb="FFFF0000"/>
        <rFont val="Calibri"/>
        <family val="2"/>
      </rPr>
      <t xml:space="preserve">
</t>
    </r>
    <r>
      <rPr>
        <sz val="14"/>
        <color rgb="FF000000"/>
        <rFont val="Calibri"/>
        <family val="2"/>
      </rPr>
      <t>Verificadas las evidencias que soportan la actividad propuesta en el Plan Anual de Gestión 2024, para los periodos entre el primer y cuarto trimestre, se pudo comprobar que las mismas corresponden y son pertinentes a las acciones propuestas cumpliendo con la meta y la unidad de medida asignada al indicador.  Se recomienda adjuntar toda las evidencias en el periodo a evaluar.</t>
    </r>
  </si>
  <si>
    <t>Implementar el plan de brechas FURAG de las políticas de Fortalecimiento Organizacional, Participación ciudadana, Racionalización de trámites y Control Interno</t>
  </si>
  <si>
    <t>Se verifica la documentación aportada por la OAP como evidencia de cumplimiento sobre la meta propuesta para esta actividad del PAG 2024, la cual cumple con la meta descrita para su ejecución.</t>
  </si>
  <si>
    <t>Ejecutar cronograma de las actividades para la implementación y sostenibilidad del Sistema Integrado de Gestión</t>
  </si>
  <si>
    <t>Se constató que las evidencias aportadas por la OAP referente a las actividades relacionadas en el PAG 2024 respecto a este ítem, se cumplen tanto en la meta propuesta para toda la vigencia así mismo la efectividad de las actividades implementadas.</t>
  </si>
  <si>
    <t>Definir el Modelo de Negocio de Supersalud</t>
  </si>
  <si>
    <r>
      <rPr>
        <sz val="14"/>
        <color rgb="FF000000"/>
        <rFont val="Calibri"/>
        <family val="2"/>
      </rPr>
      <t xml:space="preserve">Se verificó el documento soporte del "Modelo de Negocio de Supersalud" en el mes de marzo, y se constato que el mismo, permite evidenciar la estructura del diagrama de los procesos estratégicos y la articulación con los demás procesos. Sin embargo se recomienda que el producto final tenga la estructura codificada de acuerdo al SIG.
</t>
    </r>
    <r>
      <rPr>
        <sz val="14"/>
        <color rgb="FFFF0000"/>
        <rFont val="Calibri"/>
        <family val="2"/>
      </rPr>
      <t xml:space="preserve">
</t>
    </r>
    <r>
      <rPr>
        <sz val="14"/>
        <color rgb="FF000000"/>
        <rFont val="Calibri"/>
        <family val="2"/>
      </rPr>
      <t>Para el mes de junio 2024, el documento soporte anclado a la actividad "Diagrama modelo de negocios de la Supersalud" dista de ser propiamente un diagrama, el formato utilizado como documento " Modelo de negocios" no se encuentra codificado, tal como se establece en el SIG (formato libre Institucional en Word - código DIFT17).  Pese a que la información que contiene el documento, relaciona la temática específica de los procesos de la Entidad, no se evidencian conclusiones, que permitan sintetizar el objetivo general del producto, reflexiones y resultados obtenidos del ejercicio.   Es así que la evaluación para este período, cumple de forma parcial con lo definido en la actividad descrita en el PAG 2024 "</t>
    </r>
    <r>
      <rPr>
        <i/>
        <sz val="12"/>
        <color rgb="FF000000"/>
        <rFont val="Calibri"/>
        <family val="2"/>
      </rPr>
      <t xml:space="preserve">Número de Informes presentados </t>
    </r>
    <r>
      <rPr>
        <b/>
        <i/>
        <sz val="12"/>
        <color rgb="FF000000"/>
        <rFont val="Calibri"/>
        <family val="2"/>
      </rPr>
      <t xml:space="preserve">sobre el avance en el diagrama del modelo de negocio de la Supersalud ", </t>
    </r>
    <r>
      <rPr>
        <sz val="14"/>
        <color rgb="FF000000"/>
        <rFont val="Calibri"/>
        <family val="2"/>
      </rPr>
      <t>por tal razón, se recomienda generar informes que sustente en avance de forma clara y precisa, sobre la actividad relacionada en el PAG.</t>
    </r>
  </si>
  <si>
    <t>os</t>
  </si>
  <si>
    <t>Definir y ejecutar la estrategia de implementación de procesos enmarcado en la política de Fortalecimiento Organizacional y Simplificación de Procesos del SIG</t>
  </si>
  <si>
    <t>Verificando los adjuntos que soporta el desarrollo de la actividad propuesta en este ítem, se pudo establecer, que los mismo cumplen con lo consignado en el análisis del indicador y son pertinente a la meta propuesta en el PAG 2024, y a los periodos establecidos para su ejecución.</t>
  </si>
  <si>
    <t>Ejecutar cronograma de actividades para la implementación de la política de Control Interno del SIG.</t>
  </si>
  <si>
    <t>De acuerdo con las evidencias aportadas por la OAP, referente a este ítem, se pudo comprobar que las mismas cumplen y son afines a la descripción y ejecución de las acciones propuesta en numero de actividades y dentro del periodo establecido en el PAG 2024.</t>
  </si>
  <si>
    <t xml:space="preserve">Ejecutar el programa de Auditorias Internas del Sistema Integrado de Gestión - SIG </t>
  </si>
  <si>
    <t>Se pudo constatar que las evidencias aportadas por la OAP como soportes en el desarrollo de la actividad descrita en el PAG 2024 "Ejecutar auditorías interna del SIG", se cumplieron en términos de número y periodos ejecutados con los informes reportados sobre la metas propuesta.</t>
  </si>
  <si>
    <t>Elaborar y publicar informes de seguimiento frente a la ejecución de los proyectos de inversión</t>
  </si>
  <si>
    <t>Se verificó y constató que los documentos "Informes de seguimiento (...)" publicados en la página web institucional de la entidad, corresponden a la información referente a los proyectos de inversión y los mismos contienen la información referente a la temática. Se recomienda que los enlaces permitan acceder de forma inmediata a la información.</t>
  </si>
  <si>
    <t>Evaluar las actividades de capacitación relacionadas con proyectos de inversión</t>
  </si>
  <si>
    <t>Se constató la realización de las actividades programadas en el PAG 2024, para este ítem, de acuerdo con las evidencias adjuntas y propuestas como metas para cada periodo. Sin embargo, de deja consignada la siguiente recomendación:  Se reconoce la convocatoria como un mecanismo de invitación masiva y la misma debe generar el impacto esperado, es decir agrupar el mayor numero de participantes, en ese sentido se recomienda hacer más eficaz la participación de la población objeto de las capacitaciones propuestas en el PAG 2024. Por tal razón el cumplimiento a la meta trazada se ve afectada en un porcentaje del 0,1% sobre el 100% de la meta trazada, por que al verificar el numero de personas convocadas, no todas asistieron a los eventos programados en algunos periodos.</t>
  </si>
  <si>
    <t>Ejecutar los recursos de inversión asignados a la Oficina Asesora de Planeación para la vigencia 2024</t>
  </si>
  <si>
    <r>
      <rPr>
        <sz val="14"/>
        <color rgb="FF000000"/>
        <rFont val="Calibri"/>
        <family val="2"/>
      </rPr>
      <t xml:space="preserve">Se comprobó que a través de los enlaces enunciados en las actividades desarrolladas, las evidencias corresponden a los productos propuestos, sin embargo para  el primer y segundo trimestre 2024, no se logró cumplir con la meta porcentual propuesta para esos periodos, teniendo en cuenta lo descrito en el análisis del indicador así: </t>
    </r>
    <r>
      <rPr>
        <i/>
        <sz val="14"/>
        <color rgb="FF000000"/>
        <rFont val="Calibri"/>
        <family val="2"/>
      </rPr>
      <t>"La meta programada no logro cumplirse, teniendo en cuenta que el contrato de prestación de servicios para la migración a la herramienta Auraquiantic de aquellos procesos que están pendientes por migrar (...), por lo cual se hizo necesario aplazar su inicio al mes de mayo".</t>
    </r>
    <r>
      <rPr>
        <sz val="14"/>
        <color rgb="FF000000"/>
        <rFont val="Calibri"/>
        <family val="2"/>
      </rPr>
      <t xml:space="preserve"> Esto hizo que la meta se viera afectada para este corte del período.
Sin embargo, se identificó que para el tercer y cuarto cuatrimestre se logró cumplir con las metas asignadas para estos períodos, pese a ello, y como resultado final afectó la meta base asignada en el PAG, esto es el 97%.  Lo cual se encuentra justificado en el párrafo anterior.</t>
    </r>
  </si>
  <si>
    <t>Desarrollar el cronograma de actividades para la formulación, programación presupuestal, ejecución y seguimiento a los proyectos de inversión</t>
  </si>
  <si>
    <t>Verificada la evidencia aportada como soporte en el desarrollo del cronograma de actividades para la formulación, programación presupuestal ejecución y seguimiento a los proyectos de inversión, se pudo constatar que los mismos dan cuenta del desarrollo de las actividades propuestas en el PAG 2024.  Así también se verificó el cumplimiento de las metas ejecutadas en tiempo y numero de actividades.  Se recomienda, en lo posible permitir acceder a todas las evidencias de forma más sencilla.</t>
  </si>
  <si>
    <t xml:space="preserve">Verificadas las evidencias aportadas por la Oficina Asesora de Planeación frente a las metas asociadas en el PAG 2024, se pudo determinar de forma general que se refleja cumplimiento a las metas programadas en cada periodo,  sin embargo es importante recomendar a la Oficina Asesora de Planeación, como segunda línea de defensa, hacer seguimiento a las dependencias que no reporten el cumplimiento total de las metas asignadas en el PAG, de tal forma que se implementen ejercicios dinámicos de análisis en la formulación de los indicadores versus actividades, monitoreando regularmente, el cumplimiento de las metas de forma periódica. </t>
  </si>
  <si>
    <t xml:space="preserve">Ejecutar Plan Anual de Auditorías Internas de Gestión </t>
  </si>
  <si>
    <t>Indicador: Auditorias realizadas de acuerdo al  Plan Anual de Auditorias.
Fórmula del indicador: Número de auditorías realizadas en el periodo de acuerdo al plan anual de auditorías.
La meta programada para la vigencia 2024 era realizar un total de siete (7) auditorias de Gestión a ocho (8) procesos de la Entidad
de lo cual se desarrollaron las siguientes:
1. Proceso Gestión Financiera / Rad. 20241400000046703 del 09/05/2024.
2. Proceso Gestión de Trámites / Rad. 20241400000048793 del 16/05/2024.
3. Procso Gestión de Bienes y Servicios / Rad. 20241400000087633 del 02/09/2024.
4. Proceso Auditorías y Relacionamiento con la Ciudadanía y Grupos de Valor / Rad. 20241400000121333 del 04/12/2024.
5. Proceso Direccionamiento Estratégico / Rad. 20241400000127773 del 19/12/2024
6. Proceso Seguimiento y Evaluación al Vigilado / Rad. 20241400000130303 26/12/2024.
7. Gobierno y Gestión de Datos e Información y Gestión de Bienes y Servicios / Rad.  20241400000132133 31/12/2024.
De lo anterior, se puede evidenciar, que la Oficina de Control Interno obtuvo cumplimiento de 10,0, esto equivalente al 100%  de ejecución, respecto de la meta establecida para la vigencia 2024.</t>
  </si>
  <si>
    <t>Ejecutar Plan Anual de Seguimientos de Ley a la Gestión Institucional</t>
  </si>
  <si>
    <t>Indicador: Seguimientos y evaluaciones efectuadas al control institucional.
Fórmula del indicador: Número de seguimientos y evaluaciones realizadas oportunamente dentro de las fechas programadas en el periodo
La meta programada para la vigencia 2024 era realizar cuarenta y nueve (49), de los cuales fueron ejecutados igual cantidad (49), distribuidas en cuatro (4) cortes.
1. Corte Marzo 2023. Ejecutadas catorce (14) actividdes para un cumplimiento del 100%.
2. Corte Junio  2022. Ejecutadas once (11) actividdes para un cumplimiento del 85%.
3. Corte Septiembre 2022. Ejecutadas trece (13) actividdes para un cumplimiento del 100%.
4. Corte Diciembre 2022. Ejecutadas once (11) actividdes para un cumplimiento del 100%.
De lo anterior, se puede evidenciar, que la Oficina de Control Interno obtuvo cumplimiento de 10,0, esto equivalente al 100%  de ejecución, respecto de la meta establecida para la vigencia 2023.</t>
  </si>
  <si>
    <t>Conforme a la programación definida en el Plan Anual de Gestión (PAG) por parte de la Oficina de Control Interno, se concluye que para la vigencia 2023 se dio cumplimiento al Plan Anual de Auditorías y Seguimientos de Ley a la Gestión Institucional , toda vez que fueron ejecutadas las siete (7) Auditorías y los cuarenta y nueve (49) Seguimientos, para un total de cincuenta y seis (56) actividades; obteniendo una calificación para la vigencia del 10,0, equivalente al 100%.</t>
  </si>
  <si>
    <t>Realizar campañas de sensibilización acerca del cuidado de los bienes de la entidad a cargo de funcionarios y contratistas.</t>
  </si>
  <si>
    <r>
      <rPr>
        <b/>
        <u/>
        <sz val="14"/>
        <rFont val="Calibri"/>
        <family val="2"/>
      </rPr>
      <t>Indicador BS01 – Frecuencia trimestral</t>
    </r>
    <r>
      <rPr>
        <sz val="14"/>
        <rFont val="Calibri"/>
        <family val="2"/>
      </rPr>
      <t xml:space="preserve">
Número de Campañas de sensibilización realizadas
</t>
    </r>
    <r>
      <rPr>
        <b/>
        <sz val="14"/>
        <rFont val="Calibri"/>
        <family val="2"/>
      </rPr>
      <t>Primer trimestre 2024</t>
    </r>
    <r>
      <rPr>
        <sz val="14"/>
        <rFont val="Calibri"/>
        <family val="2"/>
      </rPr>
      <t xml:space="preserve">
Se observó que, durante el mes de marzo de 2024, el grupo de almacén realizó una (1) solicitud y publicación de la pieza gráfica a través de correo electrónico, con el objeto de sensibilizar a los funcionarios de la Entidad a cerca de cuidad de los bienes, precisándose sobre el correcto uso y posibles acciones disciplinarias. Teniendo en cuenta que, la meta esperada se estableció en una (1) actividad, se dio cumplimiento para el trimestre evaluado del 100%. 
</t>
    </r>
    <r>
      <rPr>
        <b/>
        <sz val="14"/>
        <rFont val="Calibri"/>
        <family val="2"/>
      </rPr>
      <t>Segundo trimestre 2024</t>
    </r>
    <r>
      <rPr>
        <sz val="14"/>
        <rFont val="Calibri"/>
        <family val="2"/>
      </rPr>
      <t xml:space="preserve">
Se observó que, durante el mes de junio de 2024, el grupo de almacén realizó una (1) solicitud y publicación de la pieza gráfica a través de correo electrónico, con el objeto de sensibilizar a los funcionarios de la Entidad a cerca de cuidad de los bienes, precisándose sobre el correcto uso y posibles acciones disciplinarias. Teniendo en cuenta que, la meta esperada se estableció en una (1) actividad, se dio cumplimiento para el trimestre evaluado del 100%. 
</t>
    </r>
    <r>
      <rPr>
        <b/>
        <sz val="14"/>
        <rFont val="Calibri"/>
        <family val="2"/>
      </rPr>
      <t>Tercer trimestre 2024</t>
    </r>
    <r>
      <rPr>
        <sz val="14"/>
        <rFont val="Calibri"/>
        <family val="2"/>
      </rPr>
      <t xml:space="preserve">
Se observó que, durante el mes de septiembre de 2024, el grupo de almacén realizó una (1) solicitud y publicación de la pieza gráfica a través de correo electrónico, con el objeto de sensibilizar a los funcionarios de la Entidad a cerca de cuidad de los bienes, precisándose sobre el correcto uso y posibles acciones disciplinarias. Teniendo en cuenta que, la meta esperada se estableció en una (1) actividad, se dio cumplimiento para el trimestre evaluado del 100%. 
</t>
    </r>
    <r>
      <rPr>
        <b/>
        <sz val="14"/>
        <rFont val="Calibri"/>
        <family val="2"/>
      </rPr>
      <t>Cuarto trimestre 2024</t>
    </r>
    <r>
      <rPr>
        <sz val="14"/>
        <rFont val="Calibri"/>
        <family val="2"/>
      </rPr>
      <t xml:space="preserve">
Se observó que, durante el mes de diciembre de 2024, el grupo de almacén realizó una (1) solicitud y publicación de la pieza gráfica a través de correo electrónico, con el objeto de sensibilizar a los funcionarios de la Entidad a cerca de cuidad de los bienes, precisándose sobre el correcto uso y posibles acciones disciplinarias. Teniendo en cuenta que, la meta esperada se estableció en una (1) actividad, se dio cumplimiento para el trimestre evaluado del 100%. 
</t>
    </r>
    <r>
      <rPr>
        <b/>
        <sz val="14"/>
        <rFont val="Calibri"/>
        <family val="2"/>
      </rPr>
      <t>En tal sentido, y partiendo de la evidencia objetiva consultada a través de la herramienta SharePoint (Reporte PAG), se observó que, durante el periodo objeto de análisis y evaluación, la Dirección Administrativa – Grupo de Almacén, estableció en la “Matriz de formulación del Plan Anual de Gestión – PAG” cuatro (4) actividades, de las cuales se realizó misma cantidad con la oportunidad del caso, determinándose para el caso en mención un cumplimiento del 100%, y que refiere el indicador BS01 “Número de Campañas de sensibilización realizadas”, Actividad “Realizar campañas de sensibilización acerca del cuidado de los bienes de la entidad a cargo de funcionarios y contratistas”.</t>
    </r>
  </si>
  <si>
    <t>Realizar campañas de socialización sobre el manejo del aplicativo de control de activos denominado “ApliCa”.</t>
  </si>
  <si>
    <r>
      <rPr>
        <b/>
        <sz val="14"/>
        <rFont val="Calibri"/>
        <family val="2"/>
      </rPr>
      <t>Indicador BS02 – Frecuencia trimestral</t>
    </r>
    <r>
      <rPr>
        <sz val="14"/>
        <rFont val="Calibri"/>
        <family val="2"/>
      </rPr>
      <t xml:space="preserve">
Número de Campañas de socialización realizadas
</t>
    </r>
    <r>
      <rPr>
        <b/>
        <sz val="14"/>
        <rFont val="Calibri"/>
        <family val="2"/>
      </rPr>
      <t>Primer trimestre 2024</t>
    </r>
    <r>
      <rPr>
        <sz val="14"/>
        <rFont val="Calibri"/>
        <family val="2"/>
      </rPr>
      <t xml:space="preserve">
Conforme a la información que reposa en la herramienta SharePoint “Reporte PAG” dispuesta por la Oficina Asesora de Planeación para el cargue de información relacionada con la ejecución de las actividades propuestas y relacionadas en la “Matriz de formulación del plan Anual de Gestión – PAG”, se observó que, durante el mes de marzo de la vigencia evaluada, el Grupo de Almacén adscrito a la Dirección Administrativa de la Entidad, mediante correo electrónico informó a los funcionarios a cerca de la manera correcta de actualizar el aplicativo ApliCA, precisándose que, se propuesto una (1) actividad la cual se cumplió a cabalidad, situación que permite el cumplimiento del 100% para el trimestre evaluado. 
</t>
    </r>
    <r>
      <rPr>
        <b/>
        <sz val="14"/>
        <rFont val="Calibri"/>
        <family val="2"/>
      </rPr>
      <t>Segundo trimestre 2024</t>
    </r>
    <r>
      <rPr>
        <sz val="14"/>
        <rFont val="Calibri"/>
        <family val="2"/>
      </rPr>
      <t xml:space="preserve">
Conforme a la información que reposa en la herramienta SharePoint “Reporte PAG” dispuesta por la Oficina Asesora de Planeación para el cargue de información relacionada con la ejecución de las actividades propuestas y relacionadas en la “Matriz de formulación del plan Anual de Gestión – PAG”, se observó que, durante el mes de junio de la vigencia evaluada, el Grupo de Almacén adscrito a la Dirección Administrativa de la Entidad, mediante correo electrónico informó a los funcionarios a cerca de la manera correcta de actualizar el aplicativo ApliCA, precisándose que, se propuesto una (1) actividad la cual se cumplió a cabalidad, situación que permite el cumplimiento del 100% para el trimestre evaluado. 
</t>
    </r>
    <r>
      <rPr>
        <b/>
        <sz val="14"/>
        <rFont val="Calibri"/>
        <family val="2"/>
      </rPr>
      <t>Tercer trimestre 2024</t>
    </r>
    <r>
      <rPr>
        <sz val="14"/>
        <rFont val="Calibri"/>
        <family val="2"/>
      </rPr>
      <t xml:space="preserve">
Conforme a la información que reposa en la herramienta SharePoint “Reporte PAG” dispuesta por la Oficina Asesora de Planeación para el cargue de información relacionada con la ejecución de las actividades propuestas y relacionadas en la “Matriz de formulación del plan Anual de Gestión – PAG”, se observó que, durante el mes de septiembre de la vigencia evaluada, el Grupo de Almacén adscrito a la Dirección Administrativa de la Entidad, mediante correo electrónico informó a los funcionarios a cerca de la manera correcta de actualizar el aplicativo ApliCA, precisándose que, se propuesto una (1) actividad la cual se cumplió a cabalidad, situación que permite el cumplimiento del 100% para el trimestre evaluado. 
</t>
    </r>
    <r>
      <rPr>
        <b/>
        <sz val="14"/>
        <rFont val="Calibri"/>
        <family val="2"/>
      </rPr>
      <t>Cuarto trimestre 2024</t>
    </r>
    <r>
      <rPr>
        <sz val="14"/>
        <rFont val="Calibri"/>
        <family val="2"/>
      </rPr>
      <t xml:space="preserve">
Conforme a la información que reposa en la herramienta SharePoint “Reporte PAG” dispuesta por la Oficina Asesora de Planeación para el cargue de información relacionada con la ejecución de las actividades propuestas y relacionadas en la “Matriz de formulación del plan Anual de Gestión – PAG”, se observó que, durante el mes de diciembre de la vigencia evaluada, el Grupo de Almacén adscrito a la Dirección Administrativa de la Entidad, mediante correo electrónico informó a los funcionarios a cerca de la manera correcta de actualizar el aplicativo ApliCA, precisándose que, se propuesto una (1) actividad la cual se cumplió a cabalidad, situación que permite el cumplimiento del 100% para el trimestre evaluado. 
</t>
    </r>
    <r>
      <rPr>
        <b/>
        <sz val="14"/>
        <rFont val="Calibri"/>
        <family val="2"/>
      </rPr>
      <t>Consecuente con lo anterior, y conforme a la evidencia objetiva consultada a través de la herramienta SharePoint (Reporte PAG), se observó que, durante el periodo objeto de análisis y evaluación, la Dirección Administrativa – Grupo de Almacén, estableció en la “Matriz de formulación del Plan Anual de Gestión – PAG” cuatro (4) actividades, de las cuales se realizó misma cantidad con la oportunidad del caso, determinándose para el caso en mención un cumplimiento del 100%, y que refiere el indicador BS02 “Número de Campañas de socialización realizadas”, Actividad “Realizar campañas de socialización sobre el manejo del aplicativo de control de activos denominado “ApliCa”.</t>
    </r>
  </si>
  <si>
    <t>Realizar el control y seguimiento a la atención oportuna de las solicitudes realizadas al correo: rfsoluciones@supersalud.gov.co a cargo del Grupo de Recursos Físicos.</t>
  </si>
  <si>
    <r>
      <rPr>
        <b/>
        <sz val="14"/>
        <rFont val="Calibri"/>
        <family val="2"/>
      </rPr>
      <t>Indicador BS03 – Frecuencia trimestral</t>
    </r>
    <r>
      <rPr>
        <sz val="14"/>
        <rFont val="Calibri"/>
        <family val="2"/>
      </rPr>
      <t xml:space="preserve">
Número de requerimientos atendidos oportunamente / Número de solicitudes realizadas por las áreas.
</t>
    </r>
    <r>
      <rPr>
        <b/>
        <sz val="14"/>
        <rFont val="Calibri"/>
        <family val="2"/>
      </rPr>
      <t>Primer trimestre 2024</t>
    </r>
    <r>
      <rPr>
        <sz val="14"/>
        <rFont val="Calibri"/>
        <family val="2"/>
      </rPr>
      <t xml:space="preserve">
Durante el trimestre evaluado, se observó a través de la evidencia objetiva consultada en el SharePoint (Reporte PAG) dispuesto por la OAP que, el grupo de Recursos Físicos adscrito a la Dirección Administrativa recibió y gestionó un total de cuatrocientos ochenta y nueva (489) requerimientos de los funcionarios de la Entidad, permitiendo dar cumplimiento del 100% para el primer trimestre de 2024.
</t>
    </r>
    <r>
      <rPr>
        <b/>
        <sz val="14"/>
        <rFont val="Calibri"/>
        <family val="2"/>
      </rPr>
      <t>Segundo trimestre 2024</t>
    </r>
    <r>
      <rPr>
        <sz val="14"/>
        <rFont val="Calibri"/>
        <family val="2"/>
      </rPr>
      <t xml:space="preserve">
Durante el trimestre evaluado, se observó a través de la evidencia objetiva consultada en el SharePoint (Reporte PAG) dispuesto por la OAP que, el grupo de Recursos Físicos adscrito a la Dirección Administrativa recibió y gestionó un total de trescientos setenta y cuatro (374) requerimientos de los funcionarios de la Entidad, permitiendo dar cumplimiento del 100% para el segundo trimestre de 2024.
</t>
    </r>
    <r>
      <rPr>
        <b/>
        <sz val="14"/>
        <rFont val="Calibri"/>
        <family val="2"/>
      </rPr>
      <t>Tercer trimestre 2024</t>
    </r>
    <r>
      <rPr>
        <sz val="14"/>
        <rFont val="Calibri"/>
        <family val="2"/>
      </rPr>
      <t xml:space="preserve">
Durante el trimestre evaluado, se observó a través de la evidencia objetiva consultada en el SharePoint (Reporte PAG) dispuesto por la OAP que, el grupo de Recursos Físicos adscrito a la Dirección Administrativa recibió y gestionó un total de quinientos ocho (508) requerimientos de los funcionarios de la Entidad, permitiendo dar cumplimiento del 100% para el tercer trimestre de 2024.
</t>
    </r>
    <r>
      <rPr>
        <b/>
        <sz val="14"/>
        <rFont val="Calibri"/>
        <family val="2"/>
      </rPr>
      <t>Cuarto trimestre 2024</t>
    </r>
    <r>
      <rPr>
        <sz val="14"/>
        <rFont val="Calibri"/>
        <family val="2"/>
      </rPr>
      <t xml:space="preserve">
Durante el trimestre evaluado, se observó a través de la evidencia objetiva consultada en el SharePoint (Reporte PAG) dispuesto por la OAP que, el grupo de Recursos Físicos adscrito a la Dirección Administrativa recibió y gestionó un total de trescientos noventa (390) requerimientos de los funcionarios de la Entidad, permitiendo dar cumplimiento del 100% para el cuarto de 2024.
</t>
    </r>
    <r>
      <rPr>
        <b/>
        <sz val="14"/>
        <rFont val="Calibri"/>
        <family val="2"/>
      </rPr>
      <t xml:space="preserve">Teniendo en cuenta que durante el periodo evaluado, el Grupo de Recursos Físicos adscrito a la Dirección Administrativa de la SNS, recibió y gestionó un total de mil setecientos sesenta y un (1761) requerimientos de los funcionarios, se determinó un cumplimiento del 100% respecto del indicador BS03 “Número de requerimientos atendidos oportunamente /Número de solicitudes realizadas por las áreas”, Actividad “Realizar el control y seguimiento a la atención oportuna de las solicitudes realizadas al correo: rfsoluciones@supersalud.gov.co a cargo del Grupo de Recursos Físicos”. </t>
    </r>
  </si>
  <si>
    <t>Formular y ejecutar el Cronograma del componente del Sistema de Gestión Ambiental</t>
  </si>
  <si>
    <r>
      <rPr>
        <b/>
        <u/>
        <sz val="14"/>
        <rFont val="Calibri"/>
        <family val="2"/>
      </rPr>
      <t>Indicador BS04 – Frecuencia trimestral</t>
    </r>
    <r>
      <rPr>
        <sz val="14"/>
        <rFont val="Calibri"/>
        <family val="2"/>
      </rPr>
      <t xml:space="preserve">
Número de actividades ejecutadas del cronograma del Sistema de Gestión Ambiental-SGA / Número de actividades programadas del cronograma del Sistema de Gestión Ambiental – SGA.
</t>
    </r>
    <r>
      <rPr>
        <b/>
        <sz val="14"/>
        <rFont val="Calibri"/>
        <family val="2"/>
      </rPr>
      <t>Primer trimestre 2024</t>
    </r>
    <r>
      <rPr>
        <sz val="14"/>
        <rFont val="Calibri"/>
        <family val="2"/>
      </rPr>
      <t xml:space="preserve">
Conforme a la meta propuesta del 23% para el trimestre evaluado, se observó a través de la evidencia objetiva consulta a través de la información que reposa en el SharePoint (Reporte PAG) dispuesto por la Oficina Asesora de Planeación – OAP de la Superintendencia Nacional de Salud que, el Grupo de Recursos Físico adscrito a la Dirección Administrativa respecto de las actividades propuestas alcanzó la meta trazada, determinándose para el trimestre evaluado un cumplimiento del 100%. 
</t>
    </r>
    <r>
      <rPr>
        <b/>
        <sz val="14"/>
        <rFont val="Calibri"/>
        <family val="2"/>
      </rPr>
      <t>Segundo trimestre 2024</t>
    </r>
    <r>
      <rPr>
        <sz val="14"/>
        <rFont val="Calibri"/>
        <family val="2"/>
      </rPr>
      <t xml:space="preserve">
Conforme a la meta propuesta del 53% para el trimestre evaluado, se observó a través de la evidencia objetiva consulta a través de la información que reposa en el SharePoint (Reporte PAG) dispuesto por la Oficina Asesora de Planeación – OAP de la Superintendencia Nacional de Salud que, el Grupo de Recursos Físico adscrito a la Dirección Administrativa respecto de las actividades propuestas alcanzó la meta trazada, determinándose para el trimestre evaluado un cumplimiento del 100%. 
</t>
    </r>
    <r>
      <rPr>
        <b/>
        <sz val="14"/>
        <rFont val="Calibri"/>
        <family val="2"/>
      </rPr>
      <t>Tercer trimestre 2024</t>
    </r>
    <r>
      <rPr>
        <sz val="14"/>
        <rFont val="Calibri"/>
        <family val="2"/>
      </rPr>
      <t xml:space="preserve">
Conforme a la meta propuesta del 75% para el trimestre evaluado, se observó a través de la evidencia objetiva consulta a través de la información que reposa en el SharePoint (Reporte PAG) dispuesto por la Oficina Asesora de Planeación – OAP de la Superintendencia Nacional de Salud que, el Grupo de Recursos Físico adscrito a la Dirección Administrativa respecto de las actividades propuestas alcanzó la meta trazada, determinándose para el trimestre evaluado un cumplimiento del 100%. 
</t>
    </r>
    <r>
      <rPr>
        <b/>
        <sz val="14"/>
        <rFont val="Calibri"/>
        <family val="2"/>
      </rPr>
      <t>Cuarto trimestre 2024</t>
    </r>
    <r>
      <rPr>
        <sz val="14"/>
        <rFont val="Calibri"/>
        <family val="2"/>
      </rPr>
      <t xml:space="preserve">
Conforme a la meta propuesta del 100% para el trimestre evaluado, se observó a través de la evidencia objetiva consulta a través de la información que reposa en el SharePoint (Reporte PAG) dispuesto por la Oficina Asesora de Planeación – OAP de la Superintendencia Nacional de Salud que, el Grupo de Recursos Físico adscrito a la Dirección Administrativa respecto de las actividades propuestas alcanzó la meta trazada, determinándose para el trimestre evaluado un cumplimiento del 100%. 
</t>
    </r>
    <r>
      <rPr>
        <b/>
        <sz val="14"/>
        <rFont val="Calibri"/>
        <family val="2"/>
      </rPr>
      <t xml:space="preserve">
Consecuente con lo anterior, y tomando como base la información que reposa en el SharePoint (Reporte PAG) dispuesto por la Oficina Asesora de Planeación de la Superintendencia Nacional de Salud, se observó que, para el indicador BS04 “Número de actividades ejecutadas del cronograma del Sistema de Gestión Ambiental-SGA/Número de actividades programadas del cronograma del Sistema de Gestión Ambiental – SGA”, Actividad “Formular y ejecutar el Cronograma del componente del Sistema de Gestión Ambiental”, se dio cumplimiento al 100% de las actividades alcanzado la meta propuesta. </t>
    </r>
  </si>
  <si>
    <t>Notificar los actos administrativos producidos por la Entidad</t>
  </si>
  <si>
    <r>
      <rPr>
        <b/>
        <u/>
        <sz val="14"/>
        <rFont val="Calibri"/>
        <family val="2"/>
      </rPr>
      <t>Indicador DI18 - Frecuencia trimestral</t>
    </r>
    <r>
      <rPr>
        <sz val="14"/>
        <rFont val="Calibri"/>
        <family val="2"/>
      </rPr>
      <t xml:space="preserve">
Total de actos administrativos de notificación o comunicación gestionados en el periodo / Total de actos administrativos recibidos para notificar o comunicar en el periodo.
</t>
    </r>
    <r>
      <rPr>
        <b/>
        <sz val="14"/>
        <rFont val="Calibri"/>
        <family val="2"/>
      </rPr>
      <t>Primer trimestre 2024</t>
    </r>
    <r>
      <rPr>
        <sz val="14"/>
        <rFont val="Calibri"/>
        <family val="2"/>
      </rPr>
      <t xml:space="preserve">
Como meta trazada para el trimestre evaluado se estableció en el 95% sobre el total de actos administrativos recibidos para notificar o comunicar en el periodo, recibiéndose 2.689 actos, de los cuales a corte del primer trimestre de 2024 se gestionó un total de 2.107, quedando pendiente de trámite el diferencial de 582 actos administrativos. En tal sentido y partiendo de la evidencia objetiva consultada en la herramienta SharePoint (Reporte PAG) dispuesta por la Oficina Asesora de Planeación – OAP, se determinó un porcentaje de cumplimiento parcial del 82% sobre la meta propuesta. 
</t>
    </r>
    <r>
      <rPr>
        <b/>
        <sz val="14"/>
        <rFont val="Calibri"/>
        <family val="2"/>
      </rPr>
      <t>Segundo trimestre 2024</t>
    </r>
    <r>
      <rPr>
        <sz val="14"/>
        <rFont val="Calibri"/>
        <family val="2"/>
      </rPr>
      <t xml:space="preserve">
Como meta trazada para el trimestre evaluado se estableció en el 95% sobre el total de actos administrativos recibidos para notificar o comunicar en el periodo, recibiéndose 6.641 actos, de los cuales a corte del segundo trimestre de 2024 se gestionó un total de 5.917, quedando pendiente de trámite el diferencial de 724 actos administrativos. En tal sentido y partiendo de la evidencia objetiva consultada en la herramienta SharePoint (Reporte PAG) dispuesta por la Oficina Asesora de Planeación – OAP, se determinó un porcentaje de cumplimiento parcial del 94% sobre la meta propuesta. 
</t>
    </r>
    <r>
      <rPr>
        <b/>
        <sz val="14"/>
        <rFont val="Calibri"/>
        <family val="2"/>
      </rPr>
      <t>Tercer trimestre 2024</t>
    </r>
    <r>
      <rPr>
        <sz val="14"/>
        <rFont val="Calibri"/>
        <family val="2"/>
      </rPr>
      <t xml:space="preserve">
Como meta trazada para el trimestre evaluado se estableció en el 95% sobre el total de actos administrativos recibidos para notificar o comunicar en el periodo, recibiéndose 13.174 actos, de los cuales a corte del tercer trimestre de 2024 se gestionó un total de 12.258, quedando pendiente de trámite el diferencial de 916 actos administrativos. En tal sentido y partiendo de la evidencia objetiva consultada en la herramienta SharePoint (Reporte PAG) dispuesta por la Oficina Asesora de Planeación – OAP, se determinó un porcentaje de cumplimiento del 100%, dado que, se superó la meta propuesta en un 3%.  
</t>
    </r>
    <r>
      <rPr>
        <b/>
        <sz val="14"/>
        <rFont val="Calibri"/>
        <family val="2"/>
      </rPr>
      <t>Cuarto trimestre 2024</t>
    </r>
    <r>
      <rPr>
        <sz val="14"/>
        <rFont val="Calibri"/>
        <family val="2"/>
      </rPr>
      <t xml:space="preserve">
Como meta trazada para el trimestre evaluado se estableció en el 95% sobre el total de actos administrativos recibidos para notificar o comunicar en el periodo, recibiéndose 16.740 actos, de los cuales a corte del cuarto trimestre de 2024 se gestionó un total de 16.327, quedando pendiente de trámite el diferencial de 413 actos administrativos. En tal sentido y partiendo de la evidencia objetiva consultada en la herramienta SharePoint (Reporte PAG) dispuesta por la Oficina Asesora de Planeación – OAP, se determinó un porcentaje de cumplimiento del 100%, dado que, se superó la meta propuesta en un 8%.  
</t>
    </r>
    <r>
      <rPr>
        <b/>
        <sz val="14"/>
        <rFont val="Calibri"/>
        <family val="2"/>
      </rPr>
      <t xml:space="preserve">Así las cosas, y teniendo en cuenta el resultado que arroja la calificación sobre los cuatro trimestres de la vigencia evaluada, y conforme a la evidencia objetiva consultada a través del SharePoint dispuesto por la OAP, se determinó una calificación del 100%, dado que, la meta propuesta se ubicó en un 95% y el resultado ponderado en un 98%, es decir, un 3% más de lo propuesto.  </t>
    </r>
  </si>
  <si>
    <t>Realizar campañas dirigidas a los grupos de valor para fortalecer el uso de medios electrónicos y la notificación electrónica</t>
  </si>
  <si>
    <r>
      <rPr>
        <b/>
        <u/>
        <sz val="14"/>
        <rFont val="Calibri"/>
        <family val="2"/>
      </rPr>
      <t>Indicador DI20 – Frecuencia cuatrimestral</t>
    </r>
    <r>
      <rPr>
        <sz val="14"/>
        <rFont val="Calibri"/>
        <family val="2"/>
      </rPr>
      <t xml:space="preserve">
Número de Campañas realizadas en el periodo
</t>
    </r>
    <r>
      <rPr>
        <b/>
        <u/>
        <sz val="14"/>
        <rFont val="Calibri"/>
        <family val="2"/>
      </rPr>
      <t>Primer cuatrimestre 2024</t>
    </r>
    <r>
      <rPr>
        <sz val="14"/>
        <rFont val="Calibri"/>
        <family val="2"/>
      </rPr>
      <t xml:space="preserve">
Desde la Dirección Administrativa para el cuatrimestre evaluado, y conforme a la información que reposa en el SharePoint (Reporte PAG), se observó la realización de una (1) campaña vía correo electrónico dirigido a los funcionarios de la Entidad sobre el procedimiento que surte para los actos administrativos. De este modo, y teniendo en cuenta la meta propuesta igual a uno (1), de determinó el cumplimiento del 100% para el primer cuatrimestre de 2024. 
</t>
    </r>
    <r>
      <rPr>
        <b/>
        <u/>
        <sz val="14"/>
        <rFont val="Calibri"/>
        <family val="2"/>
      </rPr>
      <t>Segundo cuatrimestre 2024</t>
    </r>
    <r>
      <rPr>
        <sz val="14"/>
        <rFont val="Calibri"/>
        <family val="2"/>
      </rPr>
      <t xml:space="preserve">
Desde la Dirección Administrativa para el cuatrimestre evaluado, y conforme a la información que reposa en el SharePoint (Reporte PAG), se observó la realización de una (1) campaña a través del Superboletín dirigido a los funcionarios de la Entidad sobre las ventajas que tiene la notificación electrónica. De este modo, y teniendo en cuenta la meta propuesta igual a uno (1), de determinó el cumplimiento del 100% para el segundo cuatrimestre de 2024. 
</t>
    </r>
    <r>
      <rPr>
        <b/>
        <u/>
        <sz val="14"/>
        <rFont val="Calibri"/>
        <family val="2"/>
      </rPr>
      <t>Tercer cuatrimestre 2024</t>
    </r>
    <r>
      <rPr>
        <sz val="14"/>
        <rFont val="Calibri"/>
        <family val="2"/>
      </rPr>
      <t xml:space="preserve">
Desde la Dirección Administrativa para el cuatrimestre evaluado, y conforme a la información que reposa en el SharePoint (Reporte PAG), se observó la realización de una (1) campaña a través de correo electrónico dirigido a los funcionarios de la Entidad acerca el uso del formato de autorización de notificación electrónica DIFT05 y que es deber de todos guiar a los vigilados en su uso. De este modo, y teniendo en cuenta la meta propuesta igual a uno (1), de determinó el cumplimiento del 100% para el tercer cuatrimestre de 2024. 
</t>
    </r>
    <r>
      <rPr>
        <b/>
        <sz val="14"/>
        <rFont val="Calibri"/>
        <family val="2"/>
      </rPr>
      <t xml:space="preserve">En atención al resultado que arroja la evaluación de los tres cuatrimestre del periodo evaluado, y conforme a la información que reposa en el SharePoint (Reporte PAG) tomada como evidencia objetiva consultada, de determinó un nivel de cumplimiento del 100%. </t>
    </r>
  </si>
  <si>
    <t>Realizar acciones con el fin de incrementar el uso de medios electrónicos y el número de notificaciones electrónicas en el trámite de notificación.</t>
  </si>
  <si>
    <r>
      <rPr>
        <b/>
        <u/>
        <sz val="14"/>
        <rFont val="Calibri"/>
        <family val="2"/>
      </rPr>
      <t>Indicador DI21 – Frecuencia semestral</t>
    </r>
    <r>
      <rPr>
        <sz val="14"/>
        <rFont val="Calibri"/>
        <family val="2"/>
      </rPr>
      <t xml:space="preserve">
Número de capacitaciones realizadas a los enlaces de Notificaciones de las diferentes dependencias en el proceso de Notificación.
</t>
    </r>
    <r>
      <rPr>
        <b/>
        <sz val="14"/>
        <rFont val="Calibri"/>
        <family val="2"/>
      </rPr>
      <t>Primer semestre 2024</t>
    </r>
    <r>
      <rPr>
        <sz val="14"/>
        <rFont val="Calibri"/>
        <family val="2"/>
      </rPr>
      <t xml:space="preserve">
Conforme a la evidencia objetiva consultada a través del SharePoint (Reporte PAG), se observó para el mes de junio de 2024, la realización de una capacitación dirigida a los grupos de valor (Delegatura de Investigaciones Administrativas y la Dirección Jurídica), donde se trataron temas relacionados con el proceso interno del grupo de gestión de notificaciones y comunicaciones, socialización de las plantillas, daño antijuridico y uso de medios electrónicos. En tal sentido, como meta propuesta se estableció una actividad, la cual, como ya se indicó, fue llevada a cabo y tiene relación directa con el indicador evaluado, por cuanto, se determinó un cumplimiento del 100% para el primer semestre de la citada vigencia. 
</t>
    </r>
    <r>
      <rPr>
        <b/>
        <sz val="14"/>
        <rFont val="Calibri"/>
        <family val="2"/>
      </rPr>
      <t>Segundo semestre 2024</t>
    </r>
    <r>
      <rPr>
        <sz val="14"/>
        <rFont val="Calibri"/>
        <family val="2"/>
      </rPr>
      <t xml:space="preserve">
Conforme a la evidencia objetiva consultada a través del SharePoint (Reporte PAG), se observó para el mes de junio de 2024, la realización de dos (2) reuniones en los meses de agosto y septiembre de 2024 con los grupos de valor (DEAS, OAP, Notificaciones) y que tuvieron como objetivo “Autorización de notificación electrónica en expediente digital”; “Acuerdo Nivel de Servicios – ANS – Proceso Gestión Trámites con Notificaciones”, por cuanto, se determinó un cumplimiento del 100% para el segundo semestre de la citada vigencia. 
</t>
    </r>
    <r>
      <rPr>
        <b/>
        <sz val="14"/>
        <rFont val="Calibri"/>
        <family val="2"/>
      </rPr>
      <t xml:space="preserve">Consecuente con anterior, y con base en la información objetiva consulta a través del SharePoint (Reporte PAG), se determinó asignar al indicador evaluado un cumplimiento del 100%. </t>
    </r>
  </si>
  <si>
    <t>Incrementar el porcentaje de eficiencia en la correcta asignación de los documentos de entrada radicados a las diferentes  dependencias de la entidad.</t>
  </si>
  <si>
    <r>
      <rPr>
        <b/>
        <u/>
        <sz val="14"/>
        <rFont val="Calibri"/>
        <family val="2"/>
      </rPr>
      <t>Indicador DI23 – Frecuencia trimestral</t>
    </r>
    <r>
      <rPr>
        <sz val="14"/>
        <rFont val="Calibri"/>
        <family val="2"/>
      </rPr>
      <t xml:space="preserve">
Número de documentos radicados asignados correctamente a las dependencias durante el trimestre / Número de documentos totales radicados en el trimestre x 100
</t>
    </r>
    <r>
      <rPr>
        <b/>
        <sz val="14"/>
        <rFont val="Calibri"/>
        <family val="2"/>
      </rPr>
      <t>Primer trimestre 2024</t>
    </r>
    <r>
      <rPr>
        <sz val="14"/>
        <rFont val="Calibri"/>
        <family val="2"/>
      </rPr>
      <t xml:space="preserve">
Conforme a la información que reposa en el SharePoint (Reporte PAG) para el primer trimestre de 2024, se observó a través de la evidencia objetiva consultada que, el nivel de cumplimiento se situó en un 99%, en donde se estableció como meta el 95%, cumplimiento que resulta de la extracción de una muestra del 5% tomada sobre la totalidad de los radicados para el trimestre evaluado, determinándose una calificación del 100%. 
</t>
    </r>
    <r>
      <rPr>
        <b/>
        <sz val="14"/>
        <rFont val="Calibri"/>
        <family val="2"/>
      </rPr>
      <t xml:space="preserve">
Segundo trimestre 2024
</t>
    </r>
    <r>
      <rPr>
        <sz val="14"/>
        <rFont val="Calibri"/>
        <family val="2"/>
      </rPr>
      <t xml:space="preserve">Conforme a la información que reposa en el SharePoint (Reporte PAG) para el segundo trimestre de 2024, se observó a través de la evidencia objetiva consultada que, el nivel de cumplimiento se situó en un 99%, en donde se estableció como meta el 95%, cumplimiento que resulta de la extracción de una muestra del 5% tomada sobre la totalidad de los radicados para el trimestre evaluado, determinándose una calificación del 100%. 
</t>
    </r>
    <r>
      <rPr>
        <b/>
        <sz val="14"/>
        <rFont val="Calibri"/>
        <family val="2"/>
      </rPr>
      <t xml:space="preserve">
Tercer trimestre 2024
</t>
    </r>
    <r>
      <rPr>
        <sz val="14"/>
        <rFont val="Calibri"/>
        <family val="2"/>
      </rPr>
      <t xml:space="preserve">Conforme a la información que reposa en el SharePoint (Reporte PAG) para el tercer trimestre de 2024, se observó a través de la evidencia objetiva consultada que, el nivel de cumplimiento se situó en un 99%, en donde se estableció como meta el 98%, cumplimiento que resulta de la extracción de una muestra del 5% tomada sobre la totalidad de los radicados para el trimestre evaluado, determinándose una calificación del 100%. 
</t>
    </r>
    <r>
      <rPr>
        <b/>
        <sz val="14"/>
        <rFont val="Calibri"/>
        <family val="2"/>
      </rPr>
      <t>Cuarto trimestre 2024</t>
    </r>
    <r>
      <rPr>
        <sz val="14"/>
        <rFont val="Calibri"/>
        <family val="2"/>
      </rPr>
      <t xml:space="preserve">
Conforme a la información que reposa en el SharePoint (Reporte PAG) para el cuarto trimestre de 2024, se observó a través de la evidencia objetiva consultada que, el nivel de cumplimiento se situó en un 99%, en donde se estableció como meta el 98%, cumplimiento que resulta de la extracción de una muestra del 5% tomada sobre la totalidad de los radicados para el trimestre evaluado, determinándose una calificación del 100%. 
</t>
    </r>
    <r>
      <rPr>
        <b/>
        <sz val="14"/>
        <rFont val="Calibri"/>
        <family val="2"/>
      </rPr>
      <t>Así las cosas, y partiendo de la evidencia objetiva consultada en el SharePoint (Reporte PAG) dispuesto por la Oficina Asesora de Planeación, se observó un cumplimiento del 100% sobre la meta propuesta, y que refiere el indicador DI23 “Número de documentos radicados  asignados correctamente a las dependencias durante el trimestre / Número de documentos totales radicados  en el trimestre x 100”, Actividad “Incrementar el porcentaje de eficiencia en la correcta asignación de los documentos de entrada radicados a las diferentes  dependencias de la entidad”.</t>
    </r>
    <r>
      <rPr>
        <sz val="14"/>
        <rFont val="Calibri"/>
        <family val="2"/>
      </rPr>
      <t xml:space="preserve"> </t>
    </r>
  </si>
  <si>
    <t>Incrementar el porcentaje de eficiencia en la digitalización y cargue  de los documentos  con cumplimiento de las características de calidad dispuestas por la entidad.</t>
  </si>
  <si>
    <r>
      <rPr>
        <b/>
        <u/>
        <sz val="14"/>
        <rFont val="Calibri"/>
        <family val="2"/>
      </rPr>
      <t>Indicador DI24 – Frecuencia trimestral</t>
    </r>
    <r>
      <rPr>
        <sz val="14"/>
        <rFont val="Calibri"/>
        <family val="2"/>
      </rPr>
      <t xml:space="preserve">
Número de documentos con calidad en la digitalización y cargue al sistema durante el trimestre / Número Total de documentos digitalizados durante el trimestre x 100.
</t>
    </r>
    <r>
      <rPr>
        <b/>
        <sz val="14"/>
        <rFont val="Calibri"/>
        <family val="2"/>
      </rPr>
      <t>Primer trimestre 2024</t>
    </r>
    <r>
      <rPr>
        <sz val="14"/>
        <rFont val="Calibri"/>
        <family val="2"/>
      </rPr>
      <t xml:space="preserve">
Conforme a la información que reposa en el SharePoint (Reporte PAG) dispuesto por la Oficina Asesora de Planeación (OAP), y en atención al análisis y evaluación de la evidencia objetiva consultada, se observó que, para el primer trimestre de 2024 se dio cumplimiento a la meta propuesta y que refiere a la digitalización y cargue de los documentos, los cuales ascienden a la suma de 135.832., en donde la Dirección Administrativa tomó el 5% para validar la calidad de la actividad, y que dio como resultado un cumplimiento del 100%.  
</t>
    </r>
    <r>
      <rPr>
        <b/>
        <sz val="14"/>
        <rFont val="Calibri"/>
        <family val="2"/>
      </rPr>
      <t>Segundo trimestre 2024</t>
    </r>
    <r>
      <rPr>
        <sz val="14"/>
        <rFont val="Calibri"/>
        <family val="2"/>
      </rPr>
      <t xml:space="preserve">
Conforme a la información que reposa en el SharePoint (Reporte PAG) dispuesto por la Oficina Asesora de Planeación (OAP), y en atención al análisis y evaluación de la evidencia objetiva consultada, se observó que, para el segundo trimestre de 2024 se dio cumplimiento a la meta propuesta y que refiere a la digitalización y cargue de los documentos, los cuales ascienden a la suma de 159.615., en donde la Dirección Administrativa tomó el 5% para validar la calidad de la actividad, y que dio como resultado un cumplimiento del 100%.  
</t>
    </r>
    <r>
      <rPr>
        <b/>
        <sz val="14"/>
        <rFont val="Calibri"/>
        <family val="2"/>
      </rPr>
      <t>Tercer trimestre 2024</t>
    </r>
    <r>
      <rPr>
        <sz val="14"/>
        <rFont val="Calibri"/>
        <family val="2"/>
      </rPr>
      <t xml:space="preserve">
Conforme a la información que reposa en el SharePoint (Reporte PAG) dispuesto por la Oficina Asesora de Planeación (OAP), y en atención al análisis y evaluación de la evidencia objetiva consultada, se observó que, para el tercer trimestre de 2024 respecto a actividad de digitalización y cargue de los documentos, los cuales ascienden a la suma de 163.060., la Dirección Administrativa tomó como muestra el 5% para validar la calidad, dando como resultado un cumplimiento del 99,90%, dado que, la muestra por 8.152 registros, arrojó un total de 163 registros que presentaron inconsistencias en la calidad requerida. 
</t>
    </r>
    <r>
      <rPr>
        <b/>
        <sz val="14"/>
        <rFont val="Calibri"/>
        <family val="2"/>
      </rPr>
      <t>Cuarto trimestre 2024</t>
    </r>
    <r>
      <rPr>
        <sz val="14"/>
        <rFont val="Calibri"/>
        <family val="2"/>
      </rPr>
      <t xml:space="preserve">
Conforme a la información que reposa en el SharePoint (Reporte PAG) dispuesto por la Oficina Asesora de Planeación (OAP), y en atención al análisis y evaluación de la evidencia objetiva consultada, se observó que, para el cuarto trimestre de 2024 respecto a actividad de digitalización y cargue de los documentos, los cuales ascienden a la suma de 152.795., la Dirección Administrativa tomó como muestra el 5% para validar la calidad, dando como resultado un cumplimiento del 99,95%, dado que, la muestra por 8.152 registros, arrojó un total de 76 registros que presentaron inconsistencias en la calidad requerida. 
</t>
    </r>
    <r>
      <rPr>
        <b/>
        <sz val="14"/>
        <rFont val="Calibri"/>
        <family val="2"/>
      </rPr>
      <t xml:space="preserve">
Teniendo en cuenta el resultado obtenido respecto al nivel de cumplimiento que arroja los trimestre evaluados, se determinó un calificación al cierre del periodo del 99,96%., porcentaje que resulta de las validaciones realizadas con base en la información objetiva que reposa en el SharePoint (Reporte PAG), y que el mismo es alimentando en este caso por el responsable de la actividad.  </t>
    </r>
  </si>
  <si>
    <t>Medir el porcentaje de satisfacción de los usuarios que diligencian la encuesta del servicio de atención por ventanilla</t>
  </si>
  <si>
    <r>
      <rPr>
        <b/>
        <u/>
        <sz val="14"/>
        <rFont val="Calibri"/>
        <family val="2"/>
      </rPr>
      <t>Indicador DI26 – Frecuencia trimestral</t>
    </r>
    <r>
      <rPr>
        <sz val="14"/>
        <rFont val="Calibri"/>
        <family val="2"/>
      </rPr>
      <t xml:space="preserve">
Número de encuestas satisfactorias en el trimestre / Total de encuestas realizadas en el trimestre x 100
</t>
    </r>
    <r>
      <rPr>
        <b/>
        <sz val="14"/>
        <rFont val="Calibri"/>
        <family val="2"/>
      </rPr>
      <t>Primer trimestre 2024</t>
    </r>
    <r>
      <rPr>
        <sz val="14"/>
        <rFont val="Calibri"/>
        <family val="2"/>
      </rPr>
      <t xml:space="preserve">
Conforme a la evidencia objetiva consultada a través de la herramienta SharePoint (Reporte PAG) vigencia 2024, se observó para el trimestre evaluado, un total de treinta y seis (36) encuestas realizadas, la cuales presentan un nivel de satisfacción promedio de 4. En tal sentido, se determina un nivel de cumplimiento del 100%. 
</t>
    </r>
    <r>
      <rPr>
        <b/>
        <sz val="14"/>
        <rFont val="Calibri"/>
        <family val="2"/>
      </rPr>
      <t>Segundo trimestre 2024</t>
    </r>
    <r>
      <rPr>
        <sz val="14"/>
        <rFont val="Calibri"/>
        <family val="2"/>
      </rPr>
      <t xml:space="preserve">
Conforme a la evidencia objetiva consultada a través de la herramienta SharePoint (Reporte PAG) vigencia 2024, se observó para el trimestre evaluado, un total de doce (12) encuestas realizadas, la cuales presentan un nivel de satisfacción promedio de 4. En tal sentido, se determina un nivel de cumplimiento del 100%. 
</t>
    </r>
    <r>
      <rPr>
        <b/>
        <sz val="14"/>
        <rFont val="Calibri"/>
        <family val="2"/>
      </rPr>
      <t>Tercer trimestre 2024</t>
    </r>
    <r>
      <rPr>
        <sz val="14"/>
        <rFont val="Calibri"/>
        <family val="2"/>
      </rPr>
      <t xml:space="preserve">
No se observó ejecución de actividades para el tercer trimestre de 2024. 
</t>
    </r>
    <r>
      <rPr>
        <b/>
        <sz val="14"/>
        <rFont val="Calibri"/>
        <family val="2"/>
      </rPr>
      <t>Cuarto trimestre 2024</t>
    </r>
    <r>
      <rPr>
        <sz val="14"/>
        <rFont val="Calibri"/>
        <family val="2"/>
      </rPr>
      <t xml:space="preserve">
No se observó ejecución de actividades para el cuarto trimestre de 2024. 
</t>
    </r>
    <r>
      <rPr>
        <b/>
        <sz val="14"/>
        <rFont val="Calibri"/>
        <family val="2"/>
      </rPr>
      <t xml:space="preserve">Así las cosas, y tomando como base la información que reposa en el SharePoint (Reporte PAG) vigencia 2024, se determina un nivel de cumplimiento del 100%, dado que, en mesa de trabajo del 05/02/2025 vía Microsoft Teams adelantada con el Grupo de Correspondencia, se manifestó que, se solicitó la eliminación del indicador, por cuanto ha disminuido significativamente la radicación por ventanilla y por consiguiente el diligenciamiento de la encuesta de satisfacción. Asimismo, se solicitó la creación de un nuevo indicador con el fin de dar a conocer la gestión, desempeño y asuntos relevantes a cargo del Grupo de Correspondencia, el cual mida las campañas de socialización al interior de la entidad, siendo esta la razón por la cual no se presenta reporte alguno para el tercer y cuarto trimestre del indicador evaluado. </t>
    </r>
  </si>
  <si>
    <t xml:space="preserve">Realizar campañas de socialización sobre el manejo de los procesos del Grupo de Correspondencia  </t>
  </si>
  <si>
    <r>
      <rPr>
        <b/>
        <u/>
        <sz val="14"/>
        <rFont val="Calibri"/>
        <family val="2"/>
      </rPr>
      <t>Indicador DI33 – Frecuencia semestral</t>
    </r>
    <r>
      <rPr>
        <sz val="14"/>
        <rFont val="Calibri"/>
        <family val="2"/>
      </rPr>
      <t xml:space="preserve">
Numero de campañas de socialización sobre el manejo de los procesos del Grupo de Correspondencia
</t>
    </r>
    <r>
      <rPr>
        <b/>
        <sz val="14"/>
        <rFont val="Calibri"/>
        <family val="2"/>
      </rPr>
      <t>Primer semestre de 2024</t>
    </r>
    <r>
      <rPr>
        <sz val="14"/>
        <rFont val="Calibri"/>
        <family val="2"/>
      </rPr>
      <t xml:space="preserve">
En consulta realizada al SharePoint (Reporte PAG), no se observó información alguna para el primer semestre de 2024, a cerca de las campañas de socialización sobre el manejo de los procesos del Grupo de Correspondencia, dado que, se solicitó a la oficina Asesora de Planeación la creación de un nuevo indicador con el fin de dar a conocer la gestión, desempeño y asuntos relevantes a cargo del Grupo de Correspondencia, el cual mide las campañas de socialización al interior de la entidad, y que entró en operación a partir del segundo semestre de 2024. 
</t>
    </r>
    <r>
      <rPr>
        <b/>
        <sz val="14"/>
        <rFont val="Calibri"/>
        <family val="2"/>
      </rPr>
      <t>Segundo semestre de 2024</t>
    </r>
    <r>
      <rPr>
        <sz val="14"/>
        <rFont val="Calibri"/>
        <family val="2"/>
      </rPr>
      <t xml:space="preserve">
En atención a la información que reposa en la “Matriz de Formulación del plan Anual de Gestión – PAG”, el citado indicador precisa un total de (6) actividades a desarrollar durante el segundo semestre de 2024, para lo cual, se realizó la consulta a través del SharePoint (Reporte PAG), observándose la ejecución total de las actividades propuestas como meta. Por consiguiente, el porcentaje de cumplimiento determinado es del 100%. 
</t>
    </r>
    <r>
      <rPr>
        <b/>
        <sz val="14"/>
        <rFont val="Calibri"/>
        <family val="2"/>
      </rPr>
      <t xml:space="preserve">Así las cosas, y tomando como base la información que reposa en el SharePoint (Reporte PAG) dispuesto por la oficina Asesora de Planeación, como también, la información que registra la “Matriz de Formulación del Plan Anual de Gestión – PAG” para la vigencia objeto de análisis y evaluación, se determinó para el indicador evaluado un cumplimiento del 100%. </t>
    </r>
  </si>
  <si>
    <t>Alcanzar el nivel de madurez "Básico" en la implementación de dos (2) Componentes del Modelo de Gestión Documental y Administración de Archivos -MGDA- en 2024</t>
  </si>
  <si>
    <r>
      <rPr>
        <b/>
        <u/>
        <sz val="14"/>
        <rFont val="Calibri"/>
        <family val="2"/>
      </rPr>
      <t>Indicador DI28 – Frecuencia trimestral</t>
    </r>
    <r>
      <rPr>
        <sz val="14"/>
        <rFont val="Calibri"/>
        <family val="2"/>
      </rPr>
      <t xml:space="preserve">
Total requisitos del MGDA cumplidos por el GGD / Total requisitos del MGDA requeridos
</t>
    </r>
    <r>
      <rPr>
        <b/>
        <sz val="14"/>
        <rFont val="Calibri"/>
        <family val="2"/>
      </rPr>
      <t>Primer trimestre de 2024</t>
    </r>
    <r>
      <rPr>
        <sz val="14"/>
        <rFont val="Calibri"/>
        <family val="2"/>
      </rPr>
      <t xml:space="preserve">
La meta propuesta fue de ocho (8) actividades, la cuales conforme a la información que reposa en el SharePoint (Reporte PAG) para la vigencia 2024, se observó que la evidencia objetiva aportada por la Dirección Administrativa – Grupo de Gestión Documental tiene relación de causalidad, determinándose para este caso un cumplimiento del 100%. Sin embargo, al establecer la meta de cincuenta y un (51) actividades, su denominador sería este, pero, al validar la fórmula se aplica sobre 100.  
</t>
    </r>
    <r>
      <rPr>
        <b/>
        <sz val="14"/>
        <rFont val="Calibri"/>
        <family val="2"/>
      </rPr>
      <t>Segundo trimestre de 2024</t>
    </r>
    <r>
      <rPr>
        <sz val="14"/>
        <rFont val="Calibri"/>
        <family val="2"/>
      </rPr>
      <t xml:space="preserve">
La meta propuesta fue de veinticinco (25) actividades, la cuales conforme a la información que reposa en el SharePoint (Reporte PAG) para la vigencia 2024, se observó que la evidencia objetiva aportada por la Dirección Administrativa – Grupo de Gestión Documental tiene relación de causalidad, determinándose para este caso un cumplimiento del 100%. Sin embargo, al establecer la meta de cincuenta y un (51) actividades, su denominador sería este, pero, al validar la fórmula se aplica sobre 50.  
</t>
    </r>
    <r>
      <rPr>
        <b/>
        <sz val="14"/>
        <rFont val="Calibri"/>
        <family val="2"/>
      </rPr>
      <t>Tercer trimestre de 2024</t>
    </r>
    <r>
      <rPr>
        <sz val="14"/>
        <rFont val="Calibri"/>
        <family val="2"/>
      </rPr>
      <t xml:space="preserve">
La meta propuesta fue de treinta y cuatro (34) actividades, la cuales conforme a la información que reposa en el SharePoint (Reporte PAG) para la vigencia 2024, se observó que la evidencia objetiva aportada por la Dirección Administrativa – Grupo de Gestión Documental tiene relación de causalidad, determinándose para este caso un cumplimiento del 100%. Sin embargo, al establecer la meta de cincuenta y un (51) actividades, su denominador sería este, pero, al validar la fórmula se aplica sobre 34.  
</t>
    </r>
    <r>
      <rPr>
        <b/>
        <sz val="14"/>
        <rFont val="Calibri"/>
        <family val="2"/>
      </rPr>
      <t>Cuarto trimestre de 2024</t>
    </r>
    <r>
      <rPr>
        <sz val="14"/>
        <rFont val="Calibri"/>
        <family val="2"/>
      </rPr>
      <t xml:space="preserve">
La meta propuesta fue de cincuenta y un (51) actividades, la cuales conforme a la información que reposa en el SharePoint (Reporte PAG) para la vigencia 2024, se observó que la evidencia objetiva aportada por la Dirección Administrativa – Grupo de Gestión Documental tiene relación de causalidad, determinándose para este caso un cumplimiento del 100%.
</t>
    </r>
    <r>
      <rPr>
        <b/>
        <sz val="14"/>
        <rFont val="Calibri"/>
        <family val="2"/>
      </rPr>
      <t xml:space="preserve">Así las cosas, y tomando como base la información que reposa en el SharePoint (Reporte PAG) vigencia 2024, se determinó asignar cumplimiento del 100% respecto de la meta propuesta y actividades desarrolladas para los trimestres objeto de análisis y evaluación. Sin embargo, se recomienda a la Dirección Administrativa - Grupo de Gestión Documental, con el objeto de que se lleve a cabo la revisión del indicador propuesto conforme a los lineamientos establecidos por el Departamento Administrativo de la Función Pública – DAFP a través de la “Guía para la construcción y análisis de indicadores de gestión” - Versión 4 de mayo de 2018, dado que, el denominador tiende a variar trimestre a trimestre sin que se mantenga un criterio unificado, lo cual, puede contribuir a que se generen situaciones adversas en la medición del estado de avance y cumplimiento de las actividades. </t>
    </r>
  </si>
  <si>
    <t>Implementar el plan de brechas FURAG de la política de Gestión Documental</t>
  </si>
  <si>
    <r>
      <rPr>
        <b/>
        <u/>
        <sz val="14"/>
        <rFont val="Calibri"/>
        <family val="2"/>
      </rPr>
      <t>Indicador DI37 – Frecuencia anual</t>
    </r>
    <r>
      <rPr>
        <sz val="14"/>
        <rFont val="Calibri"/>
        <family val="2"/>
      </rPr>
      <t xml:space="preserve">
Número de actividades realizadas frente al plan de brechas de Gestión Documental
La “Matriz de Formulación del Plan Anual de Gestión – PAG” para la vigencia 2024, precisa un total de trece (13) actividades a ejecutar en el marco de la actividad “Implementar el plan de brechas FURAG de la política de Gestión Documental”, para lo cual, se realizó la consulta de la información que reposa en el SharePoint (Reporte PAG) dispuesto por la Oficina Asesora de Planeación, observándose relacionado un archivo en formato xlsx. (Excel) denominado “Avance Crono plan brechas FURAG 20232024 final_GGD”, el cual referencia para las trece actividades el enlace de consulta:
https://supersalud.sharepoint.com/sites/Gestion.Documental/FURAG%202024/Forms/AllItems.aspx?id=%2Fsites%2FGestion%2EDocumental%2FFURAG%202024%2FCIERRE%20DE%20BRECHAS&amp;viewid=778af6f7%2Dd3f4%2D464c%2Da8a0%2D1a02452453cb&amp;CT=1737652442882&amp;OR=OWA%2DNT%2DMail&amp;CID=4af3dfb1%2D7b28%2Df633%2D5a03%2De752af1f1bde&amp;clickParams=eyJYLUFwcE5hbWUiOiJNaWNyb3NvZnQgT3V0bG9vayBXZWIgQXBwIiwiWC1BcHBWZXJzaW9uIjoiMjAyNTAxMTAwMDMuMTciLCJPUyI6IldpbmRvd3MgMTAifQ%3D%3D
</t>
    </r>
    <r>
      <rPr>
        <b/>
        <sz val="14"/>
        <rFont val="Calibri"/>
        <family val="2"/>
      </rPr>
      <t xml:space="preserve">Consecuente con lo anterior, se logró evidenciar los soportes que referencian la trece (13) subactividades propuestas para dar cumplimento a la actividad “Implementar el plan de brechas FURAG de la política de Gestión Documental”, determinándose una calificación del 100% para el periodo objeto de análisis y evaluación. </t>
    </r>
  </si>
  <si>
    <t>Formular, ejecutar y evaluar el Plan Estratégico de Talento Humano-PETH basado en la Implementación de la Política de Talento Humano -MIPG y el Modelo Integral de Gestión de Personas. (Plan anual de vacantes, Plan de Previsión de Recursos Humanos, Plan institucional de Capacitación, Plan de Bienestar social, Estímulos e Incentivos, Plan Anual de Trabajo de Seguridad y Salud en el Trabajo)</t>
  </si>
  <si>
    <r>
      <rPr>
        <b/>
        <u/>
        <sz val="14"/>
        <rFont val="Calibri"/>
        <family val="2"/>
      </rPr>
      <t>Indicador PE01 – Frecuencia trimestral</t>
    </r>
    <r>
      <rPr>
        <sz val="14"/>
        <rFont val="Calibri"/>
        <family val="2"/>
      </rPr>
      <t xml:space="preserve">
(Número de actividades ejecutadas en el periodo / Número de actividades programadas en el cronograma del Plan Estratégico de Desarrollo del Talento Humano en el periodo) * 100
</t>
    </r>
    <r>
      <rPr>
        <b/>
        <sz val="14"/>
        <rFont val="Calibri"/>
        <family val="2"/>
      </rPr>
      <t>Primer trimestre 2024</t>
    </r>
    <r>
      <rPr>
        <sz val="14"/>
        <rFont val="Calibri"/>
        <family val="2"/>
      </rPr>
      <t xml:space="preserve">
Conforme a la evidencia objetiva consultada a través de la herramienta SharePoint (Reporte PAG) vigencia 2024, y en atención a las once (11) actividades que registra la “Matriz de formulación del Plan Anual de Gestión – PAG) para el trimestre objeto de análisis y evaluación, se determinó un cumplimiento del 100%. Sin embargo, la meta propuesta para la vigencia fue del sesenta y cuatro (64) actividades, lo cual precisa que, este sea el denominador para realizar la medición y nivel de ejecución, dado que, el proceso “Gestión Estratégica de Personas” toma como denominador para el trimestre la misma cantidad de actividades que se ejecutaron, considerándose importante analizar la pertinencia para futuros ejercicios el respectivo ajuste al indicador conforme a los lineamientos impartidos en materia por el Departamento Administrativo de la Función Pública – DAFP  a  través de la “Guía para la construcción y análisis de indicadores de gestión” - Versión 4 de mayo de 2018.
</t>
    </r>
    <r>
      <rPr>
        <b/>
        <sz val="14"/>
        <rFont val="Calibri"/>
        <family val="2"/>
      </rPr>
      <t>Segundo trimestre 2024</t>
    </r>
    <r>
      <rPr>
        <sz val="14"/>
        <rFont val="Calibri"/>
        <family val="2"/>
      </rPr>
      <t xml:space="preserve">
Conforme a la evidencia objetiva consultada a través de la herramienta SharePoint (Reporte PAG) vigencia 2024, y en atención a las diecinueve (19) actividades que registra la “Matriz de formulación del Plan Anual de Gestión – PAG) para el trimestre objeto de análisis y evaluación, se determinó un cumplimiento del 100%. Sin embargo, la meta propuesta para la vigencia fue del sesenta y cuatro (64) actividades, lo cual precisa que, este sea el denominador para realizar la medición y nivel de ejecución, dado que, el proceso “Gestión Estratégica de Personas” toma como denominador para el trimestre la misma cantidad de actividades que se ejecutaron, considerándose importante analizar la pertinencia para futuros ejercicios el respectivo ajuste al indicador conforme a los lineamientos impartidos en materia por el Departamento Administrativo de la Función Pública – DAFP  a  través de la “Guía para la construcción y análisis de indicadores de gestión” - Versión 4 de mayo de 2018.
</t>
    </r>
    <r>
      <rPr>
        <b/>
        <sz val="14"/>
        <rFont val="Calibri"/>
        <family val="2"/>
      </rPr>
      <t>Tercer trimestre 2024</t>
    </r>
    <r>
      <rPr>
        <sz val="14"/>
        <rFont val="Calibri"/>
        <family val="2"/>
      </rPr>
      <t xml:space="preserve">
Conforme a la evidencia objetiva consultada a través de la herramienta SharePoint (Reporte PAG) vigencia 2024, y en atención a las once (11) actividades que registra la “Matriz de formulación del Plan Anual de Gestión – PAG) para el trimestre objeto de análisis y evaluación, se determinó un cumplimiento del 100%. Sin embargo, la meta propuesta para la vigencia fue del sesenta y cuatro (64) actividades, lo cual precisa que, este sea el denominador para realizar la medición y nivel de ejecución, dado que, el proceso “Gestión Estratégica de Personas” toma como denominador para el trimestre la misma cantidad de actividades que se ejecutaron, considerándose importante analizar la pertinencia para futuros ejercicios el respectivo ajuste al indicador conforme a los lineamientos impartidos en materia por el Departamento Administrativo de la Función Pública – DAFP  a  través de la “Guía para la construcción y análisis de indicadores de gestión” - Versión 4 de mayo de 2018.
</t>
    </r>
    <r>
      <rPr>
        <b/>
        <sz val="14"/>
        <rFont val="Calibri"/>
        <family val="2"/>
      </rPr>
      <t xml:space="preserve">
Cuarto trimestre 2024
</t>
    </r>
    <r>
      <rPr>
        <sz val="14"/>
        <rFont val="Calibri"/>
        <family val="2"/>
      </rPr>
      <t xml:space="preserve">Conforme a la evidencia objetiva consultada a través de la herramienta SharePoint (Reporte PAG) vigencia 2024, y en atención a las veintidós (22) actividades que registra la “Matriz de formulación del Plan Anual de Gestión – PAG) para el trimestre objeto de análisis y evaluación, se determinó un cumplimiento del 100%. Sin embargo, la meta propuesta para la vigencia fue del sesenta y cuatro (64) actividades, lo cual precisa que, este sea el denominador para realizar la medición y nivel de ejecución, dado que, el proceso “Gestión Estratégica de Personas” toma como denominador para el trimestre la misma cantidad de actividades que se ejecutaron, considerándose importante analizar la pertinencia para futuros ejercicios el respectivo ajuste al indicador conforme a los lineamientos impartidos en materia por el Departamento Administrativo de la Función Pública – DAFP  a  través de la “Guía para la construcción y análisis de indicadores de gestión” - Versión 4 de mayo de 2018.
</t>
    </r>
    <r>
      <rPr>
        <b/>
        <sz val="14"/>
        <rFont val="Calibri"/>
        <family val="2"/>
      </rPr>
      <t xml:space="preserve">Así las cosas, y tomando como base la evidencia objetiva consultada a través de la herramienta SharePoint (Reporte PAG) vigencia 2024, se determinó para el indicador PE01 un cumplimiento parcial del 98%., dado que, al sumar la totalidad de las actividades ejecutadas en los cuatro (4) trimestres, arroja como resultado un total de sesenta y tres (63) y no de sesenta y cuatro (64) tal y como se estableció en la meta propuesta a través de la “Matriz de Formulación del Plan Anual de Gestión  - PAG”.  </t>
    </r>
  </si>
  <si>
    <t>Ejecutar  el Cronograma del plan institucional de capacitación (Componente de Gestión del Desarrollo)</t>
  </si>
  <si>
    <r>
      <rPr>
        <b/>
        <u/>
        <sz val="14"/>
        <rFont val="Calibri"/>
        <family val="2"/>
      </rPr>
      <t>Indicador PE02 – Frecuencia trimestral</t>
    </r>
    <r>
      <rPr>
        <sz val="14"/>
        <rFont val="Calibri"/>
        <family val="2"/>
      </rPr>
      <t xml:space="preserve">
(Número de actividades ejecutadas en el período / Número de actividades programadas en el cronograma del Plan institucional de capacitación) * 100
</t>
    </r>
    <r>
      <rPr>
        <b/>
        <sz val="14"/>
        <rFont val="Calibri"/>
        <family val="2"/>
      </rPr>
      <t>Primer trimestre 2024</t>
    </r>
    <r>
      <rPr>
        <sz val="14"/>
        <rFont val="Calibri"/>
        <family val="2"/>
      </rPr>
      <t xml:space="preserve">
Para el primer trimestre de 2024, el proceso “Gestión Estratégica de Personas” programó y ejecutó una (1) actividad del Plan Institucional de Capacitación, la cual se validó a través de la información que reposa en el SharePoint (Reporte PAG) y la “Matriz de formulación del Plan Anual de Gestión – PAG”, determinándose un cumplimiento del 100%. 
</t>
    </r>
    <r>
      <rPr>
        <b/>
        <sz val="14"/>
        <rFont val="Calibri"/>
        <family val="2"/>
      </rPr>
      <t>Segundo trimestre 2024</t>
    </r>
    <r>
      <rPr>
        <sz val="14"/>
        <rFont val="Calibri"/>
        <family val="2"/>
      </rPr>
      <t xml:space="preserve">
Para el segundo trimestre de 2024, el proceso “Gestión Estratégica de Personas” programó y ejecutó cinco (5) actividades del Plan Institucional de Capacitación, las cuales se validaron a través de la información que reposa en el SharePoint (Reporte PAG) y la “Matriz de formulación del Plan Anual de Gestión – PAG”, determinándose un cumplimiento del 100%. 
</t>
    </r>
    <r>
      <rPr>
        <b/>
        <sz val="14"/>
        <rFont val="Calibri"/>
        <family val="2"/>
      </rPr>
      <t>Tercer trimestre 2024</t>
    </r>
    <r>
      <rPr>
        <sz val="14"/>
        <rFont val="Calibri"/>
        <family val="2"/>
      </rPr>
      <t xml:space="preserve">
Para el tercer trimestre de 2024, el proceso “Gestión Estratégica de Personas” programó cuatro (4) actividades de las cuales se ejecutó tres (3), y que refiere al Plan Institucional de Capacitación, las cuales se validaron a través de la información que reposa en el SharePoint (Reporte PAG) y la “Matriz de formulación del Plan Anual de Gestión – PAG”, determinándose un cumplimiento parcial del 75%, manifestándose por parte del proceso que, se presentaron dificultades con respecto a actualización del curso de reinducción en la herramienta Moodle, situación que fue validada con la evidencia objetiva que reposa en el SharePoint (Reporte PAG) dispuesto por la Oficina Asesora de Planeación como parte de las herramientas para el cargue y seguimiento de la ejecución de actividades propuestas por las Dependencias en la “Matriz de formulación del Plan Anual de Gestión – PAG”. 
</t>
    </r>
    <r>
      <rPr>
        <b/>
        <sz val="14"/>
        <rFont val="Calibri"/>
        <family val="2"/>
      </rPr>
      <t>Cuarto trimestre 2024</t>
    </r>
    <r>
      <rPr>
        <sz val="14"/>
        <rFont val="Calibri"/>
        <family val="2"/>
      </rPr>
      <t xml:space="preserve">
Para el cuarto trimestre de 2024, el proceso “Gestión Estratégica de Personas” programó setenta y seis (76) actividades de las cuales se ejecutó cuarenta y un (41), y que refiere al Plan Institucional de Capacitación, las cuales se validaron a través de la información que reposa en el SharePoint (Reporte PAG) y la “Matriz de formulación del Plan Anual de Gestión – PAG”, determinándose un cumplimiento parcial del 54%, manifestándose por parte del proceso que, en función del presupuesto, no fue posible realizar el total de las capacitaciones contempladas en el PIC, y teniendo en cuenta que el contrato inició en el último trimestre del año, situación que fue validada con la evidencia objetiva que reposa en el SharePoint (Reporte PAG) dispuesto por la Oficina Asesora de Planeación como parte de las herramientas para el cargue y seguimiento de la ejecución de actividades propuestas por las Dependencias en la “Matriz de formulación del Plan Anual de Gestión – PAG”. 
</t>
    </r>
    <r>
      <rPr>
        <b/>
        <sz val="14"/>
        <rFont val="Calibri"/>
        <family val="2"/>
      </rPr>
      <t xml:space="preserve">Consecuente con el nivel de cumplimiento que arrojan los cuatro (4) trimestres objeto de análisis y evaluación, y tomando como base la información que reposa en el SharePoint (Reporte PAG) vigencia 2024, se determinó un nivel de cumplimiento del indicador para el periodo evaluado del 58%, dado que, de las ochenta y seis (86) actividades establecidas como meta propuesta, se ejecutó un total del cincuenta (50), es decir que, se presenta una diferencia final de treinta y seis (36) actividades que no fueron ejecutadas, y que las mismas representan el 46% sobre el total de la población. </t>
    </r>
  </si>
  <si>
    <t>Ejecutar  el Cronograma del plan de bienestar social y estímulos (Componente Gestión de la Relaciones Humanas)</t>
  </si>
  <si>
    <r>
      <rPr>
        <b/>
        <u/>
        <sz val="14"/>
        <rFont val="Calibri"/>
        <family val="2"/>
      </rPr>
      <t>Indicador PE03 – Frecuencia trimestral</t>
    </r>
    <r>
      <rPr>
        <sz val="14"/>
        <rFont val="Calibri"/>
        <family val="2"/>
      </rPr>
      <t xml:space="preserve">
(Número de actividades ejecutadas en el período / Número de actividades programadas en el cronograma del Plan de bienestar social y estímulos) * 100
</t>
    </r>
    <r>
      <rPr>
        <b/>
        <sz val="14"/>
        <rFont val="Calibri"/>
        <family val="2"/>
      </rPr>
      <t>Primer trimestre 2024</t>
    </r>
    <r>
      <rPr>
        <sz val="14"/>
        <rFont val="Calibri"/>
        <family val="2"/>
      </rPr>
      <t xml:space="preserve">
Durante el primer trimestre de 2024, se programaron y ejecutaron un total de catorce (14) actividades de las ochenta y nueve (89) propuestas como meta, para un porcentaje de ejecución acumulado del 16%, determinándose para el trimestre evaluado un cumplimiento del 100%, considerándose el número de actividades que refiere la “Matriz de formulación del Plan Anual de Gestión – PAG”, la cual guarda consistencia con la información y evidencia objetiva que  reposa en el SharePoint (Reporte PAG) dispuesto por la Oficina Asesora de Planeación. 
</t>
    </r>
    <r>
      <rPr>
        <b/>
        <sz val="14"/>
        <rFont val="Calibri"/>
        <family val="2"/>
      </rPr>
      <t>Segundo trimestre 2024</t>
    </r>
    <r>
      <rPr>
        <sz val="14"/>
        <rFont val="Calibri"/>
        <family val="2"/>
      </rPr>
      <t xml:space="preserve">
Durante el segundo trimestre de 2024, se programaron y ejecutaron un total de veintiocho (28) actividades, y un acumulado al corte de cuarenta y dos (42) actividades de las ochenta y nueve (89) propuestas como meta, para un porcentaje de ejecución acumulado del 47%, determinándose para el trimestre evaluado un cumplimiento del 100%, considerándose el número de actividades que refiere la “Matriz de formulación del Plan Anual de Gestión – PAG”, la cual guarda consistencia con la información y evidencia objetiva que  reposa en el SharePoint (Reporte PAG) dispuesto por la Oficina Asesora de Planeación. 
</t>
    </r>
    <r>
      <rPr>
        <b/>
        <sz val="14"/>
        <rFont val="Calibri"/>
        <family val="2"/>
      </rPr>
      <t xml:space="preserve">Tercer trimestre 2024
</t>
    </r>
    <r>
      <rPr>
        <sz val="14"/>
        <rFont val="Calibri"/>
        <family val="2"/>
      </rPr>
      <t xml:space="preserve">Durante el tercer trimestre de 2024, se programaron y ejecutaron un total de veintitrés (23) actividades, y un acumulado al corte de sesenta y cinco (65) actividades de las ochenta y nueve (89) propuestas como meta, para un porcentaje de ejecución acumulado del 73%, determinándose para el trimestre evaluado un cumplimiento del 100%, considerándose el número de actividades que refiere la “Matriz de formulación del Plan Anual de Gestión – PAG”, la cual guarda consistencia con la información y evidencia objetiva que  reposa en el SharePoint (Reporte PAG) dispuesto por la Oficina Asesora de Planeación. 
</t>
    </r>
    <r>
      <rPr>
        <b/>
        <sz val="14"/>
        <rFont val="Calibri"/>
        <family val="2"/>
      </rPr>
      <t xml:space="preserve">Cuarto trimestre 2024
</t>
    </r>
    <r>
      <rPr>
        <sz val="14"/>
        <rFont val="Calibri"/>
        <family val="2"/>
      </rPr>
      <t xml:space="preserve">Durante el cuarto trimestre de 2024, se programaron y ejecutaron un total de veinticuatro (24) actividades, y un acumulado al corte de ochenta y nueve (89) actividades de las ochenta y nueve (89) propuestas como meta, para un porcentaje de ejecución acumulado del 100%, determinándose para el trimestre evaluado un cumplimiento del 100%, considerándose el número de actividades que refiere la “Matriz de formulación del Plan Anual de Gestión – PAG”, la cual guarda consistencia con la información y evidencia objetiva que  reposa en el SharePoint (Reporte PAG) dispuesto por la Oficina Asesora de Planeación. 
</t>
    </r>
    <r>
      <rPr>
        <b/>
        <sz val="14"/>
        <rFont val="Calibri"/>
        <family val="2"/>
      </rPr>
      <t xml:space="preserve">Conforme con lo anterior, y tomando como base la información que reposa en el SharePoint (Reporte PAG) vigencia 2024, y la “Matriz de formulación del Plan Anual de Gestión – PAG), se determinó un cumplimiento del 100% para el indicador y actividades analizadas y evaluadas. </t>
    </r>
  </si>
  <si>
    <t>Ejecutar  el Cronograma del plan Anual de Seguridad y salud en el Trabajo (Componente de Gestión de las Relaciones Humanas)</t>
  </si>
  <si>
    <r>
      <rPr>
        <b/>
        <u/>
        <sz val="14"/>
        <rFont val="Calibri"/>
        <family val="2"/>
      </rPr>
      <t>Indicador PE04 – Frecuencia trimestral</t>
    </r>
    <r>
      <rPr>
        <sz val="14"/>
        <rFont val="Calibri"/>
        <family val="2"/>
      </rPr>
      <t xml:space="preserve">
(Número de actividades ejecutadas en el periodo / Número de actividades programadas en el cronograma del Plan anual de Seguridad y Salud en el Trabajo) * 100
</t>
    </r>
    <r>
      <rPr>
        <b/>
        <sz val="14"/>
        <rFont val="Calibri"/>
        <family val="2"/>
      </rPr>
      <t>Primer trimestre 2024</t>
    </r>
    <r>
      <rPr>
        <sz val="14"/>
        <rFont val="Calibri"/>
        <family val="2"/>
      </rPr>
      <t xml:space="preserve">
Durante el primer trimestre de 2024, se programaron y ejecutaron un total de diez (10) actividades de las sesenta y tres (63) propuestas como meta, para un porcentaje de ejecución acumulado del 16%, determinándose para el trimestre evaluado un cumplimiento del 100%, considerándose el número de actividades que refiere la “Matriz de formulación del Plan Anual de Gestión – PAG”, la cual guarda consistencia con la información y evidencia objetiva que  reposa en el SharePoint (Reporte PAG) dispuesto por la Oficina Asesora de Planeación. 
</t>
    </r>
    <r>
      <rPr>
        <b/>
        <sz val="14"/>
        <rFont val="Calibri"/>
        <family val="2"/>
      </rPr>
      <t>Segundo trimestre 2024</t>
    </r>
    <r>
      <rPr>
        <sz val="14"/>
        <rFont val="Calibri"/>
        <family val="2"/>
      </rPr>
      <t xml:space="preserve">
Durante el segundo trimestre de 2024, se programaron y ejecutaron un total de dieciocho (18) actividades, y un acumulado al corte de veintiocho (28) actividades de las sesenta y tres (63) propuestas como meta, para un porcentaje de ejecución acumulado del 44%, determinándose para el trimestre evaluado un cumplimiento del 100%, considerándose el número de actividades que refiere la “Matriz de formulación del Plan Anual de Gestión – PAG”, la cual guarda consistencia con la información y evidencia objetiva que  reposa en el SharePoint (Reporte PAG) dispuesto por la Oficina Asesora de Planeación. 
</t>
    </r>
    <r>
      <rPr>
        <b/>
        <sz val="14"/>
        <rFont val="Calibri"/>
        <family val="2"/>
      </rPr>
      <t xml:space="preserve">
Tercer trimestre 2024
</t>
    </r>
    <r>
      <rPr>
        <sz val="14"/>
        <rFont val="Calibri"/>
        <family val="2"/>
      </rPr>
      <t xml:space="preserve">Durante el tercer trimestre de 2024, se programaron y ejecutaron un total de catorce (14) actividades, y un acumulado al corte de cuarenta y dos (42) actividades de las sesenta y tres (63) propuestas como meta, para un porcentaje de ejecución acumulado del 67%, determinándose para el trimestre evaluado un cumplimiento del 100%, considerándose el número de actividades que refiere la “Matriz de formulación del Plan Anual de Gestión – PAG”, la cual guarda consistencia con la información y evidencia objetiva que  reposa en el SharePoint (Reporte PAG) dispuesto por la Oficina Asesora de Planeación. 
</t>
    </r>
    <r>
      <rPr>
        <b/>
        <sz val="14"/>
        <rFont val="Calibri"/>
        <family val="2"/>
      </rPr>
      <t>Cuarto trimestre 2024</t>
    </r>
    <r>
      <rPr>
        <sz val="14"/>
        <rFont val="Calibri"/>
        <family val="2"/>
      </rPr>
      <t xml:space="preserve">
Durante el cuarto trimestre de 2024, se programaron y ejecutaron un total de veintiún (21) actividades, y un acumulado al corte de sesenta y tres (63) actividades de las sesenta y tres (63) propuestas como meta, para un porcentaje de ejecución acumulado del 100%, determinándose para el trimestre evaluado un cumplimiento del 100%, considerándose el número de actividades que refiere la “Matriz de formulación del Plan Anual de Gestión – PAG”, la cual guarda consistencia con la información y evidencia objetiva que  reposa en el SharePoint (Reporte PAG) dispuesto por la Oficina Asesora de Planeación. 
</t>
    </r>
    <r>
      <rPr>
        <b/>
        <sz val="14"/>
        <rFont val="Calibri"/>
        <family val="2"/>
      </rPr>
      <t xml:space="preserve">Conforme con lo anterior, y tomando como base la información que reposa en el SharePoint (Reporte PAG) vigencia 2024, y la “Matriz de formulación del Plan Anual de Gestión – PAG), se determinó un cumplimiento del 100% para el indicador y actividades analizadas y evaluadas. </t>
    </r>
  </si>
  <si>
    <t>Implementar el plan de brechas FURAG de las políticas de Gestión Estratégica del Talento Humano y de la política de Integridad</t>
  </si>
  <si>
    <r>
      <rPr>
        <b/>
        <u/>
        <sz val="14"/>
        <rFont val="Calibri"/>
        <family val="2"/>
      </rPr>
      <t>Indicador PE07 – Frecuencia anual</t>
    </r>
    <r>
      <rPr>
        <sz val="14"/>
        <rFont val="Calibri"/>
        <family val="2"/>
      </rPr>
      <t xml:space="preserve">
Número de actividades realizadas frente al plan de brechas de las políticas de Gestión Estratégica del Talento Humano y de la política de Integridad
</t>
    </r>
    <r>
      <rPr>
        <b/>
        <sz val="14"/>
        <rFont val="Calibri"/>
        <family val="2"/>
      </rPr>
      <t xml:space="preserve">
Tomando como punto de partida la cantidad de actividades que refiere la “Matriz de formulación del Plan Anual de Gestión – PAG”, y la evidencia objetiva que reposa en el SharePoint (Reporte PAG) para la vigencia 2024, se observó un total de cuatro (4) actividades propuestas y ejecutadas a cargo del proceso “Gestión Estratégica de Persona”. En tal sentido, se determina un cumplimiento del 100% para el periodo evaluado. </t>
    </r>
  </si>
  <si>
    <r>
      <rPr>
        <b/>
        <u/>
        <sz val="17"/>
        <rFont val="Calibri"/>
        <family val="2"/>
        <scheme val="minor"/>
      </rPr>
      <t>Conclusión</t>
    </r>
    <r>
      <rPr>
        <sz val="17"/>
        <rFont val="Calibri"/>
        <family val="2"/>
        <scheme val="minor"/>
      </rPr>
      <t xml:space="preserve">
Con relación a los indicadores y actividades asociadas a cargo del proceso “Gestión Estratégica de Personas” para el periodo evaluado, se observó cumplimiento parcial del 98% respecto del indicador PE01 “(Número de actividades ejecutadas en el periodo / Número de actividades programadas en el cronograma del Plan Estratégico de Desarrollo del Talento Humano en el periodo) * 100”, dado que, no se alcanzó la meta espera del 100%, y que al sumar la totalidad de las actividades ejecutadas en los cuatro (4) trimestres, arroja como resultado un total de sesenta y tres (63) y no de sesenta y cuatro (64) como meta propuesta en la “Matriz de Formulación del Plan Anual de Gestión  - PAG”.  
Asimismo, se observó para el indicador PE02 “(Número de actividades ejecutadas en el período / Número de actividades programadas en el cronograma del Plan institucional de capacitación) * 100”, no se alcanzó la meta espera del 100%, dado que, durante el periodo evaluado se programaron ochenta y seis (86), de las cuales solamente cincuenta (50) se cumplieron a cabalidad, para un cumplimiento parcial del 58% conforme a la evidencia objetiva consultada y evaluada, situación originada por la firma del contrato con el proveedor del servicio y que se dio inicio en el último trimestre del año, y las dificultades que se presentaron con respecto a la actualización del curso de reinducción en la herramienta Moodle.
</t>
    </r>
    <r>
      <rPr>
        <b/>
        <sz val="17"/>
        <rFont val="Calibri"/>
        <family val="2"/>
        <scheme val="minor"/>
      </rPr>
      <t>Así las cosas, y tomando con base el resultado de la evaluación a la totalidad de las actividades e indicadores de gestión a cargo del proceso “Gestión Estratégica de Personas”, se observó un cumplimiento parcial del 91%.</t>
    </r>
  </si>
  <si>
    <t xml:space="preserve">Porcentaje de contratos celebrados a los cuales se les incorporó las prácticas de Abastecimiento Estratégico dirigidas a la promoción de la micro, pequeña y mediana empresa; exceptuando la contratación a través de la Tienda Virtual del Estado Colombiano y la Contratación Directa. </t>
  </si>
  <si>
    <r>
      <t xml:space="preserve">Para la medición de la actividad programada el proceso se propuso el siguiente indicador para la vigencia 2024, así:
</t>
    </r>
    <r>
      <rPr>
        <b/>
        <sz val="14"/>
        <color rgb="FF000000"/>
        <rFont val="Calibri"/>
        <family val="2"/>
      </rPr>
      <t xml:space="preserve">INDICADOR: </t>
    </r>
    <r>
      <rPr>
        <sz val="14"/>
        <color rgb="FF000000"/>
        <rFont val="Calibri"/>
        <family val="2"/>
      </rPr>
      <t xml:space="preserve">Cantidad de contratos celebrados en donde se incorporó las prácticas de Abastecimiento Estratégico dirigidas a la promoción de la micro, pequeña y mediana empresa / Cantidad de contratos celebrados; exceptuando la contratación a través de la Tienda Virtual del Estado Colombiano y la Contratación Directa, por el 100%
</t>
    </r>
    <r>
      <rPr>
        <b/>
        <sz val="14"/>
        <color rgb="FF000000"/>
        <rFont val="Calibri"/>
        <family val="2"/>
      </rPr>
      <t xml:space="preserve">FRECUENCIA: </t>
    </r>
    <r>
      <rPr>
        <sz val="14"/>
        <color rgb="FF000000"/>
        <rFont val="Calibri"/>
        <family val="2"/>
      </rPr>
      <t xml:space="preserve"> Actividad programada a demanda para evaluar semestralmente. 
</t>
    </r>
    <r>
      <rPr>
        <b/>
        <sz val="14"/>
        <color rgb="FF000000"/>
        <rFont val="Calibri"/>
        <family val="2"/>
      </rPr>
      <t>JUNIO:</t>
    </r>
    <r>
      <rPr>
        <sz val="14"/>
        <color rgb="FF000000"/>
        <rFont val="Calibri"/>
        <family val="2"/>
      </rPr>
      <t xml:space="preserve"> De acuerdo con las evidencias aportadas por la Dirección de Contratación, para el primer semestre de 2024, se realizaron 72 estudios previos, en las diferentes modalidades de selección contractual y dentro de los cuales se encuentran: • 68 contratos suscritos, • 1 proceso declarado desierto, • 3 procesos publicados en Secop II, en trámite de cronograma para ser adjudicados. De los cuales 15 corresponden a las modalidades de Licitación Pública, Subasta Inversa y mínima cuantía, a los cuales se les aplica la práctica de abastecimiento estratégico dirigidas a la promoción de la micro, pequeña y mediana empresa favoreciendo la aplicación y desarrollo en los procesos de adquisición de bienes y servicios. Observando cumplimiento, lo anterior de acuerdo con las evidencias aportas por el proceso de Gestión de Bienes y Servicios.
</t>
    </r>
    <r>
      <rPr>
        <b/>
        <sz val="14"/>
        <color rgb="FF000000"/>
        <rFont val="Calibri"/>
        <family val="2"/>
      </rPr>
      <t xml:space="preserve">DICIEMBRE: </t>
    </r>
    <r>
      <rPr>
        <sz val="14"/>
        <color rgb="FF000000"/>
        <rFont val="Calibri"/>
        <family val="2"/>
      </rPr>
      <t>En atención con las evidencias aportadas por la Dirección de Contratación, para el segundo semestre de 2024, se realizaron 124 estudios previos realizados durante la periodicidad detallada anteriormente de la vigencia 2024, 19 estudios previos corresponden a las modalidades de licitación pública, subasta inversa y mínima cuantía, a los cuales se les aplican las prácticas de Abastecimiento estratégico dirigidos a la promoción de MiPymes, favoreciendo la aplicación y desarrollo en los procesos de adquisición de bienes y servicios. Observando cumplimiento, lo anterior de acuerdo con las evidencias aportas por el proceso de Gestión de Bienes y Servicios.
En atención a la evidencia objeto de evaluación y en concordancia con la meta propuesta la cual era realizar dos informes (seguimiento), se puede concluir respecto de las actividades motivo de evaluación y de conformidad con el PAG para el 2024, que se logró la ejecución del del 10,0, equivalente al 100%.</t>
    </r>
  </si>
  <si>
    <t xml:space="preserve">Utilizar los instrumentos de compra por catálogo derivados de la celebración de acuerdos marco de precios para la adquisición de bienes y servicios que se encuentren en la Tienda Virtual del Estado Colombiano. </t>
  </si>
  <si>
    <r>
      <t xml:space="preserve">Para la medición de la actividad programada el proceso se propuso el siguiente indicador para la vigencia 2024, así:
</t>
    </r>
    <r>
      <rPr>
        <b/>
        <sz val="14"/>
        <color rgb="FF000000"/>
        <rFont val="Calibri"/>
        <family val="2"/>
      </rPr>
      <t>INDICADOR</t>
    </r>
    <r>
      <rPr>
        <sz val="14"/>
        <color rgb="FF000000"/>
        <rFont val="Calibri"/>
        <family val="2"/>
      </rPr>
      <t xml:space="preserve">: Cantidad de órdenes de compra celebradas / cantidad de solicitudes de cotización publicadas a través de la Tienda Virtual del Estado Colombiano, por el 100%
</t>
    </r>
    <r>
      <rPr>
        <b/>
        <sz val="14"/>
        <color rgb="FF000000"/>
        <rFont val="Calibri"/>
        <family val="2"/>
      </rPr>
      <t>FRECUENCIA</t>
    </r>
    <r>
      <rPr>
        <sz val="14"/>
        <color rgb="FF000000"/>
        <rFont val="Calibri"/>
        <family val="2"/>
      </rPr>
      <t xml:space="preserve">:  Actividad programada a demanda para evaluar semestralmente. 
</t>
    </r>
    <r>
      <rPr>
        <b/>
        <sz val="14"/>
        <color rgb="FF000000"/>
        <rFont val="Calibri"/>
        <family val="2"/>
      </rPr>
      <t>JUNIO</t>
    </r>
    <r>
      <rPr>
        <sz val="14"/>
        <color rgb="FF000000"/>
        <rFont val="Calibri"/>
        <family val="2"/>
      </rPr>
      <t xml:space="preserve">: De acuerdo con las evidencias aportadas, para el primer semestre de 2024, y en atención a los procesos recibidos, de estos uno (1) se utilizó exclusivamente para Selección Abreviada – Acuerdo Marco de precios, el cual indica un enfoque selectivo y eficiente en la aplicación de los Instrumentos de Agregación de Demanda y Acuerdo Marco de Precios para la contratación pública. Observando cumplimiento, lo anterior de acuerdo con las evidencias aportas por el proceso de Gestión de Bienes y Servicios.
</t>
    </r>
    <r>
      <rPr>
        <b/>
        <sz val="14"/>
        <color rgb="FF000000"/>
        <rFont val="Calibri"/>
        <family val="2"/>
      </rPr>
      <t>DICIEMBRE</t>
    </r>
    <r>
      <rPr>
        <sz val="14"/>
        <color rgb="FF000000"/>
        <rFont val="Calibri"/>
        <family val="2"/>
      </rPr>
      <t>: En atención con las evidencias aportadas, para el segundo semestre de 2024, se recibieron 146 procesos de los cuales 18 de éstos corresponden a procesos de Selección Abreviada - Acuerdo Marco de precios, de estos se celebraron cinco (5) órdenes de compras, lo cual indica un enfoque selectivo y eficiente en la aplicación de los Instrumentos de Agregación de Demanda y Acuerdo Marco de Precios para la contratación pública.
En atención a la evidencia objeto de evaluación y en concordancia con la meta propuesta la cual era realizar dos informes (seguimiento), se puede concluir respecto de las actividades motivo de evaluación y de conformidad con el PAG para el 2024, que se logró la ejecución del del 10,0, equivalente al 100%.</t>
    </r>
  </si>
  <si>
    <t>Realizar el seguimiento a la ejecución del Plan Anual de Adquisiciones a través de informe trimestral</t>
  </si>
  <si>
    <r>
      <t xml:space="preserve">Para la medición de la actividad programada el proceso se propuso el siguiente indicador para la vigencia 2024, así:
</t>
    </r>
    <r>
      <rPr>
        <b/>
        <sz val="14"/>
        <color rgb="FF000000"/>
        <rFont val="Calibri"/>
        <family val="2"/>
      </rPr>
      <t>INDICADOR</t>
    </r>
    <r>
      <rPr>
        <sz val="14"/>
        <color rgb="FF000000"/>
        <rFont val="Calibri"/>
        <family val="2"/>
      </rPr>
      <t xml:space="preserve">: Número de seguimientos programados en el Plan Anual de Adquisiciones
</t>
    </r>
    <r>
      <rPr>
        <b/>
        <sz val="14"/>
        <color rgb="FF000000"/>
        <rFont val="Calibri"/>
        <family val="2"/>
      </rPr>
      <t>FRECUENCIA</t>
    </r>
    <r>
      <rPr>
        <sz val="14"/>
        <color rgb="FF000000"/>
        <rFont val="Calibri"/>
        <family val="2"/>
      </rPr>
      <t xml:space="preserve">:  Actividad programada trimestralmente, estableciendo como meta 12 seguimientos.
</t>
    </r>
    <r>
      <rPr>
        <b/>
        <sz val="14"/>
        <color rgb="FF000000"/>
        <rFont val="Calibri"/>
        <family val="2"/>
      </rPr>
      <t>MARZO</t>
    </r>
    <r>
      <rPr>
        <sz val="14"/>
        <color rgb="FF000000"/>
        <rFont val="Calibri"/>
        <family val="2"/>
      </rPr>
      <t xml:space="preserve">: De acuerdo con las evidencias aportadas, para los meses de Enero a Marzo de 2024, se adelantó la publicación inicial de Plan Anual de Adquisiciones – PAA, al igual que se realizaron tres (3) actualizaciones en plataforma SECOP II. Las actualizaciones de las líneas publicadas en la programación inicial obedecieron a solicitudes realizada por las dependencias o solicitudes realizadas por el equipo jurídico y financiero de la Dirección de Contratación que se surte posterior a la revisión y análisis de las líneas radicadas. se evidenciaron (3) seguimientos)
A la fecha se han realizado 3 actualizaciones atendiendo las instrucciones de la circular en el sentido de minimizar las actualizaciones de las programaciones indicadas: Versión 1 del 15/01/2024, Versión 2 del 30/01/2024 y Versión 3 del 05/03/2024. Programación PAA, a marzo 31 de 2024 se tiene la siguiente estadística de ejecución Plan Anual de Adquisiciones cuenta con un porcentaje de ejecución del 23%: 
</t>
    </r>
    <r>
      <rPr>
        <b/>
        <sz val="14"/>
        <color rgb="FF000000"/>
        <rFont val="Calibri"/>
        <family val="2"/>
      </rPr>
      <t>JUNIO</t>
    </r>
    <r>
      <rPr>
        <sz val="14"/>
        <color rgb="FF000000"/>
        <rFont val="Calibri"/>
        <family val="2"/>
      </rPr>
      <t xml:space="preserve">: En atención a las evidencias aportadas, se evidencio que, para junio a agosto, se realizaron actividades: se llevaron a cabo 4 actualizaciones correspondientes a las versiones 5, 6, 7 y 8, las cuales se encuentran publicadas tanto en la página web de la entidad como en la plataforma SECOP II. Con relación a la ejecución del Plan Anual de adquisiciones (PAA) se tiene las siguientes estadísticas de ejecución PAA con un porcentaje de ejecución del 20,64% en inversión y del 37,45% en funcionamiento. se evidenciaron (3) seguimientos)
</t>
    </r>
    <r>
      <rPr>
        <b/>
        <sz val="14"/>
        <color rgb="FF000000"/>
        <rFont val="Calibri"/>
        <family val="2"/>
      </rPr>
      <t>SEPTIEMBRE</t>
    </r>
    <r>
      <rPr>
        <sz val="14"/>
        <color rgb="FF000000"/>
        <rFont val="Calibri"/>
        <family val="2"/>
      </rPr>
      <t xml:space="preserve">: El PAA - 2024 a corte septiembre, tiene programadas 242 líneas PAA con porcentaje de ejecución del 53,07%; el cual están distribuidos con los recursos de inversión del 52,91% y de funcionamiento del 54,36%; estando pendiente por radicar 32 líneas PAA. Lo anterior se encuentra publicado en el SECOP II y en la página web de la SNS con una publicación inicial y 10 actualizaciones, de las cuelas 3 actualizaciones corresponden a este trimestre julio a septiembre de 2024. de igual forma se evidencio el seguimiento al PAA, con las dependencias responsables de la ejecución del plan anual de adquisiciones a través de reuniones y mesas de trabajo mensuales.
</t>
    </r>
    <r>
      <rPr>
        <b/>
        <sz val="14"/>
        <color rgb="FF000000"/>
        <rFont val="Calibri"/>
        <family val="2"/>
      </rPr>
      <t>DICIEMBRE</t>
    </r>
    <r>
      <rPr>
        <sz val="14"/>
        <color rgb="FF000000"/>
        <rFont val="Calibri"/>
        <family val="2"/>
      </rPr>
      <t xml:space="preserve">: Para el periodo evaluado se llevaron a cabo las siguientes actividades: se realizaron 9 actualizaciones correspondientes a las versiones 12,13,14,15,16,17,18,19 y 20; en atención a los requerimientos de las dependencias. Con relación a la ejecución del Plan Anual de Adquisiciones en diciembre se obtuvo un porcentaje de ejecución del 100% en inversión y del 100% en funcionamiento. se evidenciaron (3) seguimientos)
</t>
    </r>
    <r>
      <rPr>
        <b/>
        <sz val="14"/>
        <color rgb="FF000000"/>
        <rFont val="Calibri"/>
        <family val="2"/>
      </rPr>
      <t>CONCLUSIÓN</t>
    </r>
    <r>
      <rPr>
        <sz val="14"/>
        <color rgb="FF000000"/>
        <rFont val="Calibri"/>
        <family val="2"/>
      </rPr>
      <t>: se evidenciaron 12 seguimiento en total, para la vigencia 2024, se celebraron 75 contratos de funcionamiento por $4.831.651.532 y 169 contratos de inversión por  $16.576.974.103, para un total de $21.408.625.635, lo que de acuerdo con la evidencia objetiva aportada respecto de las actividades programadas y de conformidad con la programación definida en el PAG para el 2024, la Dirección de Contratación logro una ejecución del 100% para el período objeto de evaluación, demuestra que, durante el 2024, se obtuvo un cumplimiento del 10,0, equivalente al 100%.</t>
    </r>
  </si>
  <si>
    <t>Incorporar en el estudio previo un estudio del sector que de cuenta de las prácticas de Análisis de Datos.</t>
  </si>
  <si>
    <r>
      <t xml:space="preserve">Para la medición de la actividad programada el proceso se propuso el siguiente indicador para la vigencia 2024, así:
</t>
    </r>
    <r>
      <rPr>
        <b/>
        <sz val="14"/>
        <color rgb="FF000000"/>
        <rFont val="Calibri"/>
        <family val="2"/>
      </rPr>
      <t>INDICADOR</t>
    </r>
    <r>
      <rPr>
        <sz val="14"/>
        <color rgb="FF000000"/>
        <rFont val="Calibri"/>
        <family val="2"/>
      </rPr>
      <t xml:space="preserve">: Cantidad de contratos celebrados con estudios previos en donde se incorporaron las prácticas de Análisis de datos / Cantidad de contratos celebrados por el 100%
</t>
    </r>
    <r>
      <rPr>
        <b/>
        <sz val="14"/>
        <color rgb="FF000000"/>
        <rFont val="Calibri"/>
        <family val="2"/>
      </rPr>
      <t>FRECUENCIA</t>
    </r>
    <r>
      <rPr>
        <sz val="14"/>
        <color rgb="FF000000"/>
        <rFont val="Calibri"/>
        <family val="2"/>
      </rPr>
      <t>:  Actividad programada semestral.
Según lo indicado por el Proceso, el indicador se creó para evaluar la práctica de Análisis de Datos, entendiéndose esto como la consulta de información, datos estadísticos, entre otros, de diferentes fuentes y con las cuales se logra establecer el sector relativo al objeto contractual, donde se propuso realizar dos mediciones una con corte al 30/11/2024 y otra para el 31/12/2024.
Noviembre: En el periodo de agosto a noviembre de 2024, de los contratos que fueron suscritos, a 10 contratos de diferentes modalidades, se le verifico que dentro de su estudio previo se les aplicara las prácticas de Análisis de datos, entendiéndose esto como la consulta de información, datos estadísticos, entre otros, de diferentes fuentes y con las cuales se logra establecer el sector relativo al objeto contractual.
Diciembre: En el periodo indicado se suscribieron veinticuatro (24) contratos de diferentes modalidades, y a los cuales dentro de su estudio previo a todos se les aplicaron prácticas de Análisis de datos, entendiéndose esto como la consulta de información, datos estadísticos, entre otros, de diferentes fuentes y con las cuales se logra establecer el sector relativo al objeto contractual.
En atención a la evidencia objeto de evaluación y en concordancia con la meta propuesta la cual era realizar dos informes (seguimiento), se puede concluir respecto de las actividades motivo de evaluación y de conformidad con el PAG para el 2024, que se logró la ejecución del del 10,0, equivalente al 100%.</t>
    </r>
  </si>
  <si>
    <t>Conforme con la programación establecida en el Plan Anual de Gestión (PAG) por parte de la Dirección de Contratación, correspondiente a la vigencia 2024, y teniendo en cuenta las metas programadas y en atención a la evidencia objetiva aportada y valorada por el equipo auditor asignado por la OCI, se puede evidenciar que obtuvo un cumplimiento de 10 lo que corresponde a un cumplimiento del 100%</t>
  </si>
  <si>
    <t>Implementar el plan de brechas FURAG de la política de Gestión Presupuestal y Eficiencia del Gasto Público</t>
  </si>
  <si>
    <r>
      <rPr>
        <b/>
        <sz val="14"/>
        <rFont val="Calibri"/>
        <family val="2"/>
      </rPr>
      <t>Indicador GF13 – Frecuencia anual</t>
    </r>
    <r>
      <rPr>
        <sz val="14"/>
        <rFont val="Calibri"/>
        <family val="2"/>
      </rPr>
      <t xml:space="preserve">
Número de actividades realizadas frente al plan de brechas de Gestión Presupuestal y Eficiencia del Gasto Público
Se observó para el periodo evaluado que, la Dirección Financiera estableció como meta 10 actividades asociadas con el plan de brechas del FURAG, y que refiere la “Política de Gestión Presupuestal y Eficiencia del Gasto Público”, observándose a través de la evidencia objetiva consulta a través de la herramienta SharePoint (Reporte PAG” el cumplimiento de las actividades programadas, y que las mismas se encuentran relacionadas en el documento denominado “Formulación y seguimiento de planes o cronogramas – DEFT04 – V1”.
</t>
    </r>
    <r>
      <rPr>
        <b/>
        <sz val="14"/>
        <rFont val="Calibri"/>
        <family val="2"/>
      </rPr>
      <t>Así las cosas, el nivel del cumplimiento para el periodo evaluado y que refiere la actividad asociada con el indicador GF13 “Implementar el plan de brechas FURAG de la política de Gestión Presupuestal y Eficiencia del Gasto Público”, presenta al cierre un cumplimiento del 100%.</t>
    </r>
  </si>
  <si>
    <t>Ejecutar cronograma de Política de Gestión Presupuestal y Eficiencia del Gasto Público</t>
  </si>
  <si>
    <r>
      <rPr>
        <b/>
        <u/>
        <sz val="14"/>
        <rFont val="Calibri"/>
        <family val="2"/>
      </rPr>
      <t>Indicador (GF01) - Frecuencia mensual</t>
    </r>
    <r>
      <rPr>
        <sz val="14"/>
        <rFont val="Calibri"/>
        <family val="2"/>
      </rPr>
      <t xml:space="preserve">
Actividades ejecutadas / Actividades programadas
Se observó para el periodo evaluado que, de las catorce (14) actividades establecidas como meta se cumplieron en su totalidad, guardando consistencia en la frecuencia y cantidad que se estable mensual, y que las mismas cuentan con los soportes de dan fe de su cumplimiento, información que reposa en la herramienta SharePoint dispuesta por la Oficina Asesora de Planeación, y precisándose que, el responsable directo de cargar la información es la Dirección Financiera. 
</t>
    </r>
    <r>
      <rPr>
        <b/>
        <sz val="14"/>
        <rFont val="Calibri"/>
        <family val="2"/>
      </rPr>
      <t>Así las cosas, el nivel del cumplimiento para el periodo evaluado y que refiere la actividad asociada con el indicador GF01 “Ejecutar cronograma de Política de Gestión Presupuestal y Eficiencia del Gasto Público”, presenta al cierre un cumplimiento del 100%.</t>
    </r>
  </si>
  <si>
    <t>Medir y reportar la ejecución total del presupuesto en compromisos.</t>
  </si>
  <si>
    <r>
      <rPr>
        <b/>
        <u/>
        <sz val="14"/>
        <rFont val="Calibri"/>
        <family val="2"/>
      </rPr>
      <t>Indicador GF02 - Frecuencia trimestral</t>
    </r>
    <r>
      <rPr>
        <sz val="14"/>
        <rFont val="Calibri"/>
        <family val="2"/>
      </rPr>
      <t xml:space="preserve">
(Compromisos total / Apropiación total final) *100
</t>
    </r>
    <r>
      <rPr>
        <b/>
        <sz val="14"/>
        <rFont val="Calibri"/>
        <family val="2"/>
      </rPr>
      <t>Primer trimestre 2024</t>
    </r>
    <r>
      <rPr>
        <sz val="14"/>
        <rFont val="Calibri"/>
        <family val="2"/>
      </rPr>
      <t xml:space="preserve">
La meta esperada era del 25%, sin embargo, al cierre trimestre evaluado se alcanzó un porcentaje de ejecución del 24%, es decir, que el 1% restante de los compromisos totales no fueron ejecutados. La Dirección Financiera al respecto manifestó que se debía a una disminución en la nómina de personal que impactaron su cumplimiento. 
</t>
    </r>
    <r>
      <rPr>
        <b/>
        <sz val="14"/>
        <rFont val="Calibri"/>
        <family val="2"/>
      </rPr>
      <t>Segundo trimestre 2024</t>
    </r>
    <r>
      <rPr>
        <sz val="14"/>
        <rFont val="Calibri"/>
        <family val="2"/>
      </rPr>
      <t xml:space="preserve">
Respecto a la ejecución presupuestal de los valores comprometidos, se alcanzó una ejecución del 43% frente a la meta que era del 40%. Situación que se debió a las novedades de nómina de personal, en especial a la inclusión de nuevos funcionaros a ocupar cargos de la planta dispuesta por la entidad. Además, se ejecutaron proyectos de inversión a cargo de las Dependencias conforme al PAA. 
</t>
    </r>
    <r>
      <rPr>
        <b/>
        <sz val="14"/>
        <rFont val="Calibri"/>
        <family val="2"/>
      </rPr>
      <t>Tercer trimestre 2024</t>
    </r>
    <r>
      <rPr>
        <sz val="14"/>
        <rFont val="Calibri"/>
        <family val="2"/>
      </rPr>
      <t xml:space="preserve">
La ejecución presupuestal de los valores comprometidos alcanzó una ejecución del 63% frente a la meta esperada 60%. Situación que se debió a las novedades de nómina de personal, en especial a la inclusión de nuevos funcionaros a ocupar cargos de la planta dispuesta por la entidad. Además, se ejecutaron proyectos de inversión a cargo de las Dependencias conforme al PAA. 
</t>
    </r>
    <r>
      <rPr>
        <b/>
        <sz val="14"/>
        <rFont val="Calibri"/>
        <family val="2"/>
      </rPr>
      <t>Cuarto trimestre 2024</t>
    </r>
    <r>
      <rPr>
        <sz val="14"/>
        <rFont val="Calibri"/>
        <family val="2"/>
      </rPr>
      <t xml:space="preserve">
La meta esperada para el cuarto trimestre y cierre de la vigencia 2024 era del 90% con respecto a los valores comprometidos en el presupuesto de la Entidad. Sin embargo, este alcanzó el 85% de los compromisos totales, es decir, que el 5% no fue ejecutado. Se manifestó por parte de la Dirección financiera que el incumplimiento obedeció a cambios administrativos afectando la contratación y novedades en la nómina de personal. 
</t>
    </r>
    <r>
      <rPr>
        <b/>
        <sz val="14"/>
        <rFont val="Calibri"/>
        <family val="2"/>
      </rPr>
      <t xml:space="preserve">
Así las cosas,  el nivel del cumplimiento para el periodo evaluado y que refiere la actividad asociada con el indicador GF02 “Medir y reportar la ejecución total del presupuesto en compromisos”, presenta al cierre un cumplimiento parcial del 94%.</t>
    </r>
  </si>
  <si>
    <t>Ejecutar cronograma de presentación y publicación de Estados Financieros de la SNS</t>
  </si>
  <si>
    <r>
      <rPr>
        <b/>
        <u/>
        <sz val="14"/>
        <rFont val="Calibri"/>
        <family val="2"/>
      </rPr>
      <t>Indicador GF06 - Frecuencia trimestral</t>
    </r>
    <r>
      <rPr>
        <sz val="14"/>
        <rFont val="Calibri"/>
        <family val="2"/>
      </rPr>
      <t xml:space="preserve">
Actividades ejecutadas acumuladas / Actividades programadas acumuladas
</t>
    </r>
    <r>
      <rPr>
        <b/>
        <sz val="14"/>
        <rFont val="Calibri"/>
        <family val="2"/>
      </rPr>
      <t>Primer trimestre 2024</t>
    </r>
    <r>
      <rPr>
        <sz val="14"/>
        <rFont val="Calibri"/>
        <family val="2"/>
      </rPr>
      <t xml:space="preserve">
Conforme a la evidencia objetiva “Reporte PAG – Secretaría General) que reposa en la herramienta SharePoint dispuesta por la Oficina Asesora de Planeación – OAP, se observó que, para el trimestre evaluado se alcanzó la meta esperada del 14% (una actividad).
</t>
    </r>
    <r>
      <rPr>
        <b/>
        <sz val="14"/>
        <rFont val="Calibri"/>
        <family val="2"/>
      </rPr>
      <t>Segundo trimestre 2024</t>
    </r>
    <r>
      <rPr>
        <sz val="14"/>
        <rFont val="Calibri"/>
        <family val="2"/>
      </rPr>
      <t xml:space="preserve">
Conforme a la evidencia objetiva “Reporte PAG – Secretaría General) que reposa en la herramienta SharePoint dispuesta por la Oficina Asesora de Planeación – OAP, se observó que, para el trimestre evaluado se alcanzó la meta esperada del 43% (tres actividades).
</t>
    </r>
    <r>
      <rPr>
        <b/>
        <sz val="14"/>
        <rFont val="Calibri"/>
        <family val="2"/>
      </rPr>
      <t>Tercer trimestre 2024</t>
    </r>
    <r>
      <rPr>
        <sz val="14"/>
        <rFont val="Calibri"/>
        <family val="2"/>
      </rPr>
      <t xml:space="preserve">
Conforme a la evidencia objetiva “Reporte PAG – Secretaría General) que reposa en la herramienta SharePoint dispuesta por la Oficina Asesora de Planeación – OAP, se observó que, para el trimestre evaluado se alcanzó la meta esperada del 57% (cuatro actividades).
</t>
    </r>
    <r>
      <rPr>
        <b/>
        <sz val="14"/>
        <rFont val="Calibri"/>
        <family val="2"/>
      </rPr>
      <t>Cuarto trimestre 2024</t>
    </r>
    <r>
      <rPr>
        <sz val="14"/>
        <rFont val="Calibri"/>
        <family val="2"/>
      </rPr>
      <t xml:space="preserve">
Conforme a la evidencia objetiva “Reporte PAG – Secretaría General) que reposa en la herramienta SharePoint dispuesta por la Oficina Asesora de Planeación – OAP, se observó que, para el trimestre evaluado se alcanzó la meta esperada del 100% (siete actividades).
</t>
    </r>
    <r>
      <rPr>
        <b/>
        <sz val="14"/>
        <rFont val="Calibri"/>
        <family val="2"/>
      </rPr>
      <t>Así las cosas, el nivel del cumplimiento para el periodo evaluado y que refiere la actividad asociada con el indicador GF06 “Ejecutar cronograma de presentación y publicación de Estados Financieros de la SNS”, presenta al cierre un cumplimiento del 100%.</t>
    </r>
  </si>
  <si>
    <t>Calcular el porcentaje de pagos realizados en los tiempos establecidos en la circular vigente.</t>
  </si>
  <si>
    <r>
      <rPr>
        <b/>
        <sz val="14"/>
        <rFont val="Calibri"/>
        <family val="2"/>
      </rPr>
      <t>Indicador GF07 - Frecuencia mensual</t>
    </r>
    <r>
      <rPr>
        <sz val="14"/>
        <rFont val="Calibri"/>
        <family val="2"/>
      </rPr>
      <t xml:space="preserve">
Número de cuentas gestionadas en termino igual o menor a 5 días / Numero de cuentas recibidas para pago en el mes
Durante el periodo evaluado, la Dirección Financiera recibió y gestionó un total de 2.029 cuentas relacionadas con las obligaciones contractuales y demás gastos de funcionamiento de la Superintendencia Nacional de Salud. Se precisa que, el indicador es mensual y que este es a demanda. En revisión de los soportes que registra la herramienta SharePoint (Reporte PAG), se observó su cumplimiento conforme a la evidencia objetiva consultada. 
</t>
    </r>
    <r>
      <rPr>
        <b/>
        <sz val="14"/>
        <rFont val="Calibri"/>
        <family val="2"/>
      </rPr>
      <t>Así las cosas, el nivel del cumplimiento para el periodo evaluado y que refiere la actividad asociada con el indicador GF07 “Calcular el porcentaje de pagos realizados en los tiempos establecidos en la circular vigente”, presenta al cierre un cumplimiento del 100%.</t>
    </r>
  </si>
  <si>
    <t>Gestionar dentro del término legal establecido las excepciones al mandamiento de pago y las solicitudes de facilidades de pago.</t>
  </si>
  <si>
    <r>
      <rPr>
        <b/>
        <u/>
        <sz val="14"/>
        <rFont val="Calibri"/>
        <family val="2"/>
      </rPr>
      <t>Indicador GF09 – Frecuencia cuatrimestral</t>
    </r>
    <r>
      <rPr>
        <sz val="14"/>
        <rFont val="Calibri"/>
        <family val="2"/>
      </rPr>
      <t xml:space="preserve">
Número excepciones al mandamiento de pago y facilidades de pago resueltas oportunamente / número excepciones al mandamiento de pago y facilidades de pago solicitadas con cumplimiento de requisitos.
</t>
    </r>
    <r>
      <rPr>
        <b/>
        <sz val="14"/>
        <rFont val="Calibri"/>
        <family val="2"/>
      </rPr>
      <t>Primer cuatrimestre 2024</t>
    </r>
    <r>
      <rPr>
        <sz val="14"/>
        <rFont val="Calibri"/>
        <family val="2"/>
      </rPr>
      <t xml:space="preserve">
Se recibieron 15 y se resolvieron oportunamente 14 solicitudes, de las cuales 14 corresponden a excepciones al mandamiento de pago y 1 a otorgamiento de facilidades de pago, para un cumplimiento parcial del 93% conforme a la evidencia objetiva consultada y evaluada. 
</t>
    </r>
    <r>
      <rPr>
        <b/>
        <sz val="14"/>
        <rFont val="Calibri"/>
        <family val="2"/>
      </rPr>
      <t>Segundo cuatrimestre 2024</t>
    </r>
    <r>
      <rPr>
        <sz val="14"/>
        <rFont val="Calibri"/>
        <family val="2"/>
      </rPr>
      <t xml:space="preserve">
Se recibieron y se resolvieron oportunamente 10 solicitudes de otorgamiento de facilidades de pago, para un cumplimiento del 100% conforme a la evidencia objetiva consultada y evaluada. 
</t>
    </r>
    <r>
      <rPr>
        <b/>
        <sz val="14"/>
        <rFont val="Calibri"/>
        <family val="2"/>
      </rPr>
      <t>Tercer cuatrimestre 2024</t>
    </r>
    <r>
      <rPr>
        <sz val="14"/>
        <rFont val="Calibri"/>
        <family val="2"/>
      </rPr>
      <t xml:space="preserve">
Se recibieron y se resolvieron oportunamente 42 solicitudes, de las cuales 16 corresponden a otorgamiento de facilidades de pago, y las restantes 26 a excepciones al mandamiento de pago, para un cumplimiento del 100% conforme a la evidencia objetiva consultada y evaluada. 
</t>
    </r>
    <r>
      <rPr>
        <b/>
        <sz val="14"/>
        <rFont val="Calibri"/>
        <family val="2"/>
      </rPr>
      <t>Así las cosas, el nivel del cumplimiento para el periodo evaluado y que refiere la actividad asociada con el indicador GF09 “Gestionar dentro del término legal establecido las excepciones al mandamiento de pago y las solicitudes de facilidades de pago”, presenta al cierre un cumplimiento parcial del 99%.</t>
    </r>
  </si>
  <si>
    <t>Medir la razonabilidad de la cartera sin proceso concursal de la SNS</t>
  </si>
  <si>
    <r>
      <rPr>
        <b/>
        <sz val="14"/>
        <rFont val="Calibri"/>
        <family val="2"/>
      </rPr>
      <t>Indicador GF11 – Frecuencia cuatrimestral</t>
    </r>
    <r>
      <rPr>
        <sz val="14"/>
        <rFont val="Calibri"/>
        <family val="2"/>
      </rPr>
      <t xml:space="preserve">
Total de Entidades conciliadas / Total Entidades con mayor concentración de valor de cartera cobrable y diferencias reciproca, al cierre del año inmediatamente anterior.
</t>
    </r>
    <r>
      <rPr>
        <b/>
        <sz val="14"/>
        <rFont val="Calibri"/>
        <family val="2"/>
      </rPr>
      <t>Primer cuatrimestre 2024</t>
    </r>
    <r>
      <rPr>
        <sz val="14"/>
        <rFont val="Calibri"/>
        <family val="2"/>
      </rPr>
      <t xml:space="preserve">
Se realizó la conciliación con 12 entidades que presentaban mayor concentración en la cartera, logrando cumplir la meta propuesta para el cuatrimestre evaluado, arrojando un cumplimiento del 100%.
</t>
    </r>
    <r>
      <rPr>
        <b/>
        <sz val="14"/>
        <rFont val="Calibri"/>
        <family val="2"/>
      </rPr>
      <t>Segundo cuatrimestre 2024</t>
    </r>
    <r>
      <rPr>
        <sz val="14"/>
        <rFont val="Calibri"/>
        <family val="2"/>
      </rPr>
      <t xml:space="preserve">
 Se realizó la conciliación con 11 entidades que presentaban mayor concentración en la cartera, logrando cumplir la meta propuesta para el cuatrimestre evaluado, arrojando un cumplimiento del 100%.
</t>
    </r>
    <r>
      <rPr>
        <b/>
        <sz val="14"/>
        <rFont val="Calibri"/>
        <family val="2"/>
      </rPr>
      <t xml:space="preserve">
Tercer cuatrimestre 2024
</t>
    </r>
    <r>
      <rPr>
        <sz val="14"/>
        <rFont val="Calibri"/>
        <family val="2"/>
      </rPr>
      <t xml:space="preserve">Se realizó la conciliación con 14 entidades que presentaban mayor concentración en la cartera, logrando cumplir la meta propuesta para el cuatrimestre evaluado, arrojando un cumplimiento del 100%.
</t>
    </r>
    <r>
      <rPr>
        <b/>
        <sz val="14"/>
        <rFont val="Calibri"/>
        <family val="2"/>
      </rPr>
      <t>Así las cosas, el nivel del cumplimiento para el periodo evaluado y que refiere la actividad asociada con el indicador GF11 “Medir la razonabilidad de la cartera sin proceso concursal de la SNS”, presenta al cierre un cumplimiento del 100%.</t>
    </r>
  </si>
  <si>
    <t xml:space="preserve">Gestionar obligaciones presentadas ante el comité de cartera </t>
  </si>
  <si>
    <r>
      <rPr>
        <b/>
        <sz val="14"/>
        <rFont val="Calibri"/>
        <family val="2"/>
      </rPr>
      <t>Indicador GF12 – Frecuencia semestral</t>
    </r>
    <r>
      <rPr>
        <sz val="14"/>
        <rFont val="Calibri"/>
        <family val="2"/>
      </rPr>
      <t xml:space="preserve">
(Valor de capital de las obligaciones presentadas ante el comité de cartera /Valor total del capital de la cartera clasificada durante el semestre) * 100
</t>
    </r>
    <r>
      <rPr>
        <b/>
        <sz val="14"/>
        <rFont val="Calibri"/>
        <family val="2"/>
      </rPr>
      <t>Primer semestre 2024</t>
    </r>
    <r>
      <rPr>
        <sz val="14"/>
        <rFont val="Calibri"/>
        <family val="2"/>
      </rPr>
      <t xml:space="preserve">
Conforme a la evidencia objetiva consultada a través de la herramienta SharePoint (Reporte PAG), se observó que para el semestre evaluado, la Dirección financiera superó la meta trazada del 15%, dado que, se logró presentar ante el comité de cartera la clasificación de la cartera generada como de difícil cobro llegando a un 34%, lo que generó un cumplimiento del 100% para el citado semestre. 
</t>
    </r>
    <r>
      <rPr>
        <b/>
        <sz val="14"/>
        <rFont val="Calibri"/>
        <family val="2"/>
      </rPr>
      <t>Segundo semestre 2024</t>
    </r>
    <r>
      <rPr>
        <sz val="14"/>
        <rFont val="Calibri"/>
        <family val="2"/>
      </rPr>
      <t xml:space="preserve">
Conforme a la evidencia objetiva consultada a través de la herramienta SharePoint (Reporte PAG), se observó que para el semestre evaluado, la Dirección financiera superó la meta trazada del 30%, dado que, se logró presentar ante el comité de cartera la clasificación de la cartera generada como de difícil cobro llegando a un 45%, lo que generó un cumplimiento del 100% para el citado semestre.
</t>
    </r>
    <r>
      <rPr>
        <b/>
        <sz val="14"/>
        <rFont val="Calibri"/>
        <family val="2"/>
      </rPr>
      <t>Así las cosas, el nivel del cumplimiento para el periodo evaluado y que refiere la actividad asociada con el indicador GF12 “Gestionar obligaciones presentadas ante el comité de cartera”, presenta al cierre un cumplimiento del 100%.</t>
    </r>
  </si>
  <si>
    <r>
      <rPr>
        <u/>
        <sz val="17"/>
        <rFont val="Calibri"/>
        <family val="2"/>
        <scheme val="minor"/>
      </rPr>
      <t>Conclusión</t>
    </r>
    <r>
      <rPr>
        <sz val="17"/>
        <rFont val="Calibri"/>
        <family val="2"/>
        <scheme val="minor"/>
      </rPr>
      <t xml:space="preserve">
Con relación a los indicadores y actividades asociadas a cargo de la Secretaría General - Dirección Financiera para el periodo evaluado, se observó un cumplimiento parcial del 94% respecto del indicador GF02 “(Compromisos total / Apropiación total final) * 100”, dado que, no se alcanzó la meta esperada del 90%, ejecución que llegó al 85% tal y como se encuentra documentado en el reporte denominado “REP_EPG034_EjecucionPresupuesta”, precisándose sobre la importancia de que, dentro la vigencia fiscal, se planifiquen los recursos que van a ser ejecutados en su totalidad, en atención a principios del sistema presupuestal consagrados en el Artículo 12 del Decreto Ley 111 de 1996, mitigándose así el riesgo de posibles incumplimientos presupuestales. 
Asimismo, se observó para el indicador GF09 “Número excepciones al mandamiento de pago y facilidades de pago resueltas oportunamente / número excepciones al mandamiento de pago y facilidades de pago solicitadas con cumplimiento de requisitos”, no se alcanzó la meta espera del 100%, dado que, durante el periodo evaluado se recibieron sesenta y siete (67) solicitudes, de las cuales sesenta y seis (66) se gestionaron oportunamente, para un cumplimiento parcial del 99% conforme a la evidencia objetiva consultada que reposa en el SharePoint (Reporte PAG).
Así las cosas, y tomando con base el resultado de la evaluación a la totalidad de las actividades e indicadores de gestión a cargo de la Dirección Financiera, se observó un cumplimiento parcial del 99%. </t>
    </r>
  </si>
  <si>
    <t>Recibir y tramitar las NOTICIAS DISCIPLINARIAS puestas en conocimiento a la Oficina de Control Disciplinario Interno, adoptando la decisión que corresponda.</t>
  </si>
  <si>
    <r>
      <rPr>
        <b/>
        <sz val="14"/>
        <rFont val="Calibri"/>
        <family val="2"/>
      </rPr>
      <t>CODIGO: AC01
INDICADOR:</t>
    </r>
    <r>
      <rPr>
        <sz val="14"/>
        <rFont val="Calibri"/>
        <family val="2"/>
      </rPr>
      <t xml:space="preserve"> Porcentaje de Noticias Disciplinarias Tramitadas oportunamente
</t>
    </r>
    <r>
      <rPr>
        <b/>
        <sz val="14"/>
        <rFont val="Calibri"/>
        <family val="2"/>
      </rPr>
      <t>FÓRMULA:</t>
    </r>
    <r>
      <rPr>
        <sz val="14"/>
        <rFont val="Calibri"/>
        <family val="2"/>
      </rPr>
      <t xml:space="preserve"> (Número noticias disciplinarias tramitadas oportunamente en el período/Número total noticias disciplinarias recibidas) * 100
</t>
    </r>
    <r>
      <rPr>
        <b/>
        <sz val="14"/>
        <rFont val="Calibri"/>
        <family val="2"/>
      </rPr>
      <t>FRECUENCIA</t>
    </r>
    <r>
      <rPr>
        <sz val="14"/>
        <rFont val="Calibri"/>
        <family val="2"/>
      </rPr>
      <t>: Semestral a demanda
Durante el primer semestre de 2024, la OCDI recibió 162 (100%) noticias disciplinarias, las cuales se gestionaron, dentro del mismo periodo, las actuaciones surtidas corresponden a: 78 (48,15%) Apertura de Indagación Previa; 50 (30,86%) Inhibitorios; 27 (16,67%) Apertura de Investigación Disciplinaria y 7 (4,32%) Traslados por Competencia. Cada actuación esta sustanciada y soportada en el correspondiente Auto proferido por la Coordinación del Grupo de Instrucción Disciplinaria de la OCDI. Ahora bien, en cuanto al origen de las noticias disciplinarias recibidas, el 59,26% (96) corresponden a quejas, el 40,12% (65) a informes de servidor público y el 0,62% (1) de oficio. 
Durante el segundo semestre de 2024, la OCDI recibió 240 (100%) noticias disciplinarias, las cuales se gestionaron, dentro del mismo periodo, las actuaciones surtidas corresponden a: 124 (51,67%) Inhibitorios; 88 (36,67%) Apertura de Indagación Previa; 16 (6,67%) Apertura de Investigación Disciplinaria; 11 (4,58%) Traslados por Competencia y 1 (0,4%) Archivo. Cada actuación esta sustanciada y soportada en el correspondiente Auto proferido por la Coordinación del Grupo de Instrucción Disciplinaria de la OCDI. Ahora bien, en cuanto al origen de las noticias disciplinarias recibidas, el 77,50% (186) corresponden a quejas y el 22,50% (54) a informes de servidor público.
De acuerdo con la programación del PAG 2024 y las evidencias aportadas, La Oficina de Control Disciplinario Interno ejecutó el total de metas programadas para el primer y segundo semestre de la vigencia objeto de evaluación, arrojando un cumplimiento del 100%.</t>
    </r>
  </si>
  <si>
    <t>Reducir número procesos disciplinarios prescritos</t>
  </si>
  <si>
    <r>
      <rPr>
        <b/>
        <sz val="14"/>
        <rFont val="Calibri"/>
        <family val="2"/>
      </rPr>
      <t>CÓDIGO:AC03</t>
    </r>
    <r>
      <rPr>
        <sz val="14"/>
        <rFont val="Calibri"/>
        <family val="2"/>
      </rPr>
      <t xml:space="preserve">
</t>
    </r>
    <r>
      <rPr>
        <b/>
        <sz val="14"/>
        <rFont val="Calibri"/>
        <family val="2"/>
      </rPr>
      <t>INDICADOR:</t>
    </r>
    <r>
      <rPr>
        <sz val="14"/>
        <rFont val="Calibri"/>
        <family val="2"/>
      </rPr>
      <t xml:space="preserve"> Porcentaje de procesos disciplinarios prescritos
</t>
    </r>
    <r>
      <rPr>
        <b/>
        <sz val="14"/>
        <rFont val="Calibri"/>
        <family val="2"/>
      </rPr>
      <t xml:space="preserve">FÓRMULA: </t>
    </r>
    <r>
      <rPr>
        <sz val="14"/>
        <rFont val="Calibri"/>
        <family val="2"/>
      </rPr>
      <t xml:space="preserve">(Número de procesos disciplinarios prescritos en el período/ Inventario total de procesos disciplinarios)*100
</t>
    </r>
    <r>
      <rPr>
        <b/>
        <sz val="14"/>
        <rFont val="Calibri"/>
        <family val="2"/>
      </rPr>
      <t>FRECUENCIA</t>
    </r>
    <r>
      <rPr>
        <sz val="14"/>
        <rFont val="Calibri"/>
        <family val="2"/>
      </rPr>
      <t xml:space="preserve">: Semestral a demanda
La Oficina de Control Interno identificó que el indicador establecido no muestra una reducción del número de procesos disciplinarios prescritos según se establece en la actividad, sin embargo también es importante aclarar que no existieron procesos prescritos durante la vigencia evaluada, por tal razón es necesario que la Oficina de Control Disciplinario Interno revalúe y formule de nuevo esta actividad para que durante la siguiente vigencia se pueda evaluar la gestión realizada frente a los procesos disciplinarios que tengan riesgo de prescripción.
De conformidad con lo anterior, se tomó una muestra de los procesos disciplinarios que estaban próximos a prescribir (NRCD 1907025,2006003, 2401006) esto durante la vigencia 2024 y según la relación suministrada por la OCDI,  evidenciando que los mismos fueron ejecutados antes de su prescripción, de igual manera se identificó que la fecha de los hechos de los procesos disciplinarios objeto de muestra no se habían ajustado en la base de datos suministrada por la OCDI, siendo así necesario que el mismo sea actualizado cada vez que se determine la fecha en que ocurrieron los hechos para que no exista riesgo en la prescripción de algún proceso..
De conformidad con lo anterior, la programación del PAG 2024 y las evidencias aportadas, La Oficina de Control Disciplinario Interno identificó y priorizó los procesos disciplinarios que podrían ser prescritos durante el primer y segundo semestre de la vigencia objeto de evaluación, arrojando un cumplimiento del 100% . No obstante, se eleva </t>
    </r>
    <r>
      <rPr>
        <b/>
        <sz val="14"/>
        <rFont val="Calibri"/>
        <family val="2"/>
      </rPr>
      <t>Recomendación</t>
    </r>
    <r>
      <rPr>
        <sz val="14"/>
        <rFont val="Calibri"/>
        <family val="2"/>
      </rPr>
      <t>, para que la OCDI junto con la OAP formulen este indicador de manera que no se vea afectado el resultado del mismo y mida la gestión realizada por la Oficina.</t>
    </r>
  </si>
  <si>
    <t>Realizar mesas de trabajo orientadoras  con la áreas de mayor ocurrencia de conductas disciplinables y difundir mediante correo institucional de tips informativos en desarrollo de la función preventiva del proceso</t>
  </si>
  <si>
    <r>
      <rPr>
        <b/>
        <sz val="14"/>
        <rFont val="Calibri"/>
        <family val="2"/>
      </rPr>
      <t>CÓDIGO:AC04
INDICADOR:</t>
    </r>
    <r>
      <rPr>
        <sz val="14"/>
        <rFont val="Calibri"/>
        <family val="2"/>
      </rPr>
      <t xml:space="preserve"> Porcentaje de avance en la realización de las mesas de trabajo
</t>
    </r>
    <r>
      <rPr>
        <b/>
        <sz val="14"/>
        <rFont val="Calibri"/>
        <family val="2"/>
      </rPr>
      <t>FÓRMULA:</t>
    </r>
    <r>
      <rPr>
        <sz val="14"/>
        <rFont val="Calibri"/>
        <family val="2"/>
      </rPr>
      <t xml:space="preserve"> (Número de mesas de trabajo sobre acciones preventivas disciplinarias ejecutadas en el periodo/  Número de mesas de trabajo sobre acciones preventivas disciplinarias a realizar  en el periodo)*100
</t>
    </r>
    <r>
      <rPr>
        <b/>
        <sz val="14"/>
        <rFont val="Calibri"/>
        <family val="2"/>
      </rPr>
      <t>FRECUENCIA:</t>
    </r>
    <r>
      <rPr>
        <sz val="14"/>
        <rFont val="Calibri"/>
        <family val="2"/>
      </rPr>
      <t xml:space="preserve"> Semestral a demanda
Durante el primer semestre se realizó, conjuntamente con la Dirección de Contratación, una mesa de trabajo dirigida a los supervisores de contratos, adelantada el 31/01/2024 cuya temática fue "responsabilidad disciplinaria" y contó con la participación de cuarenta y ocho (48) asistentes. De otra parte, se actualizo el contenido de la capacitación de inducción y reinducción en la plataforma Moodle, frente al tema disciplinario. Por último, se divulgaron cuatro (4) piezas comunicativas, con enfoque preventivo, a través de las listas de distribución. Funcionarios SNS (1008 Miembros); Contratistas SNS (18 Miembros); Regionales SNS (125 Miembros) y CAC Bogotá (0 Miembros), la divulgación se realizó el 06, 13, 20 y 24 de junio de 2024. 
Durante el segundo semestre se realizó, una mesa de trabajo dirigida a Funcionarios de la Sede Insular / adscrita a la Regional Norte y Sede Agualongo / adscrita a la Regional Occidental (15 participantes) – 30/09/2024, (2) Piezas Comunicativas (Tips) Julio 11 y 18 de 2024, (11)  Exhortaciones, así: Delegada para la Protección al Usuario (5); Dirección Administrativa (2) y Oficina Asesora de Comunicaciones e Imagen Institucional (1) – Octubre de 2024, Delegatura para Entidades Territoriales y Generadores, Recaudadores y Administradores de Recursos del SGSSS (1) – Noviembre de 2024, Dirección de Medidas Especiales para EPS y Entidades Adaptadas (1) y Oficina Asesora de Comunicaciones Estratégicas e Imagen Institucional (1) – Diciembre 2024.
De conformidad con la información anterior, la programación del PAG 2024 y las evidencias aportadas, La Oficina de Control Disciplinario Interno para la vigencia objeto de evaluación arroja un cumplimiento del 100% para esta actividad.</t>
    </r>
  </si>
  <si>
    <r>
      <t xml:space="preserve">Conforme con la programación establecida en el Plan Anual de Gestión - PAG de la vigencia 2024 y de acuerdo con la evidencia aportada por la Oficina de Control Disciplinario Interno,  se obtuvo un cumplimiento del 100%. No obstante, es importante que se analice la pertinencia de ajustar la actividad "Reducir número procesos disciplinarios prescritos" y con ello el indicador “(Número de procesos disciplinarios prescritos en el período/ Inventario total de procesos disciplinarios) *100”, ya que señala que para la Oficina de Control Disciplinario Interno existían procesos prescritos, lo cual no se refleja en la muestra objeto de evaluación; esto, bajo el acompañamiento metodológico de la Oficina Asesora de Planeación, a fin se establezca una actividad e indicador que permita medir la gestión de los </t>
    </r>
    <r>
      <rPr>
        <b/>
        <u/>
        <sz val="17"/>
        <rFont val="Calibri"/>
        <family val="2"/>
        <scheme val="minor"/>
      </rPr>
      <t>procesos disciplinarios con posibles riesgos de prescripción</t>
    </r>
    <r>
      <rPr>
        <sz val="17"/>
        <rFont val="Calibri"/>
        <family val="2"/>
        <scheme val="minor"/>
      </rPr>
      <t xml:space="preserve"> durante la vigencia, aunado a lo anterior, es necesario que la base de datos dispuesta por esa Oficina, sea actualizada cada vez que se determine con claridad la fecha de los hechos de cada proceso, esto para evitar que existan prescripciones durante la vigencia.
Adicionalmente, la información publicada en la página web de la Entidad respecto de la “Hoja de vida del Indicador” - DEFT20 V1, presenta la siguiente situación:
- Los indicadores establecidos para la Oficina de Control Disciplinario Interno, no se encuentran contemplados en el referido formato, similar situación fue detectada en auditoría efectuada al proceso Direccionamiento Estratégico, puesta en conocimiento ante el Comité Institucional de Coordinación de Control Interno mediante radicado N° 20241400000127773 del 19/12/2024
Por lo anterior, la Oficina de Control Interno recomienda a la Oficina Asesora de Planeación emprender las gestiones a que haya lugar, a fin de dar trámite al hallazgo generado y con ello las situaciones que ahora se reportan en el presente informe.</t>
    </r>
  </si>
  <si>
    <t>Reg. Nororiental / Guillermo</t>
  </si>
  <si>
    <t>Reg. Occidental / Edita</t>
  </si>
  <si>
    <t>Reg. Chocó / Luis</t>
  </si>
  <si>
    <t>Reg. Centro / Jorge</t>
  </si>
  <si>
    <t>Reg. Orinoquia / Julio</t>
  </si>
  <si>
    <t>Reg. Sur / Eddna</t>
  </si>
  <si>
    <t>Reg. Norte / Peter</t>
  </si>
  <si>
    <t>Reg. Andina / Peter</t>
  </si>
  <si>
    <t>ACTIVIDAD PAG</t>
  </si>
  <si>
    <t>FÓRMULA</t>
  </si>
  <si>
    <t xml:space="preserve">ACTIVIDADES  </t>
  </si>
  <si>
    <t>PRODUCTO / EVIDENCIA</t>
  </si>
  <si>
    <t>Programado</t>
  </si>
  <si>
    <t>Ejecutado</t>
  </si>
  <si>
    <t>% Ejecución</t>
  </si>
  <si>
    <t>Realizar actividades de inspección y vigilancia a los sujetos vigilados en las regiones, de acuerdo con la priorización.</t>
  </si>
  <si>
    <t xml:space="preserve">
Número de actividades del cronograma de organización en el territorio desarrolladas</t>
  </si>
  <si>
    <t>Informe de gestión con el trámite de PQRD y análisis del comportamiento de las PQRD</t>
  </si>
  <si>
    <t>Informe trámite de PQRD y análisis del comportamiento de las PQRD</t>
  </si>
  <si>
    <t>Realizar mesas  de seguimiento a PQRD con las EPS priorizadas por la Regional</t>
  </si>
  <si>
    <t>Promover espacios para la capacitación  y asistencia técnica en  el desarrollo del control social  en Salud. (Red de veedurías, asociaciones y grupos organizados)</t>
  </si>
  <si>
    <t>Realizar capacitaciones y asistencias técnicas en el desarrollo del control Social en Salud (Red de Ceedurías, asociaciones y grupos de interes)</t>
  </si>
  <si>
    <t xml:space="preserve">Realizar visitas inspectivas de acuerdo con las priorizaciones realizadas por las delegadas de la Superintendencia </t>
  </si>
  <si>
    <t>Visitas inspectivas de acuerdo con las priorizaciones realizadas por las delegadas de la Superintendencia realizadas</t>
  </si>
  <si>
    <t xml:space="preserve">Realizar seguimiento a los Planes de mejoramiento de auditorias de acuerdo a la directriz de las delegadas </t>
  </si>
  <si>
    <t>Informe de seguimiento a planes de mejora producto de las visitas realizadas</t>
  </si>
  <si>
    <t xml:space="preserve">Capacitaciones a Vigilados (EPS, entidades territoriales, IPS) </t>
  </si>
  <si>
    <t>Capacitaciones a vigilados (EPS, ET, IPS) realizadas</t>
  </si>
  <si>
    <t>Mesas de articulación  y/o mesas tecnicas en el terretorio</t>
  </si>
  <si>
    <t>Mesas de articulación, fortalecimiento  y  seguimiento a las entidades territoriales frente a las acciones realizadas por los hallazgos encontrados en las auditorias que realiza la Super a los vigilados realizadas</t>
  </si>
  <si>
    <t xml:space="preserve">Seguimiento a las acciones desarroladas por los vigilados de acuerdo a las directrices emitidas frente a pandemia COVID </t>
  </si>
  <si>
    <t>Informe de seguimiento a las acciones desarroladas por los vigilados de acuerdo a las directrices emitidas frente a pandemia COVID realizado.</t>
  </si>
  <si>
    <t>SUBTOTAL</t>
  </si>
  <si>
    <t>Realizar cobertura de municipios por presencia institucional con acciones de inspección y vigilancia de las regionales</t>
  </si>
  <si>
    <t>Número de municipios por presencia institucional con acciones de inspección y vigilancia de las regionales cubiertos / Número de municipios ubicados en el área de influencia de las regionales priorizados</t>
  </si>
  <si>
    <t>N.A</t>
  </si>
  <si>
    <t>Realizar visitas y/o auditorias no programadas de acuerdo con las necesidades identificadas por la Superintendencia Nacional de Salud.</t>
  </si>
  <si>
    <t>Número de auditorias y/o visitas realizadas a los sujetos vigilados en el periodo / Número de auditorias y/o visitas solicitadas.</t>
  </si>
  <si>
    <t>Realizar mesas de articulación y/o mesas técnicas en inspección y vigilancia en la organización en el territorio.</t>
  </si>
  <si>
    <t xml:space="preserve">Número de mesas de articulación y/o mesas técnicas en inspección y vigilancia  de acuerdo a la priorización del territorio realizadas / Número de mesas de articulación y/o mesas técnicas en inspección y vigilancia  de acuerdo a la priorización del territorio </t>
  </si>
  <si>
    <t>INDICADOR - Fórmula</t>
  </si>
  <si>
    <t>Número de actividades del cronograma de organización en el territorio desarrolladas</t>
  </si>
  <si>
    <t>FUNCIONARIO</t>
  </si>
  <si>
    <t>REGIONAL</t>
  </si>
  <si>
    <t>P. Marzo</t>
  </si>
  <si>
    <t>P. Junio</t>
  </si>
  <si>
    <t>P. TOTAL</t>
  </si>
  <si>
    <t>% EJECUCIÓN</t>
  </si>
  <si>
    <t>P. Abril</t>
  </si>
  <si>
    <t>Guillermo</t>
  </si>
  <si>
    <t>Reg. Nororiental</t>
  </si>
  <si>
    <t>Edita</t>
  </si>
  <si>
    <t>Reg. Occidental</t>
  </si>
  <si>
    <t>Luis</t>
  </si>
  <si>
    <t>Reg. Chocó</t>
  </si>
  <si>
    <t>Jorge</t>
  </si>
  <si>
    <t>Reg. Centro</t>
  </si>
  <si>
    <t>Julio</t>
  </si>
  <si>
    <t>Reg. Orinoquia</t>
  </si>
  <si>
    <t>Eddna</t>
  </si>
  <si>
    <t>Reg. Sur</t>
  </si>
  <si>
    <t>Peter</t>
  </si>
  <si>
    <t>Reg. Norte</t>
  </si>
  <si>
    <t>Reg. Andina</t>
  </si>
  <si>
    <t>CODIGO</t>
  </si>
  <si>
    <t>DIRECTIVO</t>
  </si>
  <si>
    <t>DÍA/MES</t>
  </si>
  <si>
    <t>SI</t>
  </si>
  <si>
    <t>NO SATISFACTORIO</t>
  </si>
  <si>
    <t>UNO</t>
  </si>
  <si>
    <t>ASESOR</t>
  </si>
  <si>
    <t>MODIFICA LA CALIFICACIÓN</t>
  </si>
  <si>
    <t>NO</t>
  </si>
  <si>
    <t>CEDULA DE CIUDADANIA</t>
  </si>
  <si>
    <t>PROFESIONAL</t>
  </si>
  <si>
    <t>CONFIRMA LA CALIFICACIÓN</t>
  </si>
  <si>
    <t>X</t>
  </si>
  <si>
    <t>TECNICO</t>
  </si>
  <si>
    <t>RECHAZA POR EXTEMPORÁNEA</t>
  </si>
  <si>
    <t>ASISTENCIAL</t>
  </si>
  <si>
    <t>EVALUADO</t>
  </si>
  <si>
    <t>EVALUADOR</t>
  </si>
  <si>
    <t>CEDULA DE EXTRAJERIA</t>
  </si>
  <si>
    <t>TERCERO</t>
  </si>
  <si>
    <t>CONOCIMIENTO DEL ENTORNO</t>
  </si>
  <si>
    <t>CONSTRUCCIÓN DE RELACIONES</t>
  </si>
  <si>
    <t>INICIATIVA</t>
  </si>
  <si>
    <t>DOS</t>
  </si>
  <si>
    <t>TRES</t>
  </si>
  <si>
    <t>SATISFACTORIO</t>
  </si>
  <si>
    <t>CUATRO</t>
  </si>
  <si>
    <t>DESTACADO</t>
  </si>
  <si>
    <t>SOBRESALIENTE</t>
  </si>
  <si>
    <t>CINCO</t>
  </si>
  <si>
    <t>Agregado para Asuntos Aéreos</t>
  </si>
  <si>
    <t>Asesor</t>
  </si>
  <si>
    <t>Asesor Comercial</t>
  </si>
  <si>
    <t>Jefe de Oficina Asesora de Comunicaciones o de Prensa o de Jurídica o de Planeación</t>
  </si>
  <si>
    <t>Administrador de Parques Nacionales</t>
  </si>
  <si>
    <t>Jefe de Área protegida</t>
  </si>
  <si>
    <t>Capellán</t>
  </si>
  <si>
    <t>Comandante Superior de Prisiones</t>
  </si>
  <si>
    <t>Consejero de Relaciones Exteriores</t>
  </si>
  <si>
    <t>Copiloto de Aviación</t>
  </si>
  <si>
    <t>Defensor de Familia</t>
  </si>
  <si>
    <t>Director de Establecimiento Carcelario</t>
  </si>
  <si>
    <t>Especialista Asesor Primero</t>
  </si>
  <si>
    <t>Especialista Jefe</t>
  </si>
  <si>
    <t>Inspector de Trabajo y Seguridad Social</t>
  </si>
  <si>
    <t>Inspector de Trabajo y Seguridad Social Especializado</t>
  </si>
  <si>
    <t>Médico</t>
  </si>
  <si>
    <t>Médico Especialista</t>
  </si>
  <si>
    <t>Odontólogo</t>
  </si>
  <si>
    <t>Odontólogo Especialista</t>
  </si>
  <si>
    <t>Oficial Logístico</t>
  </si>
  <si>
    <t>SEIS</t>
  </si>
  <si>
    <t>Oficial de Tratamiento Penitenciario</t>
  </si>
  <si>
    <t>Pastor u Orientador Espiritual</t>
  </si>
  <si>
    <t>Piloto de Aviación</t>
  </si>
  <si>
    <t>Primer Secretario de Relaciones Exteriores</t>
  </si>
  <si>
    <t>Profesional de Gestión Institucional</t>
  </si>
  <si>
    <t>Profesional Especializado</t>
  </si>
  <si>
    <t>Profesional Especializado Area de la Salud</t>
  </si>
  <si>
    <t>Profesional Universitario</t>
  </si>
  <si>
    <t>Profesional Universitario Area de la Salud</t>
  </si>
  <si>
    <t>Registrador Delegado</t>
  </si>
  <si>
    <t>Registrador Seccional</t>
  </si>
  <si>
    <t>Representante del Ministro de Educación ante Entidad Territorial</t>
  </si>
  <si>
    <t>Restaurador o Museólogo o Curador</t>
  </si>
  <si>
    <t>Secretario de Facultad</t>
  </si>
  <si>
    <t>Secretario Comercial I</t>
  </si>
  <si>
    <t>Secretario Comercial II</t>
  </si>
  <si>
    <t>Segundo Secretario de Relaciones Exteriores</t>
  </si>
  <si>
    <t>Subdirector de Establecimiento Carcelario</t>
  </si>
  <si>
    <t>Tercer Secretario de Relaciones Exteriores</t>
  </si>
  <si>
    <t>Analista de Sistemas</t>
  </si>
  <si>
    <t>Auxiliar de Escena</t>
  </si>
  <si>
    <t>Auxiliar de Pronóstico</t>
  </si>
  <si>
    <t>Auxiliar de Técnico</t>
  </si>
  <si>
    <t>Dactiloscopista</t>
  </si>
  <si>
    <t>Tecnico</t>
  </si>
  <si>
    <t>SIETE</t>
  </si>
  <si>
    <t>Especialista Primero</t>
  </si>
  <si>
    <t>Especialista Segundo</t>
  </si>
  <si>
    <t>Especialista Tercero</t>
  </si>
  <si>
    <t>Especialista Cuarto</t>
  </si>
  <si>
    <t>Especialista Quinto</t>
  </si>
  <si>
    <t>Especialista Sexto</t>
  </si>
  <si>
    <t>Instructor</t>
  </si>
  <si>
    <t>Instrumentador Quirúrgico</t>
  </si>
  <si>
    <t>Observador de Superficie</t>
  </si>
  <si>
    <t>Oficial de Catastro</t>
  </si>
  <si>
    <t>Pronosticador</t>
  </si>
  <si>
    <t>Radiosondista</t>
  </si>
  <si>
    <t>Técnico</t>
  </si>
  <si>
    <t>Técnico Administrativo</t>
  </si>
  <si>
    <t>Técnico Area Salud</t>
  </si>
  <si>
    <t>Técnico de Servicios Asistenciales</t>
  </si>
  <si>
    <t>Técnico Operativo</t>
  </si>
  <si>
    <t>Topógrafo</t>
  </si>
  <si>
    <t>Topógrafo Tecnólogo</t>
  </si>
  <si>
    <t>Adjunto Jefe</t>
  </si>
  <si>
    <t>Adjunto Intendente</t>
  </si>
  <si>
    <t>Adjunto Mayor</t>
  </si>
  <si>
    <t>Adjunto Especial</t>
  </si>
  <si>
    <t>Adjunto Primero</t>
  </si>
  <si>
    <t>Adjunto Segundo</t>
  </si>
  <si>
    <t>Adjunto Tercero</t>
  </si>
  <si>
    <t>OCHO</t>
  </si>
  <si>
    <t>Adjunto Cuarto</t>
  </si>
  <si>
    <t>Adjunto Quinto</t>
  </si>
  <si>
    <t>Auxiliar Administrativo</t>
  </si>
  <si>
    <t>Auxiliar Area Salud</t>
  </si>
  <si>
    <t>Auxiliar Bilingüe</t>
  </si>
  <si>
    <t>Auxiliar de Servicios Asistenciales</t>
  </si>
  <si>
    <t>Auxiliar de Servicios Generales</t>
  </si>
  <si>
    <t>Capitán de Prisiones</t>
  </si>
  <si>
    <t>Celador</t>
  </si>
  <si>
    <t>Asistencial</t>
  </si>
  <si>
    <t>Conductor Mecánico</t>
  </si>
  <si>
    <t>Distinguido</t>
  </si>
  <si>
    <t>Dragoneante</t>
  </si>
  <si>
    <t>Ecónomo</t>
  </si>
  <si>
    <t>Enfermero Auxiliar</t>
  </si>
  <si>
    <t>Inspector</t>
  </si>
  <si>
    <t>Inspector Jefe</t>
  </si>
  <si>
    <t>Mayor de Prisiones</t>
  </si>
  <si>
    <t>Operario</t>
  </si>
  <si>
    <t>Operario Calificado</t>
  </si>
  <si>
    <t>Pagador</t>
  </si>
  <si>
    <t>Secretario</t>
  </si>
  <si>
    <t>Secretario Bilingüe</t>
  </si>
  <si>
    <t>Secretario Ejecutivo</t>
  </si>
  <si>
    <t>Secretario Ejecutivo del Despacho de Ministro o de Director de Departamento Administrativo</t>
  </si>
  <si>
    <t>Secretario Ejecutivo del Despacho del Viceministro o de Subdirector de Departamento Administrativo</t>
  </si>
  <si>
    <t>NUEVE</t>
  </si>
  <si>
    <t>Supervisor</t>
  </si>
  <si>
    <t>Teniente de Prisiones</t>
  </si>
  <si>
    <t>Tesorero</t>
  </si>
  <si>
    <t>NIVEL</t>
  </si>
  <si>
    <t>Competencia</t>
  </si>
  <si>
    <t>Concatenar</t>
  </si>
  <si>
    <t>Definición de la competencia</t>
  </si>
  <si>
    <t>Conductas asociadas</t>
  </si>
  <si>
    <t xml:space="preserve">Orientación a resultados </t>
  </si>
  <si>
    <t xml:space="preserve">Realizar las funciones y cumplir los compromisos organizacionales con eficacia y calidad. </t>
  </si>
  <si>
    <t>▪ Cumple con oportunidad en función de estándares, objetivos y metas establecidas por la entidad, las funciones que le son asignadas.
▪ Asume la responsabilidad por sus resultados.
▪ Compromete recursos y tiempos para mejorar la productividad tomando las medidas necesarias para minimizar los riesgos.
▪ Realiza todas las acciones necesarias para alcanzar los objetivos propuestos enfrentando los obstáculos que se presentan.</t>
  </si>
  <si>
    <t>COMPETENCIA</t>
  </si>
  <si>
    <t>Orientación al usuario y al ciudadano</t>
  </si>
  <si>
    <t>Dirigir las decisiones y acciones a la satisfacción de las necesidades e intereses de los usuarios internos y externos, de conformidad con las responsabilidades públicas asignadas a la entidad.</t>
  </si>
  <si>
    <t>▪ Atiende y valora las necesidades y peticiones de los usuarios y de ciudadanos en general.
▪Considera las necesidades de los usuarios al diseñar proyectos o servicios.
▪Da respuesta oportuna a las necesidades de los usuarios de conformidad con el servicio que ofrece la entidad.
▪Establece diferentes canales de comunicación con el usuario para conocer sus necesidades y propuestas y responde a las mismas.
▪Reconoce la interdependencia entre su trabajo y el de otros.</t>
  </si>
  <si>
    <t>Compromiso con la Organización</t>
  </si>
  <si>
    <t>Alinear el propio comportamiento a las necesidades, prioridades y metas organizacionales.</t>
  </si>
  <si>
    <t>▪Promueve las metas de la organización y respeta sus normas.
▪Antepone las necesidades de la organización a sus propias necesidades.
▪Apoya a la organización en situaciones difíciles.
▪Demuestra sentido de pertenencia en todas sus actuaciones.</t>
  </si>
  <si>
    <t>DEFINICIÒN DE LA COMPETENCIA</t>
  </si>
  <si>
    <t>CONDUCTAS ASOCIADAS</t>
  </si>
  <si>
    <t>Experticia profesional</t>
  </si>
  <si>
    <t>Aplicar el conocimiento profesional</t>
  </si>
  <si>
    <t>▪Orienta el desarrollo de proyectos especiales para el logro de resultados de la alta dirección.
▪Aconseja y orienta la toma de decisiones en los temas que le han sido asignados.
▪Asesora en materias propias de su campo de conocimiento, emitiendo conceptos, juicios o propuestas ajustados a lineamientos teóricos y técnicos.
▪Se comunica de modo lógico, claro, efectivo y seguro.</t>
  </si>
  <si>
    <t>Experticia</t>
  </si>
  <si>
    <t>Conocimiento del entorno</t>
  </si>
  <si>
    <t>Conocer e interpretar la organización, su funcionamiento y sus relaciones políticas y administrativas.</t>
  </si>
  <si>
    <t>▪Comprende el entorno organizacional que enmarca las situaciones objeto de asesoría y lo toma como referente obligado para emitir juicios, conceptos o propuestas a desarrollar.
▪Se informa permanentemente sobre políticas gubernamentales, problemas y demandas del entorno.</t>
  </si>
  <si>
    <t>Construcción de relaciones</t>
  </si>
  <si>
    <t>Establecer y mantener relaciones cordiales y recíprocas con redes o grupos de personas internas y externas a la organización que faciliten la consecución de los objetivos institucionales.</t>
  </si>
  <si>
    <t>▪Utiliza sus contactos para conseguir objetivos.
▪Comparte información para establecer lazos.
▪Interactúa con otros de un modo efectivo y adecuado.</t>
  </si>
  <si>
    <t>Iniciativa</t>
  </si>
  <si>
    <t>Anticiparse a los problemas iniciando acciones para superar los obstáculos y alcanzar metas concretas</t>
  </si>
  <si>
    <t>▪Prevé situaciones y alternativas de solución que orientan la toma de decisiones de la alta dirección.
▪Enfrenta los problemas y propone acciones concretas para solucionarlos.
▪Reconoce y hace viables las oportunidades.</t>
  </si>
  <si>
    <t>Aprendizaje Continuo</t>
  </si>
  <si>
    <t>Adquirir y desarrollar permanentemente conocimientos, destrezas y habilidades, con el fin de mantener altos estándares de eficacia organizacional.</t>
  </si>
  <si>
    <t>▪Aprende de la experiencia de otros y de la propia.
▪Se adapta y aplica nuevas tecnologías que se implanten en la organización.
▪Aplica los conocimientos adquiridos a los desafíos que se presentan en el desarrollo del trabajo.
▪Investiga, indaga y profundiza en los temas de su entorno área de desempeño.
▪Reconoce las propias limitaciones y las necesidades de mejorar su preparación.
▪Asimila nueva información y la aplica correctamente.</t>
  </si>
  <si>
    <t>Aplicar el conocimiento profesional en la resolución de problemas y transferirlo a su entorno laboral.</t>
  </si>
  <si>
    <t>▪Analiza de un modo sistemático y racional los aspectos del trabajo, basándose en la información relevante.
▪Aplica reglas básicas y conceptos complejos aprendidos
▪Identifica y reconoce con facilidad las causas de los problemas y sus soluciones.
▪Clarifica datos o situaciones complejas.
▪Planea, organiza y ejecuta múltiples tareas tendientes a alcanzar resultados institucionales.</t>
  </si>
  <si>
    <t xml:space="preserve">▪ Atiende y valora las necesidades y peticiones de los usuarios y de ciudadanos en general.
▪Considera las necesidades de los usuarios al diseñar proyectos o servicios.
▪Da respuesta oportuna a las necesidades de los usuarios de conformidad con el servicio que ofrece la entidad.
▪Establece diferentes canales de comunicación con el usuario para conocer sus necesidades y propuestas y responde a las mismas.
▪Reconoce la interdependencia entre su trabajo y el de otros.
</t>
  </si>
  <si>
    <t>Trabajo en equipo y Colaboración</t>
  </si>
  <si>
    <t>Trabajar con otros de forma conjunta y de manera participativa, integrando esfuerzos para la consecución de metas institucionales comunes.</t>
  </si>
  <si>
    <t>▪Coopera en distintas situaciones y comparte información.
▪Aporta sugerencias, ideas y opiniones.
▪Expresa expectativas positivas del equipo o de los miembros del mismo.
▪Planifica las propias acciones teniendo en cuenta la repercusión de las mismas para la consecución de los objetivos grupales.
▪Establece diálogo directo con los miembros del equipo que permita compartir información e ideas en condiciones de respeto y cordialidad.
▪Respeta criterios dispares y distintas opiniones del equipo.</t>
  </si>
  <si>
    <t>Creatividad e Innovación</t>
  </si>
  <si>
    <t>Generar y desarrollar nuevas ideas, conceptos, métodos y soluciones.</t>
  </si>
  <si>
    <t>▪Ofrece respuestas alternativas.
▪Aprovecha las oportunidades y problemas para dar soluciones novedosas.
▪Desarrolla nuevas formas de hacer y tecnologías.
▪Busca nuevas alternativas de solución y se arriesga a romper esquemas tradicionales.
▪Inicia acciones para superar los obstáculos y alcanzar metas específicas.</t>
  </si>
  <si>
    <t>Liderazgo de Grupos de Trabajo (personal a cargo)</t>
  </si>
  <si>
    <t>Asumir el rol de orientar y guía de un grupo o equipo de trabajo, utilizando la autoridad con arreglo a las normas y promoviendo la Efectividad en la consecución de objetivos y metas institucionales.</t>
  </si>
  <si>
    <t>▪Establece los objetivos del grupo de forma clara y equilibrada.
▪Asegura que los integrantes del grupo compartan planes, programas y proyectos institucionales.
▪Orienta y coordina el trabajo del grupo para la identificación de planes y actividades a seguir.
▪Facilita la colaboración con otras áreas y dependencias.
▪Escucha y tiene en cuenta las opiniones de los integrantes del grupo.
▪Gestiona los recursos necesarios para poder cumplir con las metas propuestas.
▪Garantiza los recursos necesarios para poder cumplir con las metas propuestas.
▪Garantiza que el grupo tenga la información necesaria.
▪Explica las razones de las decisiones.</t>
  </si>
  <si>
    <t xml:space="preserve">▪Analiza de un modo sistemático y racional los aspectos del trabajo, basándose en la información relevante.
▪Aplica reglas básicas y conceptos complejos aprendidos
▪Identifica y reconoce con facilidad las causas de los problemas y sus soluciones.
▪Clarifica datos o situaciones complejas.
▪Planea, organiza y ejecuta múltiples tareas tendientes a alcanzar resultados institucionales.
</t>
  </si>
  <si>
    <t>Toma de decisiones (personal a cargo)</t>
  </si>
  <si>
    <t>Elegir entre una o varias alternativas para solucionar un problema y tomar las acciones concretas y consecuentes con la elección realizada.</t>
  </si>
  <si>
    <t>▪Elige alternativas de solución efectiva y suficiente para atender los asuntos encomendados.
▪Decide y establece prioridades para el trabajo del grupo.
▪Asume posiciones concretas para el manejo de temas o situaciones que demandan su atención.
▪Efectúa cambios en las actividades o en la manera de desarrollar sus responsabilidades cuando detecta dificultades para su realización o mejores prácticas que pueden optimizar el desempeño.
▪Asume las consecuencias de las decisiones adoptadas.
▪Fomenta la participación en la toma de decisiones.</t>
  </si>
  <si>
    <t>Experticia Técnica</t>
  </si>
  <si>
    <t>Entender y aplicar los conocimientos técnicos del área de desempeño y mantenerlos actualizados</t>
  </si>
  <si>
    <t>▪Capta y asimila con facilidad conceptos e información.
▪Aplica el conocimiento técnico a las actividades cotidianas.
▪Analiza la información de acuerdo con las necesidades de la organización.
▪Comprende los aspectos técnicos y los aplica al desarrollo de procesos y procedimientos en los que está involucrado.
▪Resuelve problemas utilizando sus conocimientos técnicos de su especialidad y garantizando indicadores y estándares establecidos.</t>
  </si>
  <si>
    <t>Trabajo en equipo</t>
  </si>
  <si>
    <t>Trabajar con otros para conseguir metas comunes</t>
  </si>
  <si>
    <t>▪Identifica claramente los objetivos del grupo y orienta su trabajo a la consecución de los mismos.
▪Colabora con otros para la realización de actividades y metas grupales.</t>
  </si>
  <si>
    <t>Creatividad e innovación</t>
  </si>
  <si>
    <t>Presentar ideas y métodos novedosos y concretarlos en acciones</t>
  </si>
  <si>
    <t>▪Propone y encuentra formas nuevas y eficaces de hacer las cosas.
▪Es recursivo.
▪Es práctico.
▪Busca nuevas alternativas de solución.
▪Revisa permanentemente los procesos y procedimientos para optimizar los resultados.</t>
  </si>
  <si>
    <t>Manejo de la información</t>
  </si>
  <si>
    <t>Manejar con respeto las informaciones personales e institucionales de que dispone.</t>
  </si>
  <si>
    <t>▪Evade temas que indagan sobre información confidencial.
▪Recoge sólo información imprescindible para el desarrollo de la tarea.
▪Organiza y guarda de forma adecuada la información a su cuidado, teniendo en cuenta las normas legales y de la organización.
▪No hace pública información laboral o de las personas que pueda afectar la organización o las personas.</t>
  </si>
  <si>
    <t>DIEZ</t>
  </si>
  <si>
    <t>Adaptación al cambio</t>
  </si>
  <si>
    <t>Enfrentarse con flexibilidad y versatilidad a situaciones nuevas para aceptar los cambios positiva y constructivamente.</t>
  </si>
  <si>
    <t>▪Acepta y se adapta fácilmente los cambios.
▪Responde al cambio con flexibilidad.
▪Promueve el cambio.</t>
  </si>
  <si>
    <t>PROFESIONAL CON PERSONAL A CARGO</t>
  </si>
  <si>
    <t>Disciplina</t>
  </si>
  <si>
    <t>Adaptarse a las políticas institucionales y buscar información de los cambios en la autoridad competente.</t>
  </si>
  <si>
    <t>▪Acepta instrucciones aunque se difiera de ellas.
▪Realiza los cometidos y tareas del puesto de trabajo.
▪Acepta la supervisión constante.
▪Realiza funciones orientadas a apoyar la acción de otros miembros de la organización.</t>
  </si>
  <si>
    <t>Relaciones Interpersonales</t>
  </si>
  <si>
    <t>Establecer y mantener relaciones de trabajo amistosas y positivas, basadas en la comunicación abierta y fluida y en el respeto por los demás.</t>
  </si>
  <si>
    <t>▪Escucha con interés a las personas y capta las preocupaciones, intereses y necesidades de los demás.
▪Transmite eficazmente las ideas, sentimientos e información impidiendo con ello malos entendidos o situaciones confusas que puedan generar conflictos.</t>
  </si>
  <si>
    <t>Colaboración</t>
  </si>
  <si>
    <t>Cooperar con los demás con el fin de alcanzar los objetivos institucionales</t>
  </si>
  <si>
    <t>▪Ayuda al logro de los objetivos articulando sus actuaciones con los demás.
▪Cumple los compromisos que adquiere.
▪Facilita la labor de sus superiores y compañeros de trabajo.</t>
  </si>
  <si>
    <t>NIVELES DE PROFUNDIZACION DE LA COMPETENCIAS</t>
  </si>
  <si>
    <t>RESULTADOS CUANTITATIVOS</t>
  </si>
  <si>
    <t>NO EVALUADO</t>
  </si>
  <si>
    <t>Liderazgo de Grupos de Trabajo</t>
  </si>
  <si>
    <t>BAJO</t>
  </si>
  <si>
    <t>Toma de decisiones</t>
  </si>
  <si>
    <t>ACEPTABLE</t>
  </si>
  <si>
    <t>ALTO</t>
  </si>
  <si>
    <t>MUY ALTO</t>
  </si>
  <si>
    <t>TÈCNICO</t>
  </si>
  <si>
    <t>1. Cambios en los planes, programas o proyectos que sirvieron de base para la concertación.</t>
  </si>
  <si>
    <t xml:space="preserve">2. Separación del cargo superior a treinta (30) días calendario que afecte el cumplimiento de los compromisos. </t>
  </si>
  <si>
    <t>3. Traslado o encargo del empleado.</t>
  </si>
  <si>
    <t xml:space="preserve">▪Evade temas que indagan sobre información confidencial.
▪Recoge sólo información imprescindible para el desarrollo de la tarea.
▪Organiza y guarda de forma adecuada la información a su cuidado, teniendo en cuenta las normas legales y de la organización.
▪No hace pública información laboral o de las personas que pueda afectar la organización o las personas.
</t>
  </si>
  <si>
    <t>COMPROMISO LABORAL</t>
  </si>
  <si>
    <t>COMPETENCIA COMPORTAMENTAL</t>
  </si>
  <si>
    <t>SEGUIMIENTO</t>
  </si>
  <si>
    <t>EXTRAORDINARIA</t>
  </si>
  <si>
    <t>EVENTUAL</t>
  </si>
  <si>
    <t>1. PARCIAL SEMESTRAL</t>
  </si>
  <si>
    <t>EVA. INF. A 1 AÑO</t>
  </si>
  <si>
    <t>2. PARCIAL SEMESTRAL</t>
  </si>
  <si>
    <t>PERÍODO DE PRUEBA</t>
  </si>
  <si>
    <t>Período anual u ordinario- Compromiso 1</t>
  </si>
  <si>
    <t>Período anual u ordinario- Compromiso 2</t>
  </si>
  <si>
    <t>Período anual u ordinario- Compromiso 3</t>
  </si>
  <si>
    <t>Período anual u ordinario- Compromiso 4</t>
  </si>
  <si>
    <t>Período anual u ordinario- Compromiso 5</t>
  </si>
  <si>
    <t>Período anual u ordinario- Competencia 1</t>
  </si>
  <si>
    <t>Período anual u ordinario- Competencia 2</t>
  </si>
  <si>
    <t>Período anual u ordinario- Competencia 3</t>
  </si>
  <si>
    <t>Período anual u ordinario- Competencia 4</t>
  </si>
  <si>
    <t>Período de prueba- Compromiso 1</t>
  </si>
  <si>
    <t>Período de prueba- Compromiso 2</t>
  </si>
  <si>
    <t>Período de prueba- Compromiso 3</t>
  </si>
  <si>
    <t>Período de prueba- Competencia 1</t>
  </si>
  <si>
    <t>Período de prueba- Competencia 2</t>
  </si>
  <si>
    <t>Período de prueba- Competencia 3</t>
  </si>
  <si>
    <t>Período de prueba- Competencia 4</t>
  </si>
  <si>
    <t>Período de prueba</t>
  </si>
  <si>
    <t>Período anual u ordinario</t>
  </si>
  <si>
    <t>EVALUACION EXTRAORDINARIA</t>
  </si>
  <si>
    <t>SUMA EVALUACION PREVIA</t>
  </si>
  <si>
    <t>SUMA EVALUACION ULTIMO PERIODO</t>
  </si>
  <si>
    <t>EVALUACION INFERIOR A 1 AÑO</t>
  </si>
  <si>
    <t>Ajuste de compromisos</t>
  </si>
  <si>
    <t>Cambio de evaluador</t>
  </si>
  <si>
    <t>Interrupción del período de prueba por más de 20 días calendario</t>
  </si>
  <si>
    <t>Cambio del empleo</t>
  </si>
  <si>
    <t>Lapso entre la última evaluación y el final del período</t>
  </si>
  <si>
    <t>Por período de prueba en otro empleo</t>
  </si>
  <si>
    <t>Separación temporal del empleo por más de 30 días calendario</t>
  </si>
  <si>
    <t>PERIODO SEMESTRAL</t>
  </si>
  <si>
    <t>CALIFICACION LABORALES</t>
  </si>
  <si>
    <t>TIEMPO</t>
  </si>
  <si>
    <t>% TOTAL TIEMPO</t>
  </si>
  <si>
    <t>CALIFICACIÓN COMPORTAMENTALES</t>
  </si>
  <si>
    <t>PRIMER SEMESTRE</t>
  </si>
  <si>
    <t>SEGUNDO SEMESTRE</t>
  </si>
  <si>
    <t>PARCIALES EVENTAULES</t>
  </si>
  <si>
    <t>Primer Semestre</t>
  </si>
  <si>
    <t>Segundo Semestre</t>
  </si>
  <si>
    <t>TOTAL TIEMPO</t>
  </si>
  <si>
    <r>
      <t xml:space="preserve">Para la vigencia 2024 el grupo SIS  realizo un total aproximado de 6,527 tramites  de casos clasificados como riesgo vital superando la meta establecida del 90%  con un porcentaje final equivalente al 98,6%. 
- Para el primer trimestre recibieron 2,462 acciones IV a las EAPB de las cuales se cerraron el 88%. 
- Para el segundo trimestre realizaron 1,454 acciones de IV logrando el cierre de 371PQRD de riesgo vital 
- Para el tercer trimestre el grupo SIS gestiono 1,308 reclamaciones de riesgo vital logrando el cierre de 1,284 con instrucción de inmediato cumplimiento a los vigilados
- Para el cuarto trimestre el grupo SIS gestiono 1,303 reclamaciones vitales de las cuales 1,269 fueron cerradas quedando tan solo 34 abiertas. 
</t>
    </r>
    <r>
      <rPr>
        <b/>
        <sz val="14"/>
        <color rgb="FF000000"/>
        <rFont val="Calibri"/>
        <family val="2"/>
      </rPr>
      <t xml:space="preserve">
conclusión</t>
    </r>
    <r>
      <rPr>
        <sz val="14"/>
        <color rgb="FF000000"/>
        <rFont val="Calibri"/>
        <family val="2"/>
      </rPr>
      <t xml:space="preserve">: Al verificar las bases de datos PQRD del primer trimestre consultada a través de la herramienta SharePoint (Reporte PAG) la misma no coincide al evidenciar que existe una diferencia de 8 PQRD que no fueron tramitadas por el Grupo SIS, durante el primer trimestre de 2024.  
</t>
    </r>
    <r>
      <rPr>
        <b/>
        <sz val="14"/>
        <color rgb="FF000000"/>
        <rFont val="Calibri"/>
        <family val="2"/>
      </rPr>
      <t xml:space="preserve">
Conclusión</t>
    </r>
    <r>
      <rPr>
        <sz val="14"/>
        <color rgb="FF000000"/>
        <rFont val="Calibri"/>
        <family val="2"/>
      </rPr>
      <t xml:space="preserve">:  Pese a la diferencia evidenciada en el primer trimestre de 2024, se  destaca que la SDPU durante la vigencia 2024 dio cumplimiento a la meta propuesta de acciones realizadas sobre las PQRD registradas como riesgo vital con un cumplimiento 98,6% superando  la meta propuesta del 90% </t>
    </r>
  </si>
  <si>
    <r>
      <t xml:space="preserve">Según el PAG la actividad descrita corresponde a la realización de  </t>
    </r>
    <r>
      <rPr>
        <b/>
        <sz val="14"/>
        <color rgb="FF000000"/>
        <rFont val="Calibri"/>
      </rPr>
      <t>auditorías a los vigilados</t>
    </r>
    <r>
      <rPr>
        <sz val="14"/>
        <color rgb="FF000000"/>
        <rFont val="Calibri"/>
      </rPr>
      <t xml:space="preserve"> relacionadas con el Sistema de Información y Atención al Usuario - SIAU, mecanismos de Participación Ciudadana y comportamiento de reclamos en salud. evidenciando para cada uno de los trimestres la siguiente información: 
- Primer Trimestre: ​Se realizaron 25 auditorías a los vigilados relacionadas con el Sistema de Información y Atención al Usuario - SIAU, mecanismos de Participación Ciudadana  se evidencia en archivo Excel la relación de las entidades a las cuales le realizaron auditorias durante el primer trimestre. 
- Segundo Trimestre: Se realizaron 30 auditorías a los vigilados relacionadas con el - SIAU, mecanismos de Participación Ciudadana y  2 auditorías a los vigilados relacionadas con el sistema de PQRD implementado en las EAPB.
- Tercer Trimestre: Se realizaron 30 auditorías a los vigilados relacionadas  con el  - SIAU, y 3 auditorías a los vigilados relacionadas con el sistema de PQRD implementado en las EAPB 
- Cuarto Trimestre: Se realizaron 22 auditorías a los vigilados relacionadas con el  - SIAU, 5 auditorías a los vigilados relacionadas con el sistema de PQRD implementado en las EAP, y la ciudadanía en el departamento de La Guajira, se realizaron dos (2) auditorías no programadas, durante el mes de diciembre del año 2024. 
</t>
    </r>
    <r>
      <rPr>
        <b/>
        <sz val="14"/>
        <color rgb="FF000000"/>
        <rFont val="Calibri"/>
      </rPr>
      <t xml:space="preserve">
Conclisión</t>
    </r>
    <r>
      <rPr>
        <sz val="14"/>
        <color rgb="FF000000"/>
        <rFont val="Calibri"/>
      </rPr>
      <t xml:space="preserve">: Se establecido un cump0limie4nto del 100%, con un total de 110 auditorias para la vigencia 2024  superandola meta establecida al incluir auditorias adicionales, sin embargo se deja constancia que los soportes documentales incluidos en el aplicativo no fue posible abrirlos para la correspondiente verificación, así como tampoco fue posible ver la relación total de las entidades auditadas durante los tres últimos trimestres del año 2024. </t>
    </r>
  </si>
  <si>
    <r>
      <t xml:space="preserve">Para evaluación a la actividad sobre  el análisis a los </t>
    </r>
    <r>
      <rPr>
        <b/>
        <sz val="14"/>
        <color rgb="FF000000"/>
        <rFont val="Calibri"/>
      </rPr>
      <t>Planes de Mejoramiento</t>
    </r>
    <r>
      <rPr>
        <sz val="14"/>
        <color rgb="FF000000"/>
        <rFont val="Calibri"/>
      </rPr>
      <t xml:space="preserve"> suscritos por los vigilados durante el periodo de evaluación, estableciendo una meta del 98%a demanda  para cada uno de los trimestres, al verificar el cumplimiento de esta actividad durante la vigencia 2024 se evidencia lo siguiente: 
- Primer Trimestre: Se realiza el análisis a los 8 Planes de Mejoramiento allegados por los vigilados durante el periodo de evaluación.
- Segundo Trimestre: ​Se realizó el  análisis a los 22 Planes de Mejoramiento allegados por los vigilados durante el periodo de evaluación.
- Tercer Trimestre:  Se realizó el  análisis a los 20 Planes de Mejoramiento allegados por los vigilados durante el periodo de evaluación.
-Cuarto Trimestre: Se realiza el  análisis a los 57 Planes de Mejoramiento allegados por los vigilados durante el periodo de evaluación.
</t>
    </r>
    <r>
      <rPr>
        <b/>
        <sz val="14"/>
        <color rgb="FF000000"/>
        <rFont val="Calibri"/>
      </rPr>
      <t>Conclusión</t>
    </r>
    <r>
      <rPr>
        <sz val="14"/>
        <color rgb="FF000000"/>
        <rFont val="Calibri"/>
      </rPr>
      <t xml:space="preserve">:  Se dio cumplimiento con la meta establecida para la vigencia 2024 sin embargo, se debe aclarar por parte de la SDPU que la actividad de analizar los planes de mejoramiento corresponde solamente a la aprobación o negación de los mismos dentro de los plazos establecidos para tal fin, sin que se evidencie el seguimiento efectivo o estado en que se encuentran  los planes de mejoramiento durante una determinada vigencia.  
</t>
    </r>
  </si>
  <si>
    <r>
      <t xml:space="preserve">Para establecer las Acciones en el fortalecimiento de deberes y derechos en salud y </t>
    </r>
    <r>
      <rPr>
        <b/>
        <sz val="14"/>
        <color rgb="FF000000"/>
        <rFont val="Calibri"/>
      </rPr>
      <t>mecanismos de participación ciudadana</t>
    </r>
    <r>
      <rPr>
        <sz val="14"/>
        <color rgb="FF000000"/>
        <rFont val="Calibri"/>
      </rPr>
      <t xml:space="preserve"> con enfoque diferencial, étnico y de género, fue establecida una meta de frecuencia de reporte semestral para la vigencia 2024, sin embargo para el primer semestre No fue reportada ninguna actividad y/o gestión para dar cumplimiento con el indicadorr de reporte semestral, sin embargo en el seguimiento a los reportes de información se evidencia registro de información en los meses de noviembre y diciembre en los cuales se evidencia lo  lo siguiente: 
</t>
    </r>
    <r>
      <rPr>
        <b/>
        <sz val="14"/>
        <color rgb="FF000000"/>
        <rFont val="Calibri"/>
      </rPr>
      <t xml:space="preserve">
Noviembre: </t>
    </r>
    <r>
      <rPr>
        <sz val="14"/>
        <color rgb="FF000000"/>
        <rFont val="Calibri"/>
      </rPr>
      <t xml:space="preserve">Se trabajó desde la DSCPPC el piloto de la estrategia de Atención a la ciudadanía y promoción para la participación ciudadana, el cual contempla las diferentes actividades que se llevan a cabo desde esta delegatura y desde la dirección de servicio al ciudadano, se espera contar con un documento de facil compresnsión de todas estas acciones que se adelantan y que en la entdiad, las diferentes areas puedan conocer al detalle estas actividades
</t>
    </r>
    <r>
      <rPr>
        <b/>
        <sz val="14"/>
        <color rgb="FF000000"/>
        <rFont val="Calibri"/>
      </rPr>
      <t xml:space="preserve">​
Diciembre: </t>
    </r>
    <r>
      <rPr>
        <sz val="14"/>
        <color rgb="FF000000"/>
        <rFont val="Calibri"/>
      </rPr>
      <t xml:space="preserve">Se diseño la estrategia de atención a la ciudadanía y participación ciudadana, mediante la elaboración de una propuesta de actividades estratégicas para el 2025,
</t>
    </r>
    <r>
      <rPr>
        <b/>
        <sz val="14"/>
        <color rgb="FF000000"/>
        <rFont val="Calibri"/>
      </rPr>
      <t xml:space="preserve">
Conclusión: </t>
    </r>
    <r>
      <rPr>
        <sz val="14"/>
        <color rgb="FF000000"/>
        <rFont val="Calibri"/>
        <family val="2"/>
      </rPr>
      <t xml:space="preserve">Evidencia cumplimiento de la meta establecida para la vigencia  2024  del 100% con reporte de información en los meses de noviembre y diciembre, sin embargo, se deja como observación que la  frecuencia del reporte de la Meta en el PAG es semestral induciendo a error ya que dejaron  los meses de noviembre y diciembre para el reporte de información por lo que se debe ajustar la frecuencia de los reportes y metas para la vigencia 2025.  </t>
    </r>
    <r>
      <rPr>
        <sz val="14"/>
        <color rgb="FF000000"/>
        <rFont val="Calibri"/>
      </rPr>
      <t xml:space="preserve">
</t>
    </r>
  </si>
  <si>
    <r>
      <t xml:space="preserve">La acción sobre Diálogos territoriales desarrolladas en el periodo presenta un reporte mensual con un cumplimiento del 100% al realizar los  19   actividades  para la vigencia 2024, reportando lo siguiente: 
- Enero una (1) en la ciudad de Bogotá con 106 Asistentes
- Febrero un (1) en la ciudad de Montería con 92 Asistentes
- Marzo: desarrollaron 4 espacios denominados Diálogo con la Supersaludebrero se realizaron Asistentes: Soatá-Boyacá:172,  Neira-Caldas:313, Valledupar-Cesar: 294, Cereté-Córdoba:118- Total, Asistentes: 897
- Abril se realizo en Bucaramanga - Santander con 201 Asistentes
- Mayo: realizaron los diálogos en Cartagena con 138 Asistentes y en Palmira con 326  Asistentes
- Junio  desarrollaron 2 diálogos con la Supersalud en los municipios de Pasto y Quibdó con un total en donde participaron 616 ciudadanos. 
- Julio: ANZOÁTEGUI:188, INÍRIDA: 146, Total: 334
- Agosto : El Salado- Carmen de Bolívar: 111, Cárcel El Buen Pastor-Bogotá:  99, Total: 210
- Septiembre: Istmina: 212, Cárcel Combita:  115, Total: 327
- Octubre Pamplona: 542 Puerto Nariño: 95, Ipiales:334
- Noviembre Maicao: 167
- Diciembre: Bogotá (localidad de Bosa): 186, Ibagué - Tolima:128, Cárcel Jamundí-Valle del Cauca:50, Pereira-Risaralda: 127
</t>
    </r>
    <r>
      <rPr>
        <b/>
        <sz val="14"/>
        <color rgb="FF000000"/>
        <rFont val="Calibri"/>
      </rPr>
      <t xml:space="preserve">
Conclusión</t>
    </r>
    <r>
      <rPr>
        <sz val="14"/>
        <color rgb="FF000000"/>
        <rFont val="Calibri"/>
      </rPr>
      <t xml:space="preserve">: Se dio cumplimiento con la meta establecida de las 19 actividades de dialogos territoriales, evidenciado que durante los meses de marzo y diciembre reporto un mayor pocentaje al realizar unmayor numero de  dialogos terriottriaales superando la meta establecida programada.  </t>
    </r>
  </si>
  <si>
    <t xml:space="preserve">Con fundamento en el análisis realizado, el equipo auditor de la Oficina de Control Interno genera recomendación para que se analice la pertinencia de ajustar. (i)“Gestionar los reclamos en salud clasificados como riesgo vital de los usuarios  del Sistema de Salud.”, Al verificar las bases de datos PQRD del primer trimestre consultada a través de la herramienta SharePoint (Reporte PAG) la misma no coincide al evidenciar que existe una diferencia de 8 PQRD que no fueron tramitadas por el Grupo SIS, durante el primer trimestre de 2024.  
(ii) “Realizar auditorías a los vigilados relacionadas con el Sistema de Información y Atención al Usuario - SIAU, mecanismos de Participación Ciudadana y comportamiento de reclamos en salud.”, Se establecido un cump0limie4nto del 100%, con un total de 110 auditorías para la vigencia 2024  superando la meta establecida al incluir auditorias adicionales, sin embargo se deja constancia que los soportes documentales incluidos en el aplicativo no fue posible abrirlos para la correspondiente verificación, así como tampoco fue posible ver la relación total de las entidades auditadas durante los tres últimos trimestres del año 2024.
(ii) “Realizar análisis a los Planes de Mejoramiento suscritos por los vigilados durante el periodo de evaluación.”, Se dio cumplimiento con la meta establecida para la vigencia 2024 sin embargo, se debe aclarar por parte de la SDPU que la actividad de analizar los planes de mejoramiento corresponde solamente a la aprobación o negación de los mismos dentro de los plazos establecidos para tal fin, sin que se evidencie el seguimiento efectivo o estado en que se encuentran  los planes de mejoramiento durante una determinada vigencia.  
(iii) “Diseñar la estrategia de atención a la ciudadanía y participación ciudadana, que fortalece deberes y derechos en salud y mecanismos de participación ciudadana con enfoque diferencial, étnico y de género, que permitan el ejercicio de la defensa de los derechos de los usuarios del sector salud.”, Evidencia cumplimiento de la meta establecida para la vigencia  2024  del 100% con reporte de información en los meses de noviembre y diciembre, sin embargo, se deja como observación que la  frecuencia del reporte de la Meta en el PAG es semestral induciendo a error ya que dejaron  los meses de noviembre y diciembre para el reporte de información por lo que se debe ajustar la frecuencia de los reportes y metas para la vigencia 2025.  
(iv) “Realizar seguimiento y cierre de reclamos en salud recibidos en los diálogos territoriales.”, No se dio cumplimiento con la meta establecida, las acciones deberían estar programas de tal forma que no permitan el incumplimiento dentro de la gestión programada en el PAG. ya que el porcentaje de cumplimiento para cada uno de los meses presento porcentajes de 77,9%, 85,4%, 81,6% y 82,7%, por lo que se recomienda ajustar la meta para el 2025.
Aunque se dio cumplimiento con la mayoria de las activiades programadas para la vigencia 2024, se recomienda realizar ajsutes al PAG de la vigencia 2025, con el fin de fortalecer la confianza y credibilidad de los usuarios del territorio nacional  frente a las funciones de IVC que debe realizar la SNS. 
Los reporte de información y  las metas se debe ajustar para la vigencia 2025 teniendo en cuenta la frecuencia del reporte para que no altere la verificación de información asi como garantizar que los reportes sean acordes con la actividad descrita y se pueda verificar su cumplimiento.  
En lo concerniente con la actividad de "nálisis a los planes de mejoramiento", la misma esta enfocada directamente con la revisión para aprobación, devolución (segun tiempo establecido) o la no aprobación de la suscripción del Plan, por lo que se considera pertinente ajsutar el indicador a  los seguimientos y cierres de dichos planes dentro de la vigencia, con el fin de medir la gestión realizada por la Delegada frente al estado vigente de los mismos.   </t>
  </si>
  <si>
    <r>
      <t>Con fundamento en el análisis y evaluación realizado, el equipo auditor de la Oficina de Control Interno genera recomendaciones pertinentes sobre las actividades realizadas durante la vigencia 2024 y realizara ajuste a las actividades relacionadas a continuación: 
 (i) “</t>
    </r>
    <r>
      <rPr>
        <i/>
        <sz val="17"/>
        <color rgb="FF000000"/>
        <rFont val="Calibri"/>
        <scheme val="minor"/>
      </rPr>
      <t>Impulsar acciones de Inspección y vigilancia tendientes a monitorear las responsabilidades de los generadores, recaudadores y administradores de recursos y generar alertas que contribuyan a la sostenibilidad financiera del sistema.</t>
    </r>
    <r>
      <rPr>
        <sz val="17"/>
        <color rgb="FF000000"/>
        <rFont val="Calibri"/>
        <scheme val="minor"/>
      </rPr>
      <t>”, por cuanto se evidencia como soporte  la misma para los trimestre  con avances mínimos de las actividades realizadas, además de evidenciar que la actividad esta tomando como base información o alertas desde al año 2023.De otra parte No se evidencia que la actividad este dirigida a realizar acciones de Iv sobre el manejo de los recursos realizados por los Generadores, recaudadores y administradores de los recursos del SGSSS.
(ii) “</t>
    </r>
    <r>
      <rPr>
        <i/>
        <sz val="17"/>
        <color rgb="FF000000"/>
        <rFont val="Calibri"/>
        <scheme val="minor"/>
      </rPr>
      <t xml:space="preserve"> Realizar auditorías para verificar el cumplimiento de las funciones y obligaciones de vigilados de la Delegada</t>
    </r>
    <r>
      <rPr>
        <sz val="17"/>
        <color rgb="FF000000"/>
        <rFont val="Calibri"/>
        <scheme val="minor"/>
      </rPr>
      <t>.”, se evidencia el registro doble o cargue de la misma auditoria para para dos Cuatrimestres con el registro de la auditoria autorizada con Auto No. 2024590010001423-7 cambiando el detalle de la acción de IV al mismo vigilado y la inclusión de algunas palabras poco significativas, lo anterior significaría que este producto no haría parte de insumo o avance de la gestión realizada por la Delegada. para el reporte del tercer cuatrimestre.
(iii) “Realizar mesas técnicas dirigidas a los sujetos vigilados de la Delegada de acuerdo a su competencia.”  La realización de las mesas técnicas entre las EPS y los Prestadores de Servicios de Salud son competencia de otras delegadas por lo que se considera que esta actividad no le compete a la DET y se estaría dejando de lado actividades que realmente si le competen y no se están realizando, incumpliendo otro tipo de actividades y funciones designadas en el decreto 1080 de 2021. Esta oficina considera que se debería realizar el ajuste pertinente para la vigencia 2025.
(iii)</t>
    </r>
    <r>
      <rPr>
        <i/>
        <sz val="17"/>
        <color rgb="FF000000"/>
        <rFont val="Calibri"/>
        <scheme val="minor"/>
      </rPr>
      <t xml:space="preserve"> “Realizar Supervisión al cumplimiento de las Sentencias, Ordenes Defensoriales, Acciones Populares y Alertas Tempranas a las entidades territoriales.”</t>
    </r>
    <r>
      <rPr>
        <sz val="17"/>
        <color rgb="FF000000"/>
        <rFont val="Calibri"/>
        <scheme val="minor"/>
      </rPr>
      <t xml:space="preserve">. Se evidencia un cumplimiento de la meta del 100%, sin embargo, llama a la atención que la DET realice acciones que competen a la Delegada de Aseguramiento y DPU quienes tienen dentro de sus funciones ejercer vigilancia a las EPS y la DPU el trámite de quejas que presentan los usuarios, por lo que se estaría generando un desgaste administrativo al realizar funciones de seguimiento que no les aplica.
(iv) </t>
    </r>
    <r>
      <rPr>
        <i/>
        <sz val="17"/>
        <color rgb="FF000000"/>
        <rFont val="Calibri"/>
        <scheme val="minor"/>
      </rPr>
      <t>“Realizar Mesas de Flujo de Recursos entre Entidades Responsables de Pago (ERP) y Entidades Beneficiarias de Pago (EBP) de acuerdo con la priorización de la Delegada y las Mesas de Intervención en territorio</t>
    </r>
    <r>
      <rPr>
        <sz val="17"/>
        <color rgb="FF000000"/>
        <rFont val="Calibri"/>
        <scheme val="minor"/>
      </rPr>
      <t xml:space="preserve">.” La realización de las mesas de flujo de recursos también son actividades realizadas por la Delegada de Aseguramiento e inclusive por la Delegada de conciliación y Jurisdiccional, por lo que se estaría ejerciendo una duplicidad de funciones que no le competen, además de tener en cuenta que las Entidades responsables de pago y los Prestadores de Servicios de Salud son vigilados por otras delegadas de la Superintendencia y realizan lo concerniente con las mesas de de flujo de recursos.
(v) </t>
    </r>
    <r>
      <rPr>
        <i/>
        <sz val="17"/>
        <color rgb="FF000000"/>
        <rFont val="Calibri"/>
        <scheme val="minor"/>
      </rPr>
      <t>“Realizar consolidación y monitoreo de la deuda por prestación de servicios de las entidades territoriales y acuerdos de reestructuración de pasivos.</t>
    </r>
    <r>
      <rPr>
        <sz val="17"/>
        <color rgb="FF000000"/>
        <rFont val="Calibri"/>
        <scheme val="minor"/>
      </rPr>
      <t xml:space="preserve">”, La información reportada evidencia avance seguimiento para algunos acuerdos de pago, sin embargo se evidencia algunos saldo pendientes de pago los cuales están desde el 2015 y no se evidencia la gestión realizada para subsanar estas deudas pendientes, tal es el caso de Córdoba y Guajira quienes aún  presentan  saldos pendientes por valor aproximados de $2,767 millones y $145 millones respectivamente., se  recomienda re para la vigencia 2025 realizar ajustes que evidencien la gestión realizada para subsanar los valores pendientes de pago.
(vi) </t>
    </r>
    <r>
      <rPr>
        <i/>
        <sz val="17"/>
        <color rgb="FF000000"/>
        <rFont val="Calibri"/>
        <scheme val="minor"/>
      </rPr>
      <t>“Ejecutar las actividades de apoyo a las Delegadas y Oficinas de la SNS por parte de las direcciones regionales conforme a los Acuerdos de nivel de servicio.”,</t>
    </r>
    <r>
      <rPr>
        <sz val="17"/>
        <color rgb="FF000000"/>
        <rFont val="Calibri"/>
        <scheme val="minor"/>
      </rPr>
      <t xml:space="preserve"> Este indicado no debería hacer parte de las actividades a ser realizada por DET por cuanto son competencia de otras delegadas e igualmente está indicando que solo existe una diferencia con el indicador SE27, por lo que sería una duplicidad de funciones dejando de lado otras de mayor importancia en cumplimiento de las funciones dela DET.
(vii) “</t>
    </r>
    <r>
      <rPr>
        <i/>
        <sz val="17"/>
        <color rgb="FF000000"/>
        <rFont val="Calibri"/>
        <scheme val="minor"/>
      </rPr>
      <t>Efectuar seguimiento y evaluación a la gestión de las Direcciones Regionales de conformidad con las directrices y lineamientos formulados por la Superintendencia Delegada.</t>
    </r>
    <r>
      <rPr>
        <sz val="17"/>
        <color rgb="FF000000"/>
        <rFont val="Calibri"/>
        <scheme val="minor"/>
      </rPr>
      <t xml:space="preserve">”, dio cumplimiento con el 100 establecido en el indicador con la gestión de las regionales según lo descrito en la actividad, sin embargo, se debe reportar y/o evidenciar el resultado de la gestión sobre las actividades pendientes para los meses siguientes dejando los registros pertinentes sobre las actividades realizadas por cada una de las regionales. Por ejemplo, en el primer trimestre registró actividades a realizarse en el mes de abril, pero no se evidencia el resultado final.
 </t>
    </r>
  </si>
  <si>
    <r>
      <rPr>
        <b/>
        <u/>
        <sz val="17"/>
        <rFont val="Calibri"/>
        <family val="2"/>
      </rPr>
      <t>Conclusión</t>
    </r>
    <r>
      <rPr>
        <b/>
        <sz val="17"/>
        <rFont val="Calibri"/>
        <family val="2"/>
      </rPr>
      <t xml:space="preserve">
</t>
    </r>
    <r>
      <rPr>
        <sz val="17"/>
        <rFont val="Calibri"/>
        <family val="2"/>
      </rPr>
      <t xml:space="preserve">Con relación a las actividades e indicadores de gestión a cargo de la Dirección Administrativa, y con base a la evidencia objetiva que reposa en el SharePoint (Reporte PAG), así como, la “Matriz de formulación de Plan Anual de Gestión – PAG” para la vigencia 2024, se determinó un cumplimiento del 100%.
Sin embargo, pese a que la calificación obtenida por la dependencia evaluada fue del 100%, resulta importante que desde la Dirección Administrativa - Grupo de Gestión Documental, que con el apoyo metodológico de la Oficina Asesora de Planeación, se lleve a cabo la revisión del indicador DI28 – Frecuencia trimestral Total requisitos del MGDA cumplidos por el GGD / Total requisitos del MGDA requeridos, conforme a los lineamientos establecidos por el Departamento Administrativo de la Función Pública – DAFP a través de la “Guía para la construcción y análisis de indicadores de gestión” - Versión 4 de mayo de 2018, dado que, el denominador tiende a variar trimestre a trimestre sin que se mantenga un criterio unificado, lo cual, puede contribuir a que se generen situaciones adversas en la medición del estado de avance y cumplimiento de las actividades; motivo por el cual se genera la No Conformidad N.1 Incumplimiento de lo preceptuado en la actividad clave de éxito “Ejecutar Seguimiento a la Gestión” del proceso “Mejora”
</t>
    </r>
  </si>
  <si>
    <t>Conforme a la programación definida en el Plan Anual de Gestión (PAG) por parte de la Dirección de Innovación y Desarrollo correspondiente a la vigencia 2024, esto es, trece (13) actividades, de la evidencia aportada, se identificó que once (11) de ellas obtuvieron un cumplimiento del 100%, las dos (2) restantes presentaron una ejecución inferior a este porcentaje, lo cual, concluye un cumplimiento general del 9,8 equivalente al 98%.
Lo anterior, obedeció a que las actividades: “Desarrollar el Plan Estratégico de Tecnologías de la Información y las Comunicaciones PETI  e implementar la política de Gobierno Digital” (85%) e “Implementar el plan de brechas FURAG de las políticas de Seguridad Digital, Gobierno digital, Gestión información Estadística, y GESCO” (85%), no lograron el cumplimiento de la metra programada.
Ahora, en virtud del principio de autocontrol definido por el MECI, se hace necesario que por parte de la DID, se establezcan los mecanismos que se consideren necesarios, a fin que la información que se reporte en la herramienta dispuesta por la Oficina Asesora de Planeación sea lo suficientemente clara y precisa, con el ánimo que esta guarde relación con las evidencias que se suministran para acreditar el cumplimiento de la actividad, y con ello evitar que los reportes que se efectúan presenten debilidades como las detectadas para las actividades identificadas con los códigos de indicadores DE10, DE11, DE14, DI01, DI07, DI09, DI10, DI31, DI32 y DI36, los cuales a través de mesa de trabajo se logró  identificar su cumplimiento, salvo el DI07 y DI36 (85%).
De lo anterior y respecto de lo establecido en el proceso “Mejora”, actividad clave de éxito “Ejecutar Seguimiento a la Gestión”, define en la fase “Planes Institucionales” que, “Las dependencias deben reportar a la Oficina Asesora de Planeación, en la herramienta dispuesta por la entidad, según el período de reporte señalado en la normatividad propia de cada plan, las evidencias, datos, análisis de la ejecución de las actividades e indicadores relacionados en cada uno de éstos”; situación que a la luz de la evidencia recaudada presentan debilidad en su ejecución.
Aunado a que la misma actividad clave de éxito establece para la Oficina Asesora de Planeación en la fase “Validar los reportes realizados por líderes del Plan, Proyecto de Inversión o acciones documentos CONPES” que: “PLANES. Los profesionales designados de la Oficina Asesora de Planeación, una vez culminado el plazo para que las dependencias realicen el reporte (según normatividad del Plan), realizarán la verificación de la información reportada, se analizan las evidencias aportadas y el análisis relacionado. En caso de que falten evidencias o la información en el análisis de la actividad e indicador sea insuficiente, el profesional de la Oficina Asesora de Planeación, solicitará mediante correo electrónico al gestor o profesional encargado de realizar el reporte, la información respectiva para completar a satisfacción el seguimiento correspondiente a los Planes Institucionales, de componente o política del Modelo Integrado de Planeación y Gestión-MIPG”; Eventos que nuevamente ratifican la debilidad respecto de las situaciones que fueran detectadas a la luz de la evidencia recaudada; por lo anterior, se genera la No Conformidad N° 1. Incumplimiento de lo preceptuado en la actividad clave de éxito “Ejecutar Seguimiento a la Gestión” del proceso “Mejora”.
Respecto de la actividad “Rediseñar el Modelo Integral de Supervisión de la Superintendencia Nacional de Salud a partir de la fase de elaboración para el fortalecimiento del ejercicio de Inspección, Vigilancia y Control”, identificado con el código “DE14”, se dispuso como fórmula del indicador “Número de dimensiones diseñadas del Modelo Integral de Supervisión de la Superintendencia Nacional de Salud / Total de dimensiones proyectadas para la consolidación del Modelo Integral de Supervisión de la Superintendencia Nacional de Salud”; si bien los datos - cifras consignados en el aplicativo dispuesto por la OAP da cuenta que fueron efectuadas gestiones tendientes a  dar trámite a la actividad, también lo es que, no se identifica el  número de dimensiones diseñadas del Modelo Integral de Supervisión de la Superintendencia Nacional de Salud, así como tampoco se identifica el total de dimensiones proyectadas para la consolidación del Modelo Integral de Supervisión de la Superintendencia Nacional de Salud.
Así las cosas, la Oficina de Control Interno recomienda a la DID se analice la situación anteriormente expuesta, y con ello se determine si en efecto la “formula del indicador” en efecto guarda relación con la actividad dispuesta y viceversa, o si, por el contrario, debe efectuarse ajuste a la misma, a fin de que exista correlación entre estas situaciones.</t>
  </si>
  <si>
    <t>Conforme a la programación definida en el Plan Anual de Gestión (PAG) por parte de la Superintendencia Delegada para Prestadores de Servicios en Salud correspondiente a la vigencia 2024, se observó que fueron programadas veinte (20) actividades, precisando que dieciocho (18) se cumplieron al 100% y las dos (2) restantes (Actividades N. 2 y 12) obtuvieron calificación de 9.9 y 5.2 (respectivamente), dando como resultado una ejecución del 93%.
Lo anterior, obedeció a que las actividades: “Realizar análisis a los Planes de Mejoramiento suscritos por los Prestadores de Servicios de Salud durante el periodo de evaluación” (99%) y “Realizar mesas técnicas para las acciones de Inspección y Vigilancia en lo relacionado con los ejes de prestación de servicios, financieros y administrativo legal” (52%), no lograron el cumplimiento de la metra programada.
Ahora, en virtud del principio de autocontrol definido por el MECI, se hace necesario que por parte de la SDPSS, se establezcan los mecanismos que se consideren necesarios, a fin que la información que se reporte en la herramienta dispuesta por la Oficina Asesora de Planeación sea lo suficientemente clara y precisa, con el ánimo que esta guarde relación con las evidencias que se suministran para acreditar el cumplimiento de la actividad, y con ello evitar que los reportes que se efectúan presenten debilidades como las detectadas para las actividades identificadas con los códigos de indicadores SE06, SE38, SE40, SE41 y SE26, los cuales a través de mesa de trabajo se logró  identificar su cumplimiento.
De lo anterior y respecto de lo establecido en el proceso “Mejora”, actividad clave de éxito “Ejecutar Seguimiento a la Gestión”, define en la fase “Planes Institucionales” que, “Las dependencias deben reportar a la Oficina Asesora de Planeación, en la herramienta dispuesta por la entidad, según el período de reporte señalado en la normatividad propia de cada plan, las evidencias, datos, análisis de la ejecución de las actividades e indicadores relacionados en cada uno de éstos”; situación que a la luz de la evidencia recaudada presentan debilidad en su ejecución.
Aunado a que la misma actividad clave de éxito establece para la Oficina Asesora de Planeación en la fase “Validar los reportes realizados por líderes del Plan, Proyecto de Inversión o acciones documentos CONPES” que: “PLANES. Los profesionales designados de la Oficina Asesora de Planeación, una vez culminado el plazo para que las dependencias realicen el reporte (según normatividad del Plan), realizarán la verificación de la información reportada, se analizan las evidencias aportadas y el análisis relacionado. En caso de que falten evidencias o la información en el análisis de la actividad e indicador sea insuficiente, el profesional de la Oficina Asesora de Planeación, solicitará mediante correo electrónico al gestor o profesional encargado de realizar el reporte, la información respectiva para completar a satisfacción el seguimiento correspondiente a los Planes Institucionales, de componente o política del Modelo Integrado de Planeación y Gestión-MIPG”; Eventos que nuevamente ratifican la debilidad respecto de las situaciones que fueran detectadas a la luz de la evidencia recaudada; por lo anterior, se genera la No Conformidad N° 1.Incumplimiento de lo preceptuado en la actividad clave de éxito “Ejecutar Seguimiento a la Gestión” del proceso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</si>
</sst>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0_);_(* \(#,##0.00\);_(* &quot;-&quot;??_);_(@_)"/>
    <numFmt numFmtId="166" formatCode="_(* #,##0_);_(* \(#,##0\);_(* &quot;-&quot;??_);_(@_)"/>
  </numFmts>
  <fonts count="68" x14ac:knownFonts="1">
    <font>
      <sz val="11"/>
      <color theme="1"/>
      <name val="Calibri"/>
      <family val="2"/>
      <scheme val="minor"/>
    </font>
    <font>
      <b/>
      <sz val="11"/>
      <color theme="1"/>
      <name val="Calibri"/>
      <family val="2"/>
      <scheme val="minor"/>
    </font>
    <font>
      <b/>
      <sz val="12"/>
      <color theme="1"/>
      <name val="Calibri"/>
      <family val="2"/>
      <scheme val="minor"/>
    </font>
    <font>
      <sz val="11"/>
      <name val="Calibri"/>
      <family val="2"/>
      <scheme val="minor"/>
    </font>
    <font>
      <sz val="11"/>
      <color theme="1"/>
      <name val="Calibri"/>
      <family val="2"/>
      <scheme val="minor"/>
    </font>
    <font>
      <b/>
      <sz val="10"/>
      <color theme="1"/>
      <name val="Arial"/>
      <family val="2"/>
    </font>
    <font>
      <sz val="10"/>
      <color theme="1"/>
      <name val="Arial"/>
      <family val="2"/>
    </font>
    <font>
      <b/>
      <sz val="14"/>
      <color theme="1"/>
      <name val="Calibri"/>
      <family val="2"/>
      <scheme val="minor"/>
    </font>
    <font>
      <sz val="14"/>
      <name val="Calibri"/>
      <family val="2"/>
      <scheme val="minor"/>
    </font>
    <font>
      <sz val="14"/>
      <color theme="1"/>
      <name val="Calibri"/>
      <family val="2"/>
      <scheme val="minor"/>
    </font>
    <font>
      <b/>
      <sz val="14"/>
      <name val="Calibri"/>
      <family val="2"/>
      <scheme val="minor"/>
    </font>
    <font>
      <b/>
      <sz val="14"/>
      <color theme="1"/>
      <name val="Arial"/>
      <family val="2"/>
    </font>
    <font>
      <sz val="9"/>
      <name val="Arial"/>
      <family val="2"/>
    </font>
    <font>
      <sz val="9"/>
      <color rgb="FFFF0000"/>
      <name val="Arial"/>
      <family val="2"/>
    </font>
    <font>
      <sz val="9"/>
      <color theme="0" tint="-0.34998626667073579"/>
      <name val="Arial"/>
      <family val="2"/>
    </font>
    <font>
      <sz val="9"/>
      <color theme="0" tint="-0.249977111117893"/>
      <name val="Arial"/>
      <family val="2"/>
    </font>
    <font>
      <sz val="9"/>
      <color indexed="10"/>
      <name val="Arial"/>
      <family val="2"/>
    </font>
    <font>
      <b/>
      <i/>
      <sz val="16"/>
      <color theme="0"/>
      <name val="Calibri"/>
      <family val="2"/>
      <scheme val="minor"/>
    </font>
    <font>
      <sz val="14"/>
      <color theme="0"/>
      <name val="Calibri"/>
      <family val="2"/>
      <scheme val="minor"/>
    </font>
    <font>
      <b/>
      <sz val="24"/>
      <color theme="1"/>
      <name val="Calibri"/>
      <family val="2"/>
      <scheme val="minor"/>
    </font>
    <font>
      <b/>
      <sz val="26"/>
      <color theme="1"/>
      <name val="Calibri"/>
      <family val="2"/>
      <scheme val="minor"/>
    </font>
    <font>
      <sz val="12"/>
      <color theme="1"/>
      <name val="Tw Cen MT"/>
      <family val="2"/>
    </font>
    <font>
      <b/>
      <sz val="18"/>
      <color theme="1"/>
      <name val="Calibri"/>
      <family val="2"/>
      <scheme val="minor"/>
    </font>
    <font>
      <b/>
      <sz val="10"/>
      <color theme="1"/>
      <name val="Calibri"/>
      <family val="2"/>
      <scheme val="minor"/>
    </font>
    <font>
      <b/>
      <i/>
      <sz val="18"/>
      <color theme="1"/>
      <name val="Calibri"/>
      <family val="2"/>
      <scheme val="minor"/>
    </font>
    <font>
      <b/>
      <sz val="18"/>
      <color rgb="FF00B050"/>
      <name val="Arial"/>
      <family val="2"/>
    </font>
    <font>
      <b/>
      <sz val="16"/>
      <color theme="1"/>
      <name val="Calibri"/>
      <family val="2"/>
      <scheme val="minor"/>
    </font>
    <font>
      <b/>
      <sz val="12"/>
      <color theme="1"/>
      <name val="Arial"/>
      <family val="2"/>
    </font>
    <font>
      <sz val="8"/>
      <color indexed="81"/>
      <name val="Tahoma"/>
      <family val="2"/>
    </font>
    <font>
      <sz val="14"/>
      <color theme="1"/>
      <name val="Arial"/>
      <family val="2"/>
    </font>
    <font>
      <sz val="12"/>
      <color theme="1"/>
      <name val="Calibri"/>
      <family val="2"/>
      <scheme val="minor"/>
    </font>
    <font>
      <sz val="12"/>
      <color theme="1"/>
      <name val="Arial"/>
      <family val="2"/>
    </font>
    <font>
      <sz val="12"/>
      <name val="Calibri"/>
      <family val="2"/>
      <scheme val="minor"/>
    </font>
    <font>
      <sz val="14"/>
      <name val="Calibri"/>
      <family val="2"/>
    </font>
    <font>
      <sz val="16"/>
      <name val="Calibri"/>
      <family val="2"/>
    </font>
    <font>
      <sz val="12"/>
      <name val="Arial"/>
      <family val="2"/>
    </font>
    <font>
      <b/>
      <sz val="12"/>
      <name val="Calibri"/>
      <family val="2"/>
      <scheme val="minor"/>
    </font>
    <font>
      <b/>
      <sz val="12"/>
      <name val="Arial"/>
      <family val="2"/>
    </font>
    <font>
      <b/>
      <sz val="20"/>
      <color indexed="81"/>
      <name val="Tahoma"/>
      <family val="2"/>
    </font>
    <font>
      <b/>
      <sz val="14"/>
      <color theme="0"/>
      <name val="Arial"/>
      <family val="2"/>
    </font>
    <font>
      <b/>
      <sz val="12"/>
      <color theme="0"/>
      <name val="Arial"/>
      <family val="2"/>
    </font>
    <font>
      <b/>
      <sz val="11"/>
      <name val="Calibri"/>
      <family val="2"/>
      <scheme val="minor"/>
    </font>
    <font>
      <sz val="11"/>
      <color rgb="FF000000"/>
      <name val="Calibri"/>
      <family val="2"/>
      <scheme val="minor"/>
    </font>
    <font>
      <b/>
      <sz val="11"/>
      <color rgb="FF000000"/>
      <name val="Calibri"/>
      <family val="2"/>
      <scheme val="minor"/>
    </font>
    <font>
      <sz val="14"/>
      <color rgb="FF000000"/>
      <name val="Calibri"/>
      <family val="2"/>
    </font>
    <font>
      <u/>
      <sz val="11"/>
      <color theme="10"/>
      <name val="Calibri"/>
      <family val="2"/>
      <scheme val="minor"/>
    </font>
    <font>
      <b/>
      <sz val="14"/>
      <color rgb="FF000000"/>
      <name val="Calibri"/>
      <family val="2"/>
    </font>
    <font>
      <b/>
      <sz val="14"/>
      <color rgb="FFFF0000"/>
      <name val="Calibri"/>
      <family val="2"/>
    </font>
    <font>
      <b/>
      <sz val="14"/>
      <name val="Calibri"/>
      <family val="2"/>
    </font>
    <font>
      <b/>
      <u/>
      <sz val="14"/>
      <name val="Calibri"/>
      <family val="2"/>
    </font>
    <font>
      <sz val="14"/>
      <color rgb="FFFF0000"/>
      <name val="Calibri"/>
      <family val="2"/>
    </font>
    <font>
      <i/>
      <sz val="12"/>
      <color rgb="FF000000"/>
      <name val="Calibri"/>
      <family val="2"/>
    </font>
    <font>
      <sz val="14"/>
      <color rgb="FF000000"/>
      <name val="Calibri"/>
      <family val="2"/>
      <scheme val="minor"/>
    </font>
    <font>
      <sz val="14"/>
      <color rgb="FF000000"/>
      <name val="Calibri"/>
    </font>
    <font>
      <b/>
      <sz val="14"/>
      <color rgb="FF000000"/>
      <name val="Calibri"/>
    </font>
    <font>
      <i/>
      <sz val="14"/>
      <color rgb="FF000000"/>
      <name val="Calibri"/>
      <family val="2"/>
    </font>
    <font>
      <b/>
      <i/>
      <sz val="14"/>
      <color rgb="FF000000"/>
      <name val="Calibri"/>
      <family val="2"/>
    </font>
    <font>
      <b/>
      <sz val="17"/>
      <name val="Calibri"/>
      <family val="2"/>
      <scheme val="minor"/>
    </font>
    <font>
      <b/>
      <i/>
      <sz val="12"/>
      <color rgb="FF000000"/>
      <name val="Calibri"/>
      <family val="2"/>
    </font>
    <font>
      <sz val="17"/>
      <name val="Calibri"/>
      <family val="2"/>
      <scheme val="minor"/>
    </font>
    <font>
      <b/>
      <sz val="17"/>
      <name val="Calibri"/>
      <family val="2"/>
    </font>
    <font>
      <b/>
      <u/>
      <sz val="17"/>
      <name val="Calibri"/>
      <family val="2"/>
    </font>
    <font>
      <sz val="17"/>
      <name val="Calibri"/>
      <family val="2"/>
    </font>
    <font>
      <b/>
      <u/>
      <sz val="17"/>
      <name val="Calibri"/>
      <family val="2"/>
      <scheme val="minor"/>
    </font>
    <font>
      <u/>
      <sz val="17"/>
      <name val="Calibri"/>
      <family val="2"/>
      <scheme val="minor"/>
    </font>
    <font>
      <sz val="17"/>
      <color rgb="FF000000"/>
      <name val="Calibri"/>
      <scheme val="minor"/>
    </font>
    <font>
      <i/>
      <sz val="17"/>
      <color rgb="FF000000"/>
      <name val="Calibri"/>
      <scheme val="minor"/>
    </font>
    <font>
      <sz val="17"/>
      <color rgb="FF000000"/>
      <name val="Calibri"/>
      <family val="2"/>
      <scheme val="minor"/>
    </font>
  </fonts>
  <fills count="20">
    <fill>
      <patternFill patternType="none"/>
    </fill>
    <fill>
      <patternFill patternType="gray125"/>
    </fill>
    <fill>
      <patternFill patternType="solid">
        <fgColor theme="9" tint="0.59999389629810485"/>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4" tint="0.59999389629810485"/>
        <bgColor indexed="64"/>
      </patternFill>
    </fill>
    <fill>
      <patternFill patternType="solid">
        <fgColor rgb="FF66FF99"/>
        <bgColor indexed="64"/>
      </patternFill>
    </fill>
    <fill>
      <patternFill patternType="solid">
        <fgColor theme="4" tint="0.79998168889431442"/>
        <bgColor indexed="64"/>
      </patternFill>
    </fill>
    <fill>
      <patternFill patternType="solid">
        <fgColor theme="1"/>
        <bgColor indexed="64"/>
      </patternFill>
    </fill>
    <fill>
      <patternFill patternType="solid">
        <fgColor rgb="FF0070C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9" tint="0.39997558519241921"/>
        <bgColor indexed="64"/>
      </patternFill>
    </fill>
    <fill>
      <patternFill patternType="solid">
        <fgColor theme="4"/>
        <bgColor indexed="64"/>
      </patternFill>
    </fill>
    <fill>
      <patternFill patternType="solid">
        <fgColor theme="7" tint="0.59999389629810485"/>
        <bgColor indexed="64"/>
      </patternFill>
    </fill>
    <fill>
      <patternFill patternType="solid">
        <fgColor theme="0"/>
        <bgColor indexed="64"/>
      </patternFill>
    </fill>
    <fill>
      <patternFill patternType="solid">
        <fgColor rgb="FF93EFCA"/>
        <bgColor indexed="64"/>
      </patternFill>
    </fill>
    <fill>
      <patternFill patternType="solid">
        <fgColor theme="0" tint="-0.14999847407452621"/>
        <bgColor indexed="64"/>
      </patternFill>
    </fill>
  </fills>
  <borders count="7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diagonal/>
    </border>
    <border>
      <left/>
      <right style="thin">
        <color auto="1"/>
      </right>
      <top style="medium">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indexed="64"/>
      </top>
      <bottom style="medium">
        <color rgb="FF000000"/>
      </bottom>
      <diagonal/>
    </border>
    <border>
      <left style="medium">
        <color auto="1"/>
      </left>
      <right/>
      <top style="medium">
        <color rgb="FF000000"/>
      </top>
      <bottom/>
      <diagonal/>
    </border>
    <border>
      <left style="medium">
        <color auto="1"/>
      </left>
      <right style="medium">
        <color rgb="FF000000"/>
      </right>
      <top style="medium">
        <color rgb="FF000000"/>
      </top>
      <bottom/>
      <diagonal/>
    </border>
    <border>
      <left style="medium">
        <color rgb="FF000000"/>
      </left>
      <right/>
      <top style="medium">
        <color auto="1"/>
      </top>
      <bottom style="medium">
        <color rgb="FF000000"/>
      </bottom>
      <diagonal/>
    </border>
    <border>
      <left style="medium">
        <color auto="1"/>
      </left>
      <right/>
      <top style="medium">
        <color auto="1"/>
      </top>
      <bottom style="medium">
        <color rgb="FF000000"/>
      </bottom>
      <diagonal/>
    </border>
    <border>
      <left style="medium">
        <color auto="1"/>
      </left>
      <right style="medium">
        <color rgb="FF000000"/>
      </right>
      <top style="medium">
        <color auto="1"/>
      </top>
      <bottom style="medium">
        <color rgb="FF000000"/>
      </bottom>
      <diagonal/>
    </border>
    <border>
      <left style="medium">
        <color indexed="64"/>
      </left>
      <right style="medium">
        <color indexed="64"/>
      </right>
      <top style="medium">
        <color indexed="64"/>
      </top>
      <bottom style="thin">
        <color auto="1"/>
      </bottom>
      <diagonal/>
    </border>
  </borders>
  <cellStyleXfs count="4">
    <xf numFmtId="0" fontId="0" fillId="0" borderId="0"/>
    <xf numFmtId="9" fontId="4" fillId="0" borderId="0" applyFont="0" applyFill="0" applyBorder="0" applyAlignment="0" applyProtection="0"/>
    <xf numFmtId="165" fontId="4" fillId="0" borderId="0" applyFont="0" applyFill="0" applyBorder="0" applyAlignment="0" applyProtection="0"/>
    <xf numFmtId="0" fontId="45" fillId="0" borderId="0" applyNumberFormat="0" applyFill="0" applyBorder="0" applyAlignment="0" applyProtection="0"/>
  </cellStyleXfs>
  <cellXfs count="483">
    <xf numFmtId="0" fontId="0" fillId="0" borderId="0" xfId="0"/>
    <xf numFmtId="0" fontId="0" fillId="0" borderId="0" xfId="0" applyAlignment="1">
      <alignment wrapText="1"/>
    </xf>
    <xf numFmtId="166" fontId="0" fillId="0" borderId="0" xfId="2" applyNumberFormat="1" applyFont="1" applyAlignment="1">
      <alignment wrapText="1"/>
    </xf>
    <xf numFmtId="14" fontId="0" fillId="0" borderId="0" xfId="0" applyNumberFormat="1" applyAlignment="1">
      <alignment wrapText="1"/>
    </xf>
    <xf numFmtId="9" fontId="0" fillId="0" borderId="0" xfId="0" applyNumberFormat="1" applyAlignment="1">
      <alignment wrapText="1"/>
    </xf>
    <xf numFmtId="0" fontId="0" fillId="0" borderId="0" xfId="0" applyAlignment="1">
      <alignment vertical="center"/>
    </xf>
    <xf numFmtId="0" fontId="12" fillId="0" borderId="0" xfId="0" applyFont="1" applyAlignment="1">
      <alignment vertical="top" wrapText="1"/>
    </xf>
    <xf numFmtId="164" fontId="0" fillId="0" borderId="0" xfId="0" applyNumberFormat="1" applyAlignment="1">
      <alignment wrapText="1"/>
    </xf>
    <xf numFmtId="0" fontId="1" fillId="0" borderId="0" xfId="0" applyFont="1" applyAlignment="1">
      <alignment horizontal="center" vertical="center" wrapText="1"/>
    </xf>
    <xf numFmtId="0" fontId="13" fillId="0" borderId="0" xfId="0" applyFont="1" applyAlignment="1">
      <alignment vertical="top" wrapText="1"/>
    </xf>
    <xf numFmtId="0" fontId="14" fillId="0" borderId="0" xfId="0" applyFont="1" applyAlignment="1">
      <alignment vertical="top" wrapText="1"/>
    </xf>
    <xf numFmtId="1" fontId="0" fillId="0" borderId="0" xfId="0" applyNumberFormat="1" applyAlignment="1">
      <alignment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12" fillId="7" borderId="0" xfId="0" applyFont="1" applyFill="1" applyAlignment="1">
      <alignment vertical="top" wrapText="1"/>
    </xf>
    <xf numFmtId="9" fontId="0" fillId="0" borderId="0" xfId="0" applyNumberFormat="1" applyAlignment="1">
      <alignment horizontal="center" vertical="center" wrapText="1"/>
    </xf>
    <xf numFmtId="0" fontId="15" fillId="0" borderId="0" xfId="0" applyFont="1" applyAlignment="1">
      <alignment vertical="top" wrapText="1"/>
    </xf>
    <xf numFmtId="0" fontId="12" fillId="0" borderId="0" xfId="0" applyFont="1" applyAlignment="1">
      <alignment horizontal="left" vertical="top" wrapText="1"/>
    </xf>
    <xf numFmtId="0" fontId="16" fillId="0" borderId="0" xfId="0" applyFont="1" applyAlignment="1">
      <alignment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6" fillId="0" borderId="43" xfId="0" applyFont="1" applyBorder="1" applyAlignment="1">
      <alignment vertical="center" wrapText="1"/>
    </xf>
    <xf numFmtId="0" fontId="1" fillId="8" borderId="15"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0" fillId="8" borderId="15" xfId="0" applyFill="1" applyBorder="1" applyAlignment="1">
      <alignment horizontal="center" vertical="center" wrapText="1"/>
    </xf>
    <xf numFmtId="0" fontId="6" fillId="8" borderId="15" xfId="0" applyFont="1" applyFill="1" applyBorder="1" applyAlignment="1">
      <alignment vertical="center" wrapText="1"/>
    </xf>
    <xf numFmtId="0" fontId="0" fillId="8" borderId="15" xfId="0" applyFill="1" applyBorder="1" applyAlignment="1">
      <alignment wrapText="1"/>
    </xf>
    <xf numFmtId="0" fontId="17" fillId="9" borderId="15" xfId="0" applyFont="1" applyFill="1" applyBorder="1" applyAlignment="1">
      <alignment horizontal="center" vertical="center" wrapText="1"/>
    </xf>
    <xf numFmtId="0" fontId="18" fillId="10" borderId="15" xfId="0" applyFont="1" applyFill="1" applyBorder="1" applyAlignment="1">
      <alignment horizontal="center" vertical="center" wrapText="1"/>
    </xf>
    <xf numFmtId="0" fontId="19" fillId="0" borderId="15" xfId="0" applyFont="1" applyBorder="1" applyAlignment="1">
      <alignment horizontal="center" vertical="center" wrapText="1"/>
    </xf>
    <xf numFmtId="0" fontId="20" fillId="0" borderId="15" xfId="0" applyFont="1" applyBorder="1" applyAlignment="1">
      <alignment horizontal="center" vertical="center" wrapText="1"/>
    </xf>
    <xf numFmtId="0" fontId="19" fillId="11" borderId="15" xfId="0" applyFont="1" applyFill="1" applyBorder="1" applyAlignment="1">
      <alignment horizontal="center" vertical="center" wrapText="1"/>
    </xf>
    <xf numFmtId="0" fontId="19" fillId="12" borderId="15" xfId="0" applyFont="1" applyFill="1" applyBorder="1" applyAlignment="1">
      <alignment horizontal="center" vertical="center" wrapText="1"/>
    </xf>
    <xf numFmtId="0" fontId="19" fillId="13" borderId="15"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21" fillId="0" borderId="0" xfId="0" applyFont="1" applyAlignment="1">
      <alignment vertical="center"/>
    </xf>
    <xf numFmtId="0" fontId="22" fillId="6" borderId="17"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22" fillId="6" borderId="16" xfId="0" applyFont="1" applyFill="1" applyBorder="1" applyAlignment="1">
      <alignment horizontal="center" vertical="center" wrapText="1"/>
    </xf>
    <xf numFmtId="0" fontId="22" fillId="6" borderId="20" xfId="0" applyFont="1" applyFill="1" applyBorder="1" applyAlignment="1">
      <alignment horizontal="center" vertical="center" wrapText="1"/>
    </xf>
    <xf numFmtId="0" fontId="22" fillId="6" borderId="0" xfId="0" applyFont="1" applyFill="1" applyAlignment="1">
      <alignment horizontal="center" vertical="center" wrapText="1"/>
    </xf>
    <xf numFmtId="0" fontId="22" fillId="6" borderId="19" xfId="0" applyFont="1" applyFill="1" applyBorder="1" applyAlignment="1">
      <alignment horizontal="center" vertical="center" wrapText="1"/>
    </xf>
    <xf numFmtId="0" fontId="22" fillId="6" borderId="22" xfId="0" applyFont="1" applyFill="1" applyBorder="1" applyAlignment="1">
      <alignment horizontal="center" vertical="center" wrapText="1"/>
    </xf>
    <xf numFmtId="0" fontId="22" fillId="6" borderId="23" xfId="0" applyFont="1" applyFill="1" applyBorder="1" applyAlignment="1">
      <alignment horizontal="center" vertical="center" wrapText="1"/>
    </xf>
    <xf numFmtId="0" fontId="22" fillId="6" borderId="21" xfId="0" applyFont="1" applyFill="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6" fillId="0" borderId="4"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2" fontId="0" fillId="0" borderId="0" xfId="0" applyNumberFormat="1" applyAlignment="1">
      <alignment wrapText="1"/>
    </xf>
    <xf numFmtId="9" fontId="0" fillId="0" borderId="0" xfId="1" applyFont="1" applyAlignment="1">
      <alignment wrapText="1"/>
    </xf>
    <xf numFmtId="39" fontId="0" fillId="0" borderId="0" xfId="0" applyNumberFormat="1" applyAlignment="1">
      <alignment wrapText="1"/>
    </xf>
    <xf numFmtId="10" fontId="0" fillId="0" borderId="0" xfId="1" applyNumberFormat="1" applyFont="1" applyAlignment="1">
      <alignment wrapText="1"/>
    </xf>
    <xf numFmtId="0" fontId="0" fillId="0" borderId="0" xfId="0" applyProtection="1">
      <protection locked="0"/>
    </xf>
    <xf numFmtId="0" fontId="30" fillId="0" borderId="15" xfId="0" applyFont="1" applyBorder="1" applyAlignment="1" applyProtection="1">
      <alignment horizontal="center" vertical="center" wrapText="1"/>
      <protection hidden="1"/>
    </xf>
    <xf numFmtId="0" fontId="30" fillId="0" borderId="15" xfId="0" applyFont="1" applyBorder="1" applyAlignment="1">
      <alignment horizontal="center" vertical="center"/>
    </xf>
    <xf numFmtId="0" fontId="32" fillId="0" borderId="15" xfId="0" applyFont="1" applyBorder="1" applyAlignment="1" applyProtection="1">
      <alignment horizontal="center" vertical="center" wrapText="1"/>
      <protection hidden="1"/>
    </xf>
    <xf numFmtId="0" fontId="2" fillId="0" borderId="15" xfId="0" applyFont="1" applyBorder="1" applyAlignment="1" applyProtection="1">
      <alignment horizontal="center" vertical="center" wrapText="1"/>
      <protection hidden="1"/>
    </xf>
    <xf numFmtId="0" fontId="36" fillId="0" borderId="15" xfId="0" applyFont="1" applyBorder="1" applyAlignment="1" applyProtection="1">
      <alignment horizontal="center" vertical="center" wrapText="1"/>
      <protection hidden="1"/>
    </xf>
    <xf numFmtId="0" fontId="2" fillId="2" borderId="15" xfId="0" applyFont="1" applyFill="1" applyBorder="1" applyAlignment="1">
      <alignment horizontal="center" vertical="center"/>
    </xf>
    <xf numFmtId="0" fontId="1" fillId="2" borderId="15" xfId="0" applyFont="1" applyFill="1" applyBorder="1" applyAlignment="1">
      <alignment horizontal="center" vertical="center"/>
    </xf>
    <xf numFmtId="9" fontId="2" fillId="2" borderId="15" xfId="0" applyNumberFormat="1" applyFont="1" applyFill="1" applyBorder="1" applyAlignment="1" applyProtection="1">
      <alignment horizontal="center" vertical="center" wrapText="1"/>
      <protection hidden="1"/>
    </xf>
    <xf numFmtId="9" fontId="2" fillId="2" borderId="15" xfId="1" applyFont="1" applyFill="1" applyBorder="1" applyAlignment="1" applyProtection="1">
      <alignment horizontal="center" vertical="center" wrapText="1"/>
      <protection hidden="1"/>
    </xf>
    <xf numFmtId="0" fontId="0" fillId="0" borderId="24" xfId="0" applyBorder="1" applyAlignment="1">
      <alignment horizontal="center" vertical="center"/>
    </xf>
    <xf numFmtId="9" fontId="1" fillId="2" borderId="15" xfId="0" applyNumberFormat="1" applyFont="1" applyFill="1" applyBorder="1" applyAlignment="1">
      <alignment horizontal="center" vertical="center"/>
    </xf>
    <xf numFmtId="9" fontId="2" fillId="0" borderId="15" xfId="1" applyFont="1" applyFill="1" applyBorder="1" applyAlignment="1" applyProtection="1">
      <alignment horizontal="center" vertical="center" wrapText="1"/>
      <protection hidden="1"/>
    </xf>
    <xf numFmtId="9" fontId="2" fillId="2" borderId="15" xfId="1" applyFont="1" applyFill="1" applyBorder="1" applyAlignment="1">
      <alignment horizontal="center" vertical="center"/>
    </xf>
    <xf numFmtId="9" fontId="2" fillId="0" borderId="15" xfId="1" applyFont="1" applyBorder="1" applyAlignment="1">
      <alignment horizontal="center" vertical="center"/>
    </xf>
    <xf numFmtId="0" fontId="27" fillId="0" borderId="5" xfId="0" applyFont="1" applyBorder="1" applyAlignment="1" applyProtection="1">
      <alignment horizontal="center" vertical="center" wrapText="1"/>
      <protection hidden="1"/>
    </xf>
    <xf numFmtId="0" fontId="27" fillId="0" borderId="14" xfId="0" applyFont="1" applyBorder="1" applyAlignment="1" applyProtection="1">
      <alignment horizontal="center" vertical="center" wrapText="1"/>
      <protection hidden="1"/>
    </xf>
    <xf numFmtId="0" fontId="27" fillId="0" borderId="6" xfId="0" applyFont="1" applyBorder="1" applyAlignment="1" applyProtection="1">
      <alignment horizontal="center" vertical="center" wrapText="1"/>
      <protection hidden="1"/>
    </xf>
    <xf numFmtId="0" fontId="27" fillId="0" borderId="16" xfId="0" applyFont="1" applyBorder="1" applyAlignment="1" applyProtection="1">
      <alignment horizontal="center" vertical="center" wrapText="1"/>
      <protection hidden="1"/>
    </xf>
    <xf numFmtId="0" fontId="40" fillId="5" borderId="7" xfId="0" applyFont="1" applyFill="1" applyBorder="1" applyAlignment="1" applyProtection="1">
      <alignment horizontal="center" vertical="center" wrapText="1"/>
      <protection hidden="1"/>
    </xf>
    <xf numFmtId="0" fontId="27" fillId="0" borderId="17" xfId="0" applyFont="1" applyBorder="1" applyAlignment="1" applyProtection="1">
      <alignment horizontal="center" vertical="center" wrapText="1"/>
      <protection hidden="1"/>
    </xf>
    <xf numFmtId="0" fontId="2" fillId="0" borderId="15" xfId="0" applyFont="1" applyBorder="1" applyAlignment="1">
      <alignment horizontal="center" vertical="center" wrapText="1"/>
    </xf>
    <xf numFmtId="0" fontId="2" fillId="2" borderId="15" xfId="0" applyFont="1" applyFill="1" applyBorder="1" applyAlignment="1" applyProtection="1">
      <alignment horizontal="center" vertical="center" wrapText="1"/>
      <protection hidden="1"/>
    </xf>
    <xf numFmtId="0" fontId="2" fillId="0" borderId="15" xfId="0" applyFont="1" applyBorder="1" applyAlignment="1">
      <alignment horizontal="center" vertical="center"/>
    </xf>
    <xf numFmtId="0" fontId="0" fillId="0" borderId="0" xfId="0" applyAlignment="1">
      <alignment horizontal="center" vertical="center" wrapText="1"/>
    </xf>
    <xf numFmtId="0" fontId="5" fillId="0" borderId="15" xfId="0" applyFont="1" applyBorder="1" applyAlignment="1">
      <alignment horizontal="center" vertical="center" wrapText="1"/>
    </xf>
    <xf numFmtId="0" fontId="24" fillId="3" borderId="15" xfId="0" applyFont="1" applyFill="1" applyBorder="1" applyAlignment="1">
      <alignment horizontal="center" vertical="center" wrapText="1"/>
    </xf>
    <xf numFmtId="0" fontId="31" fillId="0" borderId="0" xfId="0" applyFont="1" applyProtection="1">
      <protection hidden="1"/>
    </xf>
    <xf numFmtId="0" fontId="31" fillId="0" borderId="0" xfId="0" applyFont="1" applyAlignment="1" applyProtection="1">
      <alignment horizontal="center" vertical="center"/>
      <protection hidden="1"/>
    </xf>
    <xf numFmtId="0" fontId="27" fillId="0" borderId="7" xfId="0" applyFont="1" applyBorder="1" applyAlignment="1" applyProtection="1">
      <alignment horizontal="center" vertical="center" wrapText="1"/>
      <protection hidden="1"/>
    </xf>
    <xf numFmtId="0" fontId="27" fillId="0" borderId="7" xfId="0" applyFont="1" applyBorder="1" applyAlignment="1" applyProtection="1">
      <alignment horizontal="center" vertical="center"/>
      <protection hidden="1"/>
    </xf>
    <xf numFmtId="0" fontId="31" fillId="0" borderId="1" xfId="0" applyFont="1" applyBorder="1" applyAlignment="1" applyProtection="1">
      <alignment horizontal="center" vertical="center" wrapText="1"/>
      <protection hidden="1"/>
    </xf>
    <xf numFmtId="0" fontId="31" fillId="0" borderId="56" xfId="0" applyFont="1" applyBorder="1" applyAlignment="1" applyProtection="1">
      <alignment horizontal="center" vertical="center" wrapText="1"/>
      <protection hidden="1"/>
    </xf>
    <xf numFmtId="0" fontId="31" fillId="0" borderId="37" xfId="0" applyFont="1" applyBorder="1" applyAlignment="1" applyProtection="1">
      <alignment horizontal="center" vertical="center" wrapText="1"/>
      <protection hidden="1"/>
    </xf>
    <xf numFmtId="9" fontId="31" fillId="0" borderId="2" xfId="1" applyFont="1" applyFill="1" applyBorder="1" applyAlignment="1" applyProtection="1">
      <alignment horizontal="center" vertical="center" wrapText="1"/>
      <protection hidden="1"/>
    </xf>
    <xf numFmtId="0" fontId="31" fillId="0" borderId="49" xfId="0" applyFont="1" applyBorder="1" applyAlignment="1" applyProtection="1">
      <alignment horizontal="center" vertical="center" wrapText="1"/>
      <protection hidden="1"/>
    </xf>
    <xf numFmtId="9" fontId="31" fillId="0" borderId="56" xfId="1" applyFont="1" applyFill="1" applyBorder="1" applyAlignment="1" applyProtection="1">
      <alignment horizontal="center" vertical="center" wrapText="1"/>
      <protection hidden="1"/>
    </xf>
    <xf numFmtId="0" fontId="35" fillId="0" borderId="1" xfId="0" applyFont="1" applyBorder="1" applyAlignment="1" applyProtection="1">
      <alignment horizontal="center" vertical="center"/>
      <protection hidden="1"/>
    </xf>
    <xf numFmtId="0" fontId="35" fillId="0" borderId="37" xfId="0" applyFont="1" applyBorder="1" applyAlignment="1" applyProtection="1">
      <alignment horizontal="center" vertical="center"/>
      <protection hidden="1"/>
    </xf>
    <xf numFmtId="9" fontId="35" fillId="0" borderId="2" xfId="1" applyFont="1" applyBorder="1" applyAlignment="1" applyProtection="1">
      <alignment horizontal="center" vertical="center"/>
      <protection hidden="1"/>
    </xf>
    <xf numFmtId="0" fontId="31" fillId="0" borderId="3" xfId="0" applyFont="1" applyBorder="1" applyAlignment="1" applyProtection="1">
      <alignment horizontal="center" vertical="center" wrapText="1"/>
      <protection hidden="1"/>
    </xf>
    <xf numFmtId="0" fontId="31" fillId="0" borderId="24" xfId="0" applyFont="1" applyBorder="1" applyAlignment="1" applyProtection="1">
      <alignment horizontal="center" vertical="center" wrapText="1"/>
      <protection hidden="1"/>
    </xf>
    <xf numFmtId="0" fontId="31" fillId="0" borderId="15" xfId="0" applyFont="1" applyBorder="1" applyAlignment="1" applyProtection="1">
      <alignment horizontal="center" vertical="center" wrapText="1"/>
      <protection hidden="1"/>
    </xf>
    <xf numFmtId="9" fontId="31" fillId="0" borderId="4" xfId="1" applyFont="1" applyFill="1" applyBorder="1" applyAlignment="1" applyProtection="1">
      <alignment horizontal="center" vertical="center" wrapText="1"/>
      <protection hidden="1"/>
    </xf>
    <xf numFmtId="9" fontId="31" fillId="0" borderId="24" xfId="1" applyFont="1" applyFill="1" applyBorder="1" applyAlignment="1" applyProtection="1">
      <alignment horizontal="center" vertical="center" wrapText="1"/>
      <protection hidden="1"/>
    </xf>
    <xf numFmtId="0" fontId="31" fillId="0" borderId="15" xfId="0" applyFont="1" applyBorder="1" applyAlignment="1" applyProtection="1">
      <alignment horizontal="center" vertical="center"/>
      <protection hidden="1"/>
    </xf>
    <xf numFmtId="0" fontId="35" fillId="0" borderId="15" xfId="0" applyFont="1" applyBorder="1" applyAlignment="1" applyProtection="1">
      <alignment horizontal="center" vertical="center"/>
      <protection hidden="1"/>
    </xf>
    <xf numFmtId="0" fontId="31" fillId="0" borderId="3" xfId="0" applyFont="1" applyBorder="1" applyAlignment="1" applyProtection="1">
      <alignment horizontal="center" vertical="center"/>
      <protection hidden="1"/>
    </xf>
    <xf numFmtId="0" fontId="35" fillId="0" borderId="3" xfId="0" applyFont="1" applyBorder="1" applyAlignment="1" applyProtection="1">
      <alignment horizontal="center" vertical="center"/>
      <protection hidden="1"/>
    </xf>
    <xf numFmtId="9" fontId="35" fillId="0" borderId="4" xfId="1" applyFont="1" applyBorder="1" applyAlignment="1" applyProtection="1">
      <alignment horizontal="center" vertical="center"/>
      <protection hidden="1"/>
    </xf>
    <xf numFmtId="0" fontId="31" fillId="0" borderId="50" xfId="0" applyFont="1" applyBorder="1" applyAlignment="1" applyProtection="1">
      <alignment horizontal="center" vertical="center" wrapText="1"/>
      <protection hidden="1"/>
    </xf>
    <xf numFmtId="0" fontId="31" fillId="0" borderId="57" xfId="0" applyFont="1" applyBorder="1" applyAlignment="1" applyProtection="1">
      <alignment horizontal="center" vertical="center" wrapText="1"/>
      <protection hidden="1"/>
    </xf>
    <xf numFmtId="0" fontId="31" fillId="0" borderId="51" xfId="0" applyFont="1" applyBorder="1" applyAlignment="1" applyProtection="1">
      <alignment horizontal="center" vertical="center" wrapText="1"/>
      <protection hidden="1"/>
    </xf>
    <xf numFmtId="9" fontId="31" fillId="0" borderId="52" xfId="1" applyFont="1" applyFill="1" applyBorder="1" applyAlignment="1" applyProtection="1">
      <alignment horizontal="center" vertical="center" wrapText="1"/>
      <protection hidden="1"/>
    </xf>
    <xf numFmtId="9" fontId="31" fillId="0" borderId="57" xfId="1" applyFont="1" applyFill="1" applyBorder="1" applyAlignment="1" applyProtection="1">
      <alignment horizontal="center" vertical="center" wrapText="1"/>
      <protection hidden="1"/>
    </xf>
    <xf numFmtId="0" fontId="31" fillId="0" borderId="51" xfId="0" applyFont="1" applyBorder="1" applyAlignment="1" applyProtection="1">
      <alignment horizontal="center" vertical="center"/>
      <protection hidden="1"/>
    </xf>
    <xf numFmtId="0" fontId="31" fillId="0" borderId="50" xfId="0" applyFont="1" applyBorder="1" applyAlignment="1" applyProtection="1">
      <alignment horizontal="center" vertical="center"/>
      <protection hidden="1"/>
    </xf>
    <xf numFmtId="0" fontId="35" fillId="0" borderId="50" xfId="0" applyFont="1" applyBorder="1" applyAlignment="1" applyProtection="1">
      <alignment horizontal="center" vertical="center"/>
      <protection hidden="1"/>
    </xf>
    <xf numFmtId="0" fontId="35" fillId="0" borderId="51" xfId="0" applyFont="1" applyBorder="1" applyAlignment="1" applyProtection="1">
      <alignment horizontal="center" vertical="center"/>
      <protection hidden="1"/>
    </xf>
    <xf numFmtId="9" fontId="35" fillId="0" borderId="52" xfId="1" applyFont="1" applyBorder="1" applyAlignment="1" applyProtection="1">
      <alignment horizontal="center" vertical="center"/>
      <protection hidden="1"/>
    </xf>
    <xf numFmtId="0" fontId="35" fillId="0" borderId="1" xfId="0" applyFont="1" applyBorder="1" applyAlignment="1" applyProtection="1">
      <alignment horizontal="center" vertical="center" wrapText="1"/>
      <protection hidden="1"/>
    </xf>
    <xf numFmtId="0" fontId="35" fillId="0" borderId="37" xfId="0" applyFont="1" applyBorder="1" applyAlignment="1" applyProtection="1">
      <alignment horizontal="center" vertical="center" wrapText="1"/>
      <protection hidden="1"/>
    </xf>
    <xf numFmtId="9" fontId="35" fillId="0" borderId="47" xfId="1" applyFont="1" applyBorder="1" applyAlignment="1" applyProtection="1">
      <alignment horizontal="center" vertical="center"/>
      <protection hidden="1"/>
    </xf>
    <xf numFmtId="0" fontId="35" fillId="0" borderId="3" xfId="0" applyFont="1" applyBorder="1" applyAlignment="1" applyProtection="1">
      <alignment horizontal="center" vertical="center" wrapText="1"/>
      <protection hidden="1"/>
    </xf>
    <xf numFmtId="0" fontId="35" fillId="0" borderId="15" xfId="0" applyFont="1" applyBorder="1" applyAlignment="1" applyProtection="1">
      <alignment horizontal="center" vertical="center" wrapText="1"/>
      <protection hidden="1"/>
    </xf>
    <xf numFmtId="9" fontId="35" fillId="0" borderId="10" xfId="1" applyFont="1" applyBorder="1" applyAlignment="1" applyProtection="1">
      <alignment horizontal="center" vertical="center"/>
      <protection hidden="1"/>
    </xf>
    <xf numFmtId="0" fontId="35" fillId="0" borderId="46" xfId="0" applyFont="1" applyBorder="1" applyAlignment="1" applyProtection="1">
      <alignment horizontal="center" vertical="center"/>
      <protection hidden="1"/>
    </xf>
    <xf numFmtId="0" fontId="35" fillId="0" borderId="53" xfId="0" applyFont="1" applyBorder="1" applyAlignment="1" applyProtection="1">
      <alignment horizontal="center" vertical="center"/>
      <protection hidden="1"/>
    </xf>
    <xf numFmtId="0" fontId="37" fillId="16" borderId="39" xfId="0" applyFont="1" applyFill="1" applyBorder="1" applyAlignment="1" applyProtection="1">
      <alignment horizontal="center" vertical="center" wrapText="1"/>
      <protection hidden="1"/>
    </xf>
    <xf numFmtId="0" fontId="37" fillId="16" borderId="40" xfId="0" applyFont="1" applyFill="1" applyBorder="1" applyAlignment="1" applyProtection="1">
      <alignment horizontal="center" vertical="center" wrapText="1"/>
      <protection hidden="1"/>
    </xf>
    <xf numFmtId="9" fontId="27" fillId="16" borderId="41" xfId="1" applyFont="1" applyFill="1" applyBorder="1" applyAlignment="1" applyProtection="1">
      <alignment horizontal="center" vertical="center" wrapText="1"/>
      <protection hidden="1"/>
    </xf>
    <xf numFmtId="0" fontId="40" fillId="5" borderId="32" xfId="0" applyFont="1" applyFill="1" applyBorder="1" applyAlignment="1" applyProtection="1">
      <alignment horizontal="center" vertical="center"/>
      <protection hidden="1"/>
    </xf>
    <xf numFmtId="0" fontId="40" fillId="5" borderId="40" xfId="0" applyFont="1" applyFill="1" applyBorder="1" applyAlignment="1" applyProtection="1">
      <alignment horizontal="center" vertical="center"/>
      <protection hidden="1"/>
    </xf>
    <xf numFmtId="9" fontId="40" fillId="5" borderId="31" xfId="1" applyFont="1" applyFill="1" applyBorder="1" applyAlignment="1" applyProtection="1">
      <alignment horizontal="center" vertical="center"/>
      <protection hidden="1"/>
    </xf>
    <xf numFmtId="0" fontId="31" fillId="0" borderId="39" xfId="0" applyFont="1" applyBorder="1" applyAlignment="1" applyProtection="1">
      <alignment horizontal="center" vertical="center" wrapText="1"/>
      <protection hidden="1"/>
    </xf>
    <xf numFmtId="0" fontId="35" fillId="0" borderId="54" xfId="0" applyFont="1" applyBorder="1" applyAlignment="1" applyProtection="1">
      <alignment horizontal="center" vertical="center" wrapText="1"/>
      <protection hidden="1"/>
    </xf>
    <xf numFmtId="0" fontId="31" fillId="0" borderId="1" xfId="0" applyFont="1" applyBorder="1" applyAlignment="1" applyProtection="1">
      <alignment horizontal="center" vertical="center"/>
      <protection hidden="1"/>
    </xf>
    <xf numFmtId="0" fontId="31" fillId="0" borderId="1" xfId="1" applyNumberFormat="1" applyFont="1" applyFill="1" applyBorder="1" applyAlignment="1" applyProtection="1">
      <alignment horizontal="center" vertical="center"/>
      <protection hidden="1"/>
    </xf>
    <xf numFmtId="0" fontId="31" fillId="0" borderId="37" xfId="0" applyFont="1" applyBorder="1" applyAlignment="1" applyProtection="1">
      <alignment horizontal="center" vertical="center"/>
      <protection hidden="1"/>
    </xf>
    <xf numFmtId="0" fontId="31" fillId="0" borderId="37" xfId="1" applyNumberFormat="1" applyFont="1" applyFill="1" applyBorder="1" applyAlignment="1" applyProtection="1">
      <alignment horizontal="center" vertical="center"/>
      <protection hidden="1"/>
    </xf>
    <xf numFmtId="9" fontId="35" fillId="0" borderId="47" xfId="1" applyFont="1" applyFill="1" applyBorder="1" applyAlignment="1" applyProtection="1">
      <alignment horizontal="center" vertical="center"/>
      <protection hidden="1"/>
    </xf>
    <xf numFmtId="0" fontId="31" fillId="0" borderId="3" xfId="1" applyNumberFormat="1" applyFont="1" applyFill="1" applyBorder="1" applyAlignment="1" applyProtection="1">
      <alignment horizontal="center" vertical="center" wrapText="1"/>
      <protection hidden="1"/>
    </xf>
    <xf numFmtId="0" fontId="35" fillId="0" borderId="58" xfId="1" applyNumberFormat="1" applyFont="1" applyFill="1" applyBorder="1" applyAlignment="1" applyProtection="1">
      <alignment horizontal="center" vertical="center"/>
      <protection hidden="1"/>
    </xf>
    <xf numFmtId="0" fontId="35" fillId="0" borderId="11" xfId="0" applyFont="1" applyBorder="1" applyAlignment="1" applyProtection="1">
      <alignment horizontal="center" vertical="center"/>
      <protection hidden="1"/>
    </xf>
    <xf numFmtId="9" fontId="35" fillId="0" borderId="13" xfId="1" applyFont="1" applyFill="1" applyBorder="1" applyAlignment="1" applyProtection="1">
      <alignment horizontal="center" vertical="center" wrapText="1"/>
      <protection hidden="1"/>
    </xf>
    <xf numFmtId="0" fontId="31" fillId="0" borderId="3" xfId="1" applyNumberFormat="1" applyFont="1" applyFill="1" applyBorder="1" applyAlignment="1" applyProtection="1">
      <alignment horizontal="center" vertical="center"/>
      <protection hidden="1"/>
    </xf>
    <xf numFmtId="0" fontId="31" fillId="0" borderId="15" xfId="1" applyNumberFormat="1" applyFont="1" applyFill="1" applyBorder="1" applyAlignment="1" applyProtection="1">
      <alignment horizontal="center" vertical="center"/>
      <protection hidden="1"/>
    </xf>
    <xf numFmtId="0" fontId="31" fillId="0" borderId="50" xfId="1" applyNumberFormat="1" applyFont="1" applyFill="1" applyBorder="1" applyAlignment="1" applyProtection="1">
      <alignment horizontal="center" vertical="center" wrapText="1"/>
      <protection hidden="1"/>
    </xf>
    <xf numFmtId="0" fontId="31" fillId="0" borderId="50" xfId="1" applyNumberFormat="1" applyFont="1" applyFill="1" applyBorder="1" applyAlignment="1" applyProtection="1">
      <alignment horizontal="center" vertical="center"/>
      <protection hidden="1"/>
    </xf>
    <xf numFmtId="0" fontId="31" fillId="0" borderId="51" xfId="1" applyNumberFormat="1" applyFont="1" applyFill="1" applyBorder="1" applyAlignment="1" applyProtection="1">
      <alignment horizontal="center" vertical="center"/>
      <protection hidden="1"/>
    </xf>
    <xf numFmtId="0" fontId="39" fillId="15" borderId="39" xfId="0" applyFont="1" applyFill="1" applyBorder="1" applyAlignment="1" applyProtection="1">
      <alignment horizontal="center" vertical="center" wrapText="1"/>
      <protection hidden="1"/>
    </xf>
    <xf numFmtId="0" fontId="39" fillId="15" borderId="55" xfId="0" applyFont="1" applyFill="1" applyBorder="1" applyAlignment="1" applyProtection="1">
      <alignment horizontal="center" vertical="center" wrapText="1"/>
      <protection hidden="1"/>
    </xf>
    <xf numFmtId="9" fontId="39" fillId="15" borderId="41" xfId="1" applyFont="1" applyFill="1" applyBorder="1" applyAlignment="1" applyProtection="1">
      <alignment horizontal="center" vertical="center" wrapText="1"/>
      <protection hidden="1"/>
    </xf>
    <xf numFmtId="0" fontId="9" fillId="0" borderId="0" xfId="0" applyFont="1" applyProtection="1">
      <protection locked="0"/>
    </xf>
    <xf numFmtId="0" fontId="29" fillId="0" borderId="0" xfId="0" applyFont="1" applyAlignment="1" applyProtection="1">
      <alignment horizontal="center" vertical="center"/>
      <protection locked="0"/>
    </xf>
    <xf numFmtId="0" fontId="9" fillId="0" borderId="0" xfId="0" applyFont="1" applyProtection="1">
      <protection hidden="1"/>
    </xf>
    <xf numFmtId="0" fontId="3" fillId="17" borderId="7" xfId="0" applyFont="1" applyFill="1" applyBorder="1" applyAlignment="1" applyProtection="1">
      <alignment horizontal="center" vertical="center" wrapText="1"/>
      <protection hidden="1"/>
    </xf>
    <xf numFmtId="164" fontId="3" fillId="17" borderId="7" xfId="0" applyNumberFormat="1" applyFont="1" applyFill="1" applyBorder="1" applyAlignment="1" applyProtection="1">
      <alignment horizontal="center" vertical="center"/>
      <protection hidden="1"/>
    </xf>
    <xf numFmtId="0" fontId="3" fillId="17" borderId="7" xfId="0" applyFont="1" applyFill="1" applyBorder="1" applyAlignment="1" applyProtection="1">
      <alignment horizontal="center" vertical="center"/>
      <protection hidden="1"/>
    </xf>
    <xf numFmtId="0" fontId="3" fillId="17" borderId="7" xfId="0" applyFont="1" applyFill="1" applyBorder="1" applyAlignment="1" applyProtection="1">
      <alignment horizontal="left" vertical="center"/>
      <protection hidden="1"/>
    </xf>
    <xf numFmtId="0" fontId="11" fillId="0" borderId="7" xfId="0" applyFont="1" applyBorder="1" applyAlignment="1" applyProtection="1">
      <alignment horizontal="center" vertical="center"/>
      <protection hidden="1"/>
    </xf>
    <xf numFmtId="0" fontId="11" fillId="0" borderId="7" xfId="0" applyFont="1" applyBorder="1" applyAlignment="1" applyProtection="1">
      <alignment horizontal="center"/>
      <protection hidden="1"/>
    </xf>
    <xf numFmtId="0" fontId="11" fillId="0" borderId="32" xfId="0" applyFont="1" applyBorder="1" applyAlignment="1" applyProtection="1">
      <alignment horizontal="center"/>
      <protection hidden="1"/>
    </xf>
    <xf numFmtId="0" fontId="29" fillId="0" borderId="7" xfId="0" applyFont="1" applyBorder="1" applyAlignment="1" applyProtection="1">
      <alignment horizontal="center"/>
      <protection hidden="1"/>
    </xf>
    <xf numFmtId="0" fontId="11" fillId="0" borderId="32" xfId="0" applyFont="1" applyBorder="1" applyAlignment="1" applyProtection="1">
      <alignment horizontal="center" vertical="center"/>
      <protection hidden="1"/>
    </xf>
    <xf numFmtId="0" fontId="29" fillId="0" borderId="0" xfId="0" applyFont="1" applyAlignment="1" applyProtection="1">
      <alignment horizontal="center" vertical="center"/>
      <protection hidden="1"/>
    </xf>
    <xf numFmtId="0" fontId="0" fillId="0" borderId="28" xfId="0" applyBorder="1" applyProtection="1">
      <protection locked="0"/>
    </xf>
    <xf numFmtId="0" fontId="0" fillId="0" borderId="9" xfId="0" applyBorder="1" applyProtection="1">
      <protection locked="0"/>
    </xf>
    <xf numFmtId="0" fontId="11" fillId="0" borderId="37" xfId="0" applyFont="1" applyBorder="1" applyAlignment="1" applyProtection="1">
      <alignment horizontal="center" vertical="center"/>
      <protection hidden="1"/>
    </xf>
    <xf numFmtId="0" fontId="11" fillId="0" borderId="2" xfId="0" applyFont="1" applyBorder="1" applyAlignment="1" applyProtection="1">
      <alignment horizontal="center" vertical="center"/>
      <protection hidden="1"/>
    </xf>
    <xf numFmtId="0" fontId="0" fillId="0" borderId="0" xfId="0" applyAlignment="1" applyProtection="1">
      <alignment vertical="center"/>
      <protection locked="0"/>
    </xf>
    <xf numFmtId="0" fontId="11" fillId="0" borderId="51" xfId="0" applyFont="1" applyBorder="1" applyAlignment="1" applyProtection="1">
      <alignment horizontal="center" vertical="center"/>
      <protection hidden="1"/>
    </xf>
    <xf numFmtId="0" fontId="11" fillId="0" borderId="52" xfId="0" applyFont="1" applyBorder="1" applyAlignment="1" applyProtection="1">
      <alignment horizontal="center" vertical="center"/>
      <protection hidden="1"/>
    </xf>
    <xf numFmtId="0" fontId="30" fillId="0" borderId="9" xfId="0" applyFont="1" applyBorder="1" applyAlignment="1" applyProtection="1">
      <alignment vertical="center"/>
      <protection hidden="1"/>
    </xf>
    <xf numFmtId="0" fontId="30" fillId="0" borderId="8" xfId="0" applyFont="1" applyBorder="1" applyAlignment="1" applyProtection="1">
      <alignment horizontal="left" vertical="center" wrapText="1"/>
      <protection hidden="1"/>
    </xf>
    <xf numFmtId="0" fontId="30" fillId="0" borderId="34" xfId="0" applyFont="1" applyBorder="1" applyProtection="1">
      <protection hidden="1"/>
    </xf>
    <xf numFmtId="0" fontId="30" fillId="0" borderId="35" xfId="0" applyFont="1" applyBorder="1" applyProtection="1">
      <protection hidden="1"/>
    </xf>
    <xf numFmtId="0" fontId="30" fillId="0" borderId="36" xfId="0" applyFont="1" applyBorder="1" applyProtection="1">
      <protection hidden="1"/>
    </xf>
    <xf numFmtId="0" fontId="30" fillId="0" borderId="64" xfId="0" applyFont="1" applyBorder="1" applyAlignment="1" applyProtection="1">
      <alignment vertical="center"/>
      <protection hidden="1"/>
    </xf>
    <xf numFmtId="0" fontId="30" fillId="0" borderId="9" xfId="0" applyFont="1" applyBorder="1" applyAlignment="1" applyProtection="1">
      <alignment vertical="center"/>
      <protection locked="0"/>
    </xf>
    <xf numFmtId="0" fontId="30" fillId="0" borderId="8" xfId="0" applyFont="1" applyBorder="1" applyAlignment="1" applyProtection="1">
      <alignment horizontal="left" vertical="center" wrapText="1"/>
      <protection locked="0"/>
    </xf>
    <xf numFmtId="0" fontId="30" fillId="0" borderId="34" xfId="0" applyFont="1" applyBorder="1" applyProtection="1">
      <protection locked="0"/>
    </xf>
    <xf numFmtId="0" fontId="30" fillId="0" borderId="35" xfId="0" applyFont="1" applyBorder="1" applyProtection="1">
      <protection locked="0"/>
    </xf>
    <xf numFmtId="0" fontId="30" fillId="0" borderId="36" xfId="0" applyFont="1" applyBorder="1" applyProtection="1">
      <protection locked="0"/>
    </xf>
    <xf numFmtId="0" fontId="9" fillId="0" borderId="35" xfId="0" applyFont="1" applyBorder="1" applyProtection="1">
      <protection hidden="1"/>
    </xf>
    <xf numFmtId="0" fontId="30" fillId="17" borderId="8" xfId="0" applyFont="1" applyFill="1" applyBorder="1" applyAlignment="1" applyProtection="1">
      <alignment horizontal="left" vertical="center" wrapText="1"/>
      <protection hidden="1"/>
    </xf>
    <xf numFmtId="0" fontId="30" fillId="17" borderId="9" xfId="0" applyFont="1" applyFill="1" applyBorder="1" applyAlignment="1" applyProtection="1">
      <alignment vertical="center"/>
      <protection hidden="1"/>
    </xf>
    <xf numFmtId="0" fontId="30" fillId="17" borderId="34" xfId="0" applyFont="1" applyFill="1" applyBorder="1" applyProtection="1">
      <protection hidden="1"/>
    </xf>
    <xf numFmtId="0" fontId="30" fillId="17" borderId="35" xfId="0" applyFont="1" applyFill="1" applyBorder="1" applyProtection="1">
      <protection hidden="1"/>
    </xf>
    <xf numFmtId="0" fontId="30" fillId="17" borderId="36" xfId="0" applyFont="1" applyFill="1" applyBorder="1" applyProtection="1">
      <protection hidden="1"/>
    </xf>
    <xf numFmtId="0" fontId="30" fillId="0" borderId="65" xfId="0" applyFont="1" applyBorder="1" applyAlignment="1" applyProtection="1">
      <alignment vertical="center"/>
      <protection hidden="1"/>
    </xf>
    <xf numFmtId="0" fontId="30" fillId="0" borderId="66" xfId="0" applyFont="1" applyBorder="1" applyAlignment="1" applyProtection="1">
      <alignment vertical="center"/>
      <protection hidden="1"/>
    </xf>
    <xf numFmtId="0" fontId="30" fillId="0" borderId="67" xfId="0" applyFont="1" applyBorder="1" applyAlignment="1" applyProtection="1">
      <alignment vertical="center"/>
      <protection hidden="1"/>
    </xf>
    <xf numFmtId="0" fontId="30" fillId="17" borderId="62" xfId="0" applyFont="1" applyFill="1" applyBorder="1" applyAlignment="1" applyProtection="1">
      <alignment horizontal="left" vertical="center" wrapText="1"/>
      <protection hidden="1"/>
    </xf>
    <xf numFmtId="0" fontId="30" fillId="17" borderId="64" xfId="0" applyFont="1" applyFill="1" applyBorder="1" applyAlignment="1" applyProtection="1">
      <alignment vertical="center"/>
      <protection hidden="1"/>
    </xf>
    <xf numFmtId="0" fontId="9" fillId="0" borderId="34" xfId="0" applyFont="1" applyBorder="1" applyProtection="1">
      <protection hidden="1"/>
    </xf>
    <xf numFmtId="0" fontId="30" fillId="0" borderId="64" xfId="0" applyFont="1" applyBorder="1" applyAlignment="1" applyProtection="1">
      <alignment horizontal="left" vertical="center" wrapText="1"/>
      <protection hidden="1"/>
    </xf>
    <xf numFmtId="0" fontId="30" fillId="0" borderId="9" xfId="0" applyFont="1" applyBorder="1" applyAlignment="1" applyProtection="1">
      <alignment horizontal="left" vertical="center" wrapText="1"/>
      <protection hidden="1"/>
    </xf>
    <xf numFmtId="0" fontId="9" fillId="0" borderId="0" xfId="0" applyFont="1" applyAlignment="1" applyProtection="1">
      <alignment horizontal="left" vertical="center"/>
      <protection hidden="1"/>
    </xf>
    <xf numFmtId="0" fontId="9" fillId="0" borderId="0" xfId="0" applyFont="1" applyAlignment="1" applyProtection="1">
      <alignment horizontal="left" vertical="center" wrapText="1"/>
      <protection hidden="1"/>
    </xf>
    <xf numFmtId="0" fontId="45" fillId="0" borderId="62" xfId="3" quotePrefix="1" applyBorder="1" applyAlignment="1" applyProtection="1">
      <alignment horizontal="left" vertical="center" wrapText="1"/>
      <protection hidden="1"/>
    </xf>
    <xf numFmtId="0" fontId="0" fillId="17" borderId="0" xfId="0" applyFill="1" applyProtection="1">
      <protection hidden="1"/>
    </xf>
    <xf numFmtId="0" fontId="45" fillId="17" borderId="7" xfId="3" applyFill="1" applyBorder="1" applyAlignment="1" applyProtection="1">
      <alignment horizontal="center" vertical="center"/>
      <protection hidden="1"/>
    </xf>
    <xf numFmtId="0" fontId="3" fillId="17" borderId="7" xfId="0" applyFont="1" applyFill="1" applyBorder="1" applyAlignment="1" applyProtection="1">
      <alignment horizontal="left" vertical="center" wrapText="1"/>
      <protection hidden="1"/>
    </xf>
    <xf numFmtId="0" fontId="42" fillId="17" borderId="31" xfId="0" applyFont="1" applyFill="1" applyBorder="1" applyAlignment="1" applyProtection="1">
      <alignment horizontal="center" vertical="center"/>
      <protection hidden="1"/>
    </xf>
    <xf numFmtId="0" fontId="0" fillId="17" borderId="31" xfId="0" applyFill="1" applyBorder="1" applyAlignment="1" applyProtection="1">
      <alignment horizontal="center" vertical="center"/>
      <protection hidden="1"/>
    </xf>
    <xf numFmtId="15" fontId="0" fillId="17" borderId="0" xfId="0" applyNumberFormat="1" applyFill="1" applyProtection="1">
      <protection hidden="1"/>
    </xf>
    <xf numFmtId="0" fontId="0" fillId="17" borderId="0" xfId="0" applyFill="1" applyAlignment="1" applyProtection="1">
      <alignment wrapText="1"/>
      <protection hidden="1"/>
    </xf>
    <xf numFmtId="0" fontId="3" fillId="17" borderId="31" xfId="0" applyFont="1" applyFill="1" applyBorder="1" applyAlignment="1" applyProtection="1">
      <alignment horizontal="center" vertical="center"/>
      <protection hidden="1"/>
    </xf>
    <xf numFmtId="164" fontId="3" fillId="17" borderId="7" xfId="0" applyNumberFormat="1" applyFont="1" applyFill="1" applyBorder="1" applyAlignment="1" applyProtection="1">
      <alignment horizontal="center" vertical="center" wrapText="1"/>
      <protection hidden="1"/>
    </xf>
    <xf numFmtId="164" fontId="0" fillId="17" borderId="7" xfId="0" applyNumberFormat="1" applyFill="1" applyBorder="1" applyAlignment="1" applyProtection="1">
      <alignment horizontal="center" vertical="center"/>
      <protection hidden="1"/>
    </xf>
    <xf numFmtId="0" fontId="0" fillId="17" borderId="0" xfId="0" applyFill="1" applyAlignment="1" applyProtection="1">
      <alignment horizontal="center" vertical="center"/>
      <protection hidden="1"/>
    </xf>
    <xf numFmtId="0" fontId="1" fillId="18" borderId="45" xfId="0" applyFont="1" applyFill="1" applyBorder="1" applyAlignment="1" applyProtection="1">
      <alignment horizontal="center" vertical="center"/>
      <protection hidden="1"/>
    </xf>
    <xf numFmtId="0" fontId="1" fillId="18" borderId="7" xfId="0" applyFont="1" applyFill="1" applyBorder="1" applyAlignment="1" applyProtection="1">
      <alignment horizontal="center" vertical="center"/>
      <protection hidden="1"/>
    </xf>
    <xf numFmtId="164" fontId="1" fillId="18" borderId="7" xfId="0" applyNumberFormat="1" applyFont="1" applyFill="1" applyBorder="1" applyAlignment="1" applyProtection="1">
      <alignment horizontal="center" vertical="center"/>
      <protection hidden="1"/>
    </xf>
    <xf numFmtId="0" fontId="0" fillId="18" borderId="7" xfId="0" applyFill="1" applyBorder="1" applyProtection="1">
      <protection hidden="1"/>
    </xf>
    <xf numFmtId="0" fontId="43" fillId="18" borderId="9" xfId="0" applyFont="1" applyFill="1" applyBorder="1" applyAlignment="1" applyProtection="1">
      <alignment horizontal="center" vertical="center"/>
      <protection hidden="1"/>
    </xf>
    <xf numFmtId="0" fontId="7" fillId="19" borderId="7" xfId="0" applyFont="1" applyFill="1" applyBorder="1" applyAlignment="1" applyProtection="1">
      <alignment horizontal="center" vertical="center"/>
      <protection hidden="1"/>
    </xf>
    <xf numFmtId="0" fontId="10" fillId="19" borderId="7" xfId="0" applyFont="1" applyFill="1" applyBorder="1" applyAlignment="1" applyProtection="1">
      <alignment horizontal="center" vertical="center"/>
      <protection hidden="1"/>
    </xf>
    <xf numFmtId="0" fontId="11" fillId="0" borderId="74" xfId="0" applyFont="1" applyBorder="1" applyAlignment="1" applyProtection="1">
      <alignment horizontal="center"/>
      <protection hidden="1"/>
    </xf>
    <xf numFmtId="0" fontId="9" fillId="0" borderId="36" xfId="0" applyFont="1" applyBorder="1" applyProtection="1">
      <protection hidden="1"/>
    </xf>
    <xf numFmtId="0" fontId="11" fillId="0" borderId="47" xfId="0" applyFont="1" applyBorder="1" applyAlignment="1" applyProtection="1">
      <alignment horizontal="center"/>
      <protection hidden="1"/>
    </xf>
    <xf numFmtId="0" fontId="9" fillId="0" borderId="0" xfId="0" applyFont="1" applyAlignment="1" applyProtection="1">
      <alignment horizontal="left" vertical="center" wrapText="1"/>
      <protection locked="0"/>
    </xf>
    <xf numFmtId="0" fontId="29" fillId="0" borderId="0" xfId="0" applyFont="1" applyAlignment="1" applyProtection="1">
      <alignment horizontal="left" vertical="center"/>
      <protection hidden="1"/>
    </xf>
    <xf numFmtId="0" fontId="9" fillId="0" borderId="8" xfId="0" applyFont="1" applyBorder="1" applyAlignment="1" applyProtection="1">
      <alignment horizontal="left" vertical="center" wrapText="1"/>
      <protection hidden="1"/>
    </xf>
    <xf numFmtId="0" fontId="9" fillId="0" borderId="9" xfId="0" applyFont="1" applyBorder="1" applyAlignment="1" applyProtection="1">
      <alignment vertical="center"/>
      <protection hidden="1"/>
    </xf>
    <xf numFmtId="0" fontId="8" fillId="0" borderId="0" xfId="0" applyFont="1" applyProtection="1">
      <protection hidden="1"/>
    </xf>
    <xf numFmtId="0" fontId="11" fillId="0" borderId="45" xfId="0" applyFont="1" applyBorder="1" applyAlignment="1" applyProtection="1">
      <alignment horizontal="center" vertical="center"/>
      <protection hidden="1"/>
    </xf>
    <xf numFmtId="0" fontId="34" fillId="0" borderId="0" xfId="0" applyFont="1" applyAlignment="1" applyProtection="1">
      <alignment horizontal="left" vertical="center" wrapText="1"/>
      <protection hidden="1"/>
    </xf>
    <xf numFmtId="164" fontId="41" fillId="18" borderId="48" xfId="0" applyNumberFormat="1" applyFont="1" applyFill="1" applyBorder="1" applyAlignment="1" applyProtection="1">
      <alignment horizontal="center" vertical="center"/>
      <protection hidden="1"/>
    </xf>
    <xf numFmtId="164" fontId="41" fillId="18" borderId="45" xfId="0" applyNumberFormat="1" applyFont="1" applyFill="1" applyBorder="1" applyAlignment="1" applyProtection="1">
      <alignment horizontal="center" vertical="center"/>
      <protection hidden="1"/>
    </xf>
    <xf numFmtId="164" fontId="41" fillId="18" borderId="8" xfId="0" applyNumberFormat="1" applyFont="1" applyFill="1" applyBorder="1" applyAlignment="1" applyProtection="1">
      <alignment horizontal="center" vertical="center"/>
      <protection hidden="1"/>
    </xf>
    <xf numFmtId="164" fontId="41" fillId="18" borderId="36" xfId="0" applyNumberFormat="1" applyFont="1" applyFill="1" applyBorder="1" applyAlignment="1" applyProtection="1">
      <alignment horizontal="center" vertical="center"/>
      <protection hidden="1"/>
    </xf>
    <xf numFmtId="0" fontId="1" fillId="18" borderId="48" xfId="0" applyFont="1" applyFill="1" applyBorder="1" applyAlignment="1" applyProtection="1">
      <alignment horizontal="center" vertical="center"/>
      <protection hidden="1"/>
    </xf>
    <xf numFmtId="0" fontId="2" fillId="17" borderId="34" xfId="0" applyFont="1" applyFill="1" applyBorder="1" applyAlignment="1" applyProtection="1">
      <alignment horizontal="center" vertical="center"/>
      <protection hidden="1"/>
    </xf>
    <xf numFmtId="0" fontId="2" fillId="17" borderId="35" xfId="0" applyFont="1" applyFill="1" applyBorder="1" applyAlignment="1" applyProtection="1">
      <alignment horizontal="center" vertical="center"/>
      <protection hidden="1"/>
    </xf>
    <xf numFmtId="0" fontId="7" fillId="0" borderId="29" xfId="0" applyFont="1" applyBorder="1" applyAlignment="1" applyProtection="1">
      <alignment horizontal="center" vertical="center" wrapText="1"/>
      <protection hidden="1"/>
    </xf>
    <xf numFmtId="0" fontId="7" fillId="0" borderId="30"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32" fillId="0" borderId="65" xfId="0" applyFont="1" applyBorder="1" applyAlignment="1" applyProtection="1">
      <alignment horizontal="justify" vertical="center" wrapText="1"/>
      <protection hidden="1"/>
    </xf>
    <xf numFmtId="0" fontId="32" fillId="0" borderId="66" xfId="0" applyFont="1" applyBorder="1" applyAlignment="1" applyProtection="1">
      <alignment horizontal="justify" vertical="center" wrapText="1"/>
      <protection hidden="1"/>
    </xf>
    <xf numFmtId="0" fontId="32" fillId="0" borderId="67" xfId="0" applyFont="1" applyBorder="1" applyAlignment="1" applyProtection="1">
      <alignment horizontal="justify" vertical="center" wrapText="1"/>
      <protection hidden="1"/>
    </xf>
    <xf numFmtId="0" fontId="30" fillId="0" borderId="60" xfId="0" applyFont="1" applyBorder="1" applyAlignment="1" applyProtection="1">
      <alignment horizontal="left" vertical="top" wrapText="1"/>
      <protection hidden="1"/>
    </xf>
    <xf numFmtId="0" fontId="30" fillId="0" borderId="61" xfId="0" applyFont="1" applyBorder="1" applyAlignment="1" applyProtection="1">
      <alignment horizontal="left" vertical="top" wrapText="1"/>
      <protection hidden="1"/>
    </xf>
    <xf numFmtId="0" fontId="30" fillId="0" borderId="63" xfId="0" applyFont="1" applyBorder="1" applyAlignment="1" applyProtection="1">
      <alignment horizontal="left" vertical="center"/>
      <protection hidden="1"/>
    </xf>
    <xf numFmtId="0" fontId="30" fillId="0" borderId="0" xfId="0" applyFont="1" applyAlignment="1" applyProtection="1">
      <alignment horizontal="left" vertical="center"/>
      <protection hidden="1"/>
    </xf>
    <xf numFmtId="0" fontId="30" fillId="0" borderId="63" xfId="0" applyFont="1" applyBorder="1" applyAlignment="1" applyProtection="1">
      <alignment horizontal="left" vertical="center" wrapText="1"/>
      <protection hidden="1"/>
    </xf>
    <xf numFmtId="0" fontId="30" fillId="0" borderId="0" xfId="0" applyFont="1" applyAlignment="1" applyProtection="1">
      <alignment horizontal="left" vertical="center" wrapText="1"/>
      <protection hidden="1"/>
    </xf>
    <xf numFmtId="0" fontId="30" fillId="0" borderId="64" xfId="0" applyFont="1" applyBorder="1" applyAlignment="1" applyProtection="1">
      <alignment horizontal="left" vertical="center" wrapText="1"/>
      <protection hidden="1"/>
    </xf>
    <xf numFmtId="0" fontId="11" fillId="0" borderId="1" xfId="0" applyFont="1" applyBorder="1" applyAlignment="1" applyProtection="1">
      <alignment horizontal="center" vertical="center"/>
      <protection hidden="1"/>
    </xf>
    <xf numFmtId="0" fontId="29" fillId="0" borderId="37" xfId="0" applyFont="1" applyBorder="1" applyAlignment="1" applyProtection="1">
      <alignment vertical="center"/>
      <protection hidden="1"/>
    </xf>
    <xf numFmtId="0" fontId="29" fillId="0" borderId="50" xfId="0" applyFont="1" applyBorder="1" applyAlignment="1" applyProtection="1">
      <alignment vertical="center"/>
      <protection hidden="1"/>
    </xf>
    <xf numFmtId="0" fontId="29" fillId="0" borderId="51" xfId="0" applyFont="1" applyBorder="1" applyAlignment="1" applyProtection="1">
      <alignment vertical="center"/>
      <protection hidden="1"/>
    </xf>
    <xf numFmtId="0" fontId="11" fillId="0" borderId="38" xfId="0" applyFont="1" applyBorder="1" applyAlignment="1" applyProtection="1">
      <alignment horizontal="center" vertical="center"/>
      <protection hidden="1"/>
    </xf>
    <xf numFmtId="0" fontId="11" fillId="0" borderId="30" xfId="0" applyFont="1" applyBorder="1" applyAlignment="1" applyProtection="1">
      <alignment horizontal="center" vertical="center"/>
      <protection hidden="1"/>
    </xf>
    <xf numFmtId="0" fontId="11" fillId="0" borderId="59" xfId="0" applyFont="1" applyBorder="1" applyAlignment="1" applyProtection="1">
      <alignment horizontal="center" vertical="center"/>
      <protection hidden="1"/>
    </xf>
    <xf numFmtId="0" fontId="11" fillId="0" borderId="35" xfId="0" applyFont="1" applyBorder="1" applyAlignment="1" applyProtection="1">
      <alignment horizontal="center" vertical="center"/>
      <protection hidden="1"/>
    </xf>
    <xf numFmtId="0" fontId="7" fillId="0" borderId="44" xfId="0" applyFont="1" applyBorder="1" applyAlignment="1" applyProtection="1">
      <alignment horizontal="center" vertical="center" wrapText="1"/>
      <protection hidden="1"/>
    </xf>
    <xf numFmtId="0" fontId="7" fillId="0" borderId="48" xfId="0" applyFont="1" applyBorder="1" applyAlignment="1" applyProtection="1">
      <alignment horizontal="center" vertical="center" wrapText="1"/>
      <protection hidden="1"/>
    </xf>
    <xf numFmtId="164" fontId="10" fillId="0" borderId="44" xfId="0" applyNumberFormat="1" applyFont="1" applyBorder="1" applyAlignment="1" applyProtection="1">
      <alignment horizontal="center" vertical="center" wrapText="1"/>
      <protection hidden="1"/>
    </xf>
    <xf numFmtId="164" fontId="10" fillId="0" borderId="48" xfId="0" applyNumberFormat="1" applyFont="1" applyBorder="1" applyAlignment="1" applyProtection="1">
      <alignment horizontal="center" vertical="center" wrapText="1"/>
      <protection hidden="1"/>
    </xf>
    <xf numFmtId="0" fontId="9" fillId="0" borderId="44" xfId="0" applyFont="1" applyBorder="1" applyAlignment="1" applyProtection="1">
      <alignment horizontal="justify" vertical="center" wrapText="1"/>
      <protection hidden="1"/>
    </xf>
    <xf numFmtId="0" fontId="9" fillId="0" borderId="48" xfId="0" applyFont="1" applyBorder="1" applyAlignment="1" applyProtection="1">
      <alignment horizontal="justify" vertical="center" wrapText="1"/>
      <protection hidden="1"/>
    </xf>
    <xf numFmtId="0" fontId="7" fillId="19" borderId="7" xfId="0" applyFont="1" applyFill="1" applyBorder="1" applyAlignment="1" applyProtection="1">
      <alignment horizontal="center" vertical="center"/>
      <protection hidden="1"/>
    </xf>
    <xf numFmtId="0" fontId="7" fillId="19" borderId="7" xfId="0" applyFont="1" applyFill="1" applyBorder="1" applyAlignment="1" applyProtection="1">
      <alignment horizontal="center" vertical="center" wrapText="1"/>
      <protection hidden="1"/>
    </xf>
    <xf numFmtId="0" fontId="32" fillId="0" borderId="63" xfId="0" applyFont="1" applyBorder="1" applyAlignment="1" applyProtection="1">
      <alignment horizontal="justify" vertical="center" wrapText="1"/>
      <protection hidden="1"/>
    </xf>
    <xf numFmtId="0" fontId="32" fillId="0" borderId="0" xfId="0" applyFont="1" applyAlignment="1" applyProtection="1">
      <alignment horizontal="justify" vertical="center" wrapText="1"/>
      <protection hidden="1"/>
    </xf>
    <xf numFmtId="0" fontId="32" fillId="0" borderId="64" xfId="0" applyFont="1" applyBorder="1" applyAlignment="1" applyProtection="1">
      <alignment horizontal="justify" vertical="center" wrapText="1"/>
      <protection hidden="1"/>
    </xf>
    <xf numFmtId="0" fontId="29" fillId="0" borderId="0" xfId="0" applyFont="1" applyAlignment="1" applyProtection="1">
      <alignment horizontal="center" vertical="center"/>
      <protection hidden="1"/>
    </xf>
    <xf numFmtId="0" fontId="7" fillId="19" borderId="32" xfId="0" applyFont="1" applyFill="1" applyBorder="1" applyAlignment="1" applyProtection="1">
      <alignment horizontal="center" vertical="center"/>
      <protection hidden="1"/>
    </xf>
    <xf numFmtId="0" fontId="7" fillId="19" borderId="29" xfId="0" applyFont="1" applyFill="1" applyBorder="1" applyAlignment="1" applyProtection="1">
      <alignment horizontal="center" vertical="center" wrapText="1"/>
      <protection hidden="1"/>
    </xf>
    <xf numFmtId="0" fontId="9" fillId="0" borderId="29" xfId="0" applyFont="1" applyBorder="1" applyAlignment="1" applyProtection="1">
      <alignment horizontal="center" vertical="center" wrapText="1"/>
      <protection hidden="1"/>
    </xf>
    <xf numFmtId="0" fontId="9" fillId="0" borderId="44" xfId="0" applyFont="1" applyBorder="1" applyAlignment="1" applyProtection="1">
      <alignment horizontal="center" vertical="center" wrapText="1"/>
      <protection hidden="1"/>
    </xf>
    <xf numFmtId="9" fontId="8" fillId="0" borderId="44" xfId="1" applyFont="1" applyFill="1" applyBorder="1" applyAlignment="1" applyProtection="1">
      <alignment horizontal="center" vertical="center" wrapText="1"/>
      <protection hidden="1"/>
    </xf>
    <xf numFmtId="164" fontId="8" fillId="0" borderId="44" xfId="1" applyNumberFormat="1" applyFont="1" applyFill="1" applyBorder="1" applyAlignment="1" applyProtection="1">
      <alignment horizontal="center" vertical="center" wrapText="1"/>
      <protection hidden="1"/>
    </xf>
    <xf numFmtId="0" fontId="53" fillId="0" borderId="29" xfId="0" applyFont="1" applyBorder="1" applyAlignment="1" applyProtection="1">
      <alignment horizontal="left" vertical="center" wrapText="1"/>
      <protection hidden="1"/>
    </xf>
    <xf numFmtId="0" fontId="33" fillId="0" borderId="29" xfId="0" applyFont="1" applyBorder="1" applyAlignment="1" applyProtection="1">
      <alignment horizontal="left" vertical="center" wrapText="1"/>
      <protection hidden="1"/>
    </xf>
    <xf numFmtId="0" fontId="33" fillId="0" borderId="44" xfId="0" applyFont="1" applyBorder="1" applyAlignment="1" applyProtection="1">
      <alignment horizontal="left" vertical="center" wrapText="1"/>
      <protection hidden="1"/>
    </xf>
    <xf numFmtId="0" fontId="8" fillId="0" borderId="29" xfId="0" applyFont="1" applyBorder="1" applyAlignment="1" applyProtection="1">
      <alignment horizontal="center" vertical="center" wrapText="1"/>
      <protection hidden="1"/>
    </xf>
    <xf numFmtId="0" fontId="10" fillId="19" borderId="7" xfId="0" applyFont="1" applyFill="1" applyBorder="1" applyAlignment="1" applyProtection="1">
      <alignment horizontal="center" vertical="center" wrapText="1"/>
      <protection hidden="1"/>
    </xf>
    <xf numFmtId="0" fontId="10" fillId="19" borderId="44" xfId="0" applyFont="1" applyFill="1" applyBorder="1" applyAlignment="1" applyProtection="1">
      <alignment horizontal="center" vertical="center" wrapText="1"/>
      <protection hidden="1"/>
    </xf>
    <xf numFmtId="9" fontId="10" fillId="19" borderId="7" xfId="1" applyFont="1" applyFill="1" applyBorder="1" applyAlignment="1" applyProtection="1">
      <alignment horizontal="center" vertical="center" wrapText="1"/>
      <protection hidden="1"/>
    </xf>
    <xf numFmtId="9" fontId="10" fillId="19" borderId="44" xfId="1" applyFont="1" applyFill="1" applyBorder="1" applyAlignment="1" applyProtection="1">
      <alignment horizontal="center" vertical="center" wrapText="1"/>
      <protection hidden="1"/>
    </xf>
    <xf numFmtId="164" fontId="10" fillId="19" borderId="7" xfId="1" applyNumberFormat="1" applyFont="1" applyFill="1" applyBorder="1" applyAlignment="1" applyProtection="1">
      <alignment horizontal="center" vertical="center" wrapText="1"/>
      <protection hidden="1"/>
    </xf>
    <xf numFmtId="164" fontId="10" fillId="19" borderId="44" xfId="1" applyNumberFormat="1" applyFont="1" applyFill="1" applyBorder="1" applyAlignment="1" applyProtection="1">
      <alignment horizontal="center" vertical="center" wrapText="1"/>
      <protection hidden="1"/>
    </xf>
    <xf numFmtId="0" fontId="67" fillId="19" borderId="44" xfId="0" applyFont="1" applyFill="1" applyBorder="1" applyAlignment="1" applyProtection="1">
      <alignment horizontal="left" vertical="center" wrapText="1"/>
      <protection hidden="1"/>
    </xf>
    <xf numFmtId="0" fontId="57" fillId="19" borderId="44" xfId="0" applyFont="1" applyFill="1" applyBorder="1" applyAlignment="1" applyProtection="1">
      <alignment horizontal="left" vertical="center" wrapText="1"/>
      <protection hidden="1"/>
    </xf>
    <xf numFmtId="0" fontId="57" fillId="19" borderId="7" xfId="0" applyFont="1" applyFill="1" applyBorder="1" applyAlignment="1" applyProtection="1">
      <alignment horizontal="left" vertical="center" wrapText="1"/>
      <protection hidden="1"/>
    </xf>
    <xf numFmtId="0" fontId="11" fillId="0" borderId="7" xfId="0" applyFont="1" applyBorder="1" applyAlignment="1" applyProtection="1">
      <alignment horizontal="center" vertical="center"/>
      <protection hidden="1"/>
    </xf>
    <xf numFmtId="0" fontId="11" fillId="0" borderId="7" xfId="0" applyFont="1" applyBorder="1" applyAlignment="1" applyProtection="1">
      <alignment horizontal="center"/>
      <protection hidden="1"/>
    </xf>
    <xf numFmtId="0" fontId="29" fillId="0" borderId="44" xfId="0" applyFont="1" applyBorder="1" applyAlignment="1" applyProtection="1">
      <alignment horizontal="center" vertical="center"/>
      <protection hidden="1"/>
    </xf>
    <xf numFmtId="0" fontId="34" fillId="0" borderId="33" xfId="0" applyFont="1" applyBorder="1" applyAlignment="1" applyProtection="1">
      <alignment horizontal="left" vertical="center" wrapText="1"/>
      <protection hidden="1"/>
    </xf>
    <xf numFmtId="0" fontId="44" fillId="0" borderId="29" xfId="0" applyFont="1" applyBorder="1" applyAlignment="1" applyProtection="1">
      <alignment horizontal="left" vertical="center" wrapText="1"/>
      <protection hidden="1"/>
    </xf>
    <xf numFmtId="0" fontId="9" fillId="0" borderId="60" xfId="0" applyFont="1" applyBorder="1" applyAlignment="1" applyProtection="1">
      <alignment horizontal="center" vertical="center" wrapText="1"/>
      <protection hidden="1"/>
    </xf>
    <xf numFmtId="0" fontId="9" fillId="0" borderId="69" xfId="0" applyFont="1" applyBorder="1" applyAlignment="1" applyProtection="1">
      <alignment horizontal="center" vertical="center" wrapText="1"/>
      <protection hidden="1"/>
    </xf>
    <xf numFmtId="0" fontId="9" fillId="0" borderId="70" xfId="0" applyFont="1" applyBorder="1" applyAlignment="1" applyProtection="1">
      <alignment horizontal="center" vertical="center" wrapText="1"/>
      <protection hidden="1"/>
    </xf>
    <xf numFmtId="0" fontId="9" fillId="0" borderId="71" xfId="0" applyFont="1" applyBorder="1" applyAlignment="1" applyProtection="1">
      <alignment horizontal="center" vertical="center" wrapText="1"/>
      <protection hidden="1"/>
    </xf>
    <xf numFmtId="0" fontId="9" fillId="0" borderId="72" xfId="0" applyFont="1" applyBorder="1" applyAlignment="1" applyProtection="1">
      <alignment horizontal="center" vertical="center" wrapText="1"/>
      <protection hidden="1"/>
    </xf>
    <xf numFmtId="0" fontId="9" fillId="0" borderId="73" xfId="0" applyFont="1" applyBorder="1" applyAlignment="1" applyProtection="1">
      <alignment horizontal="center" vertical="center" wrapText="1"/>
      <protection hidden="1"/>
    </xf>
    <xf numFmtId="9" fontId="8" fillId="0" borderId="62" xfId="1" applyFont="1" applyFill="1" applyBorder="1" applyAlignment="1" applyProtection="1">
      <alignment horizontal="center" vertical="center" wrapText="1"/>
      <protection hidden="1"/>
    </xf>
    <xf numFmtId="9" fontId="8" fillId="0" borderId="68" xfId="1" applyFont="1" applyFill="1" applyBorder="1" applyAlignment="1" applyProtection="1">
      <alignment horizontal="center" vertical="center" wrapText="1"/>
      <protection hidden="1"/>
    </xf>
    <xf numFmtId="0" fontId="11" fillId="0" borderId="0" xfId="0" applyFont="1" applyAlignment="1" applyProtection="1">
      <alignment horizontal="center" vertical="center" wrapText="1"/>
      <protection hidden="1"/>
    </xf>
    <xf numFmtId="0" fontId="32" fillId="0" borderId="28" xfId="0" applyFont="1" applyBorder="1" applyAlignment="1" applyProtection="1">
      <alignment horizontal="justify" vertical="center" wrapText="1"/>
      <protection hidden="1"/>
    </xf>
    <xf numFmtId="0" fontId="32" fillId="0" borderId="9" xfId="0" applyFont="1" applyBorder="1" applyAlignment="1" applyProtection="1">
      <alignment horizontal="justify" vertical="center" wrapText="1"/>
      <protection hidden="1"/>
    </xf>
    <xf numFmtId="0" fontId="30" fillId="0" borderId="28" xfId="0" applyFont="1" applyBorder="1" applyAlignment="1" applyProtection="1">
      <alignment horizontal="left" vertical="center" wrapText="1"/>
      <protection hidden="1"/>
    </xf>
    <xf numFmtId="0" fontId="30" fillId="0" borderId="9" xfId="0" applyFont="1" applyBorder="1" applyAlignment="1" applyProtection="1">
      <alignment horizontal="left" vertical="center" wrapText="1"/>
      <protection hidden="1"/>
    </xf>
    <xf numFmtId="0" fontId="30" fillId="0" borderId="28" xfId="0" applyFont="1" applyBorder="1" applyAlignment="1" applyProtection="1">
      <alignment horizontal="left" vertical="center"/>
      <protection hidden="1"/>
    </xf>
    <xf numFmtId="0" fontId="30" fillId="0" borderId="29" xfId="0" applyFont="1" applyBorder="1" applyAlignment="1" applyProtection="1">
      <alignment horizontal="left" vertical="top" wrapText="1"/>
      <protection hidden="1"/>
    </xf>
    <xf numFmtId="0" fontId="30" fillId="0" borderId="30" xfId="0" applyFont="1" applyBorder="1" applyAlignment="1" applyProtection="1">
      <alignment horizontal="left" vertical="top" wrapText="1"/>
      <protection hidden="1"/>
    </xf>
    <xf numFmtId="0" fontId="9" fillId="0" borderId="28" xfId="0" applyFont="1" applyBorder="1" applyAlignment="1" applyProtection="1">
      <alignment horizontal="center" vertical="center" wrapText="1"/>
      <protection hidden="1"/>
    </xf>
    <xf numFmtId="9" fontId="8" fillId="0" borderId="48" xfId="1" applyFont="1" applyFill="1" applyBorder="1" applyAlignment="1" applyProtection="1">
      <alignment horizontal="center" vertical="center" wrapText="1"/>
      <protection hidden="1"/>
    </xf>
    <xf numFmtId="0" fontId="32" fillId="0" borderId="34" xfId="0" applyFont="1" applyBorder="1" applyAlignment="1" applyProtection="1">
      <alignment horizontal="justify" vertical="center" wrapText="1"/>
      <protection hidden="1"/>
    </xf>
    <xf numFmtId="0" fontId="32" fillId="0" borderId="35" xfId="0" applyFont="1" applyBorder="1" applyAlignment="1" applyProtection="1">
      <alignment horizontal="justify" vertical="center" wrapText="1"/>
      <protection hidden="1"/>
    </xf>
    <xf numFmtId="0" fontId="32" fillId="0" borderId="36" xfId="0" applyFont="1" applyBorder="1" applyAlignment="1" applyProtection="1">
      <alignment horizontal="justify" vertical="center" wrapText="1"/>
      <protection hidden="1"/>
    </xf>
    <xf numFmtId="0" fontId="30" fillId="0" borderId="29" xfId="0" applyFont="1" applyBorder="1" applyAlignment="1" applyProtection="1">
      <alignment horizontal="left" vertical="center" wrapText="1"/>
      <protection hidden="1"/>
    </xf>
    <xf numFmtId="0" fontId="30" fillId="0" borderId="30" xfId="0" applyFont="1" applyBorder="1" applyAlignment="1" applyProtection="1">
      <alignment horizontal="left" vertical="center" wrapText="1"/>
      <protection hidden="1"/>
    </xf>
    <xf numFmtId="164" fontId="8" fillId="17" borderId="44" xfId="1" applyNumberFormat="1" applyFont="1" applyFill="1" applyBorder="1" applyAlignment="1" applyProtection="1">
      <alignment horizontal="center" vertical="center" wrapText="1"/>
      <protection hidden="1"/>
    </xf>
    <xf numFmtId="0" fontId="59" fillId="19" borderId="44" xfId="0" applyFont="1" applyFill="1" applyBorder="1" applyAlignment="1" applyProtection="1">
      <alignment horizontal="left" vertical="center" wrapText="1"/>
      <protection hidden="1"/>
    </xf>
    <xf numFmtId="0" fontId="53" fillId="17" borderId="29" xfId="0" applyFont="1" applyFill="1" applyBorder="1" applyAlignment="1" applyProtection="1">
      <alignment horizontal="left" vertical="center" wrapText="1"/>
      <protection hidden="1"/>
    </xf>
    <xf numFmtId="0" fontId="33" fillId="17" borderId="29" xfId="0" applyFont="1" applyFill="1" applyBorder="1" applyAlignment="1" applyProtection="1">
      <alignment horizontal="left" vertical="center" wrapText="1"/>
      <protection hidden="1"/>
    </xf>
    <xf numFmtId="0" fontId="33" fillId="17" borderId="44" xfId="0" applyFont="1" applyFill="1" applyBorder="1" applyAlignment="1" applyProtection="1">
      <alignment horizontal="left" vertical="center" wrapText="1"/>
      <protection hidden="1"/>
    </xf>
    <xf numFmtId="0" fontId="30" fillId="17" borderId="28" xfId="0" applyFont="1" applyFill="1" applyBorder="1" applyAlignment="1" applyProtection="1">
      <alignment horizontal="left" vertical="center" wrapText="1"/>
      <protection hidden="1"/>
    </xf>
    <xf numFmtId="0" fontId="30" fillId="17" borderId="0" xfId="0" applyFont="1" applyFill="1" applyAlignment="1" applyProtection="1">
      <alignment horizontal="left" vertical="center" wrapText="1"/>
      <protection hidden="1"/>
    </xf>
    <xf numFmtId="0" fontId="30" fillId="17" borderId="9" xfId="0" applyFont="1" applyFill="1" applyBorder="1" applyAlignment="1" applyProtection="1">
      <alignment horizontal="left" vertical="center" wrapText="1"/>
      <protection hidden="1"/>
    </xf>
    <xf numFmtId="0" fontId="32" fillId="17" borderId="28" xfId="0" applyFont="1" applyFill="1" applyBorder="1" applyAlignment="1" applyProtection="1">
      <alignment horizontal="justify" vertical="center" wrapText="1"/>
      <protection hidden="1"/>
    </xf>
    <xf numFmtId="0" fontId="32" fillId="17" borderId="0" xfId="0" applyFont="1" applyFill="1" applyAlignment="1" applyProtection="1">
      <alignment horizontal="justify" vertical="center" wrapText="1"/>
      <protection hidden="1"/>
    </xf>
    <xf numFmtId="0" fontId="32" fillId="17" borderId="9" xfId="0" applyFont="1" applyFill="1" applyBorder="1" applyAlignment="1" applyProtection="1">
      <alignment horizontal="justify" vertical="center" wrapText="1"/>
      <protection hidden="1"/>
    </xf>
    <xf numFmtId="0" fontId="32" fillId="17" borderId="34" xfId="0" applyFont="1" applyFill="1" applyBorder="1" applyAlignment="1" applyProtection="1">
      <alignment horizontal="justify" vertical="center" wrapText="1"/>
      <protection hidden="1"/>
    </xf>
    <xf numFmtId="0" fontId="32" fillId="17" borderId="35" xfId="0" applyFont="1" applyFill="1" applyBorder="1" applyAlignment="1" applyProtection="1">
      <alignment horizontal="justify" vertical="center" wrapText="1"/>
      <protection hidden="1"/>
    </xf>
    <xf numFmtId="0" fontId="32" fillId="17" borderId="36" xfId="0" applyFont="1" applyFill="1" applyBorder="1" applyAlignment="1" applyProtection="1">
      <alignment horizontal="justify" vertical="center" wrapText="1"/>
      <protection hidden="1"/>
    </xf>
    <xf numFmtId="0" fontId="30" fillId="17" borderId="29" xfId="0" applyFont="1" applyFill="1" applyBorder="1" applyAlignment="1" applyProtection="1">
      <alignment horizontal="left" vertical="center" wrapText="1"/>
      <protection hidden="1"/>
    </xf>
    <xf numFmtId="0" fontId="30" fillId="17" borderId="30" xfId="0" applyFont="1" applyFill="1" applyBorder="1" applyAlignment="1" applyProtection="1">
      <alignment horizontal="left" vertical="center" wrapText="1"/>
      <protection hidden="1"/>
    </xf>
    <xf numFmtId="0" fontId="30" fillId="17" borderId="28" xfId="0" applyFont="1" applyFill="1" applyBorder="1" applyAlignment="1" applyProtection="1">
      <alignment horizontal="left" vertical="center"/>
      <protection hidden="1"/>
    </xf>
    <xf numFmtId="0" fontId="30" fillId="17" borderId="0" xfId="0" applyFont="1" applyFill="1" applyAlignment="1" applyProtection="1">
      <alignment horizontal="left" vertical="center"/>
      <protection hidden="1"/>
    </xf>
    <xf numFmtId="0" fontId="59" fillId="19" borderId="7" xfId="0" applyFont="1" applyFill="1" applyBorder="1" applyAlignment="1" applyProtection="1">
      <alignment horizontal="left" vertical="center" wrapText="1"/>
      <protection hidden="1"/>
    </xf>
    <xf numFmtId="164" fontId="52" fillId="0" borderId="44" xfId="1" applyNumberFormat="1" applyFont="1" applyFill="1" applyBorder="1" applyAlignment="1" applyProtection="1">
      <alignment horizontal="center" vertical="center" wrapText="1"/>
      <protection hidden="1"/>
    </xf>
    <xf numFmtId="0" fontId="9" fillId="0" borderId="44" xfId="0" applyFont="1" applyBorder="1" applyAlignment="1" applyProtection="1">
      <alignment horizontal="left" vertical="center" wrapText="1"/>
      <protection hidden="1"/>
    </xf>
    <xf numFmtId="0" fontId="9" fillId="0" borderId="48" xfId="0" applyFont="1" applyBorder="1" applyAlignment="1" applyProtection="1">
      <alignment horizontal="left" vertical="center" wrapText="1"/>
      <protection hidden="1"/>
    </xf>
    <xf numFmtId="9" fontId="8" fillId="0" borderId="45" xfId="1" applyFont="1" applyFill="1" applyBorder="1" applyAlignment="1" applyProtection="1">
      <alignment horizontal="center" vertical="center" wrapText="1"/>
      <protection hidden="1"/>
    </xf>
    <xf numFmtId="0" fontId="33" fillId="0" borderId="32" xfId="0" applyFont="1" applyBorder="1" applyAlignment="1" applyProtection="1">
      <alignment horizontal="left" vertical="center" wrapText="1"/>
      <protection hidden="1"/>
    </xf>
    <xf numFmtId="0" fontId="33" fillId="0" borderId="7" xfId="0" applyFont="1" applyBorder="1" applyAlignment="1" applyProtection="1">
      <alignment horizontal="left" vertical="center" wrapText="1"/>
      <protection hidden="1"/>
    </xf>
    <xf numFmtId="0" fontId="50" fillId="0" borderId="29" xfId="0" applyFont="1" applyBorder="1" applyAlignment="1" applyProtection="1">
      <alignment horizontal="left" vertical="center" wrapText="1"/>
      <protection hidden="1"/>
    </xf>
    <xf numFmtId="0" fontId="50" fillId="0" borderId="44" xfId="0" applyFont="1" applyBorder="1" applyAlignment="1" applyProtection="1">
      <alignment horizontal="left" vertical="center" wrapText="1"/>
      <protection hidden="1"/>
    </xf>
    <xf numFmtId="0" fontId="9" fillId="0" borderId="45" xfId="0" applyFont="1" applyBorder="1" applyAlignment="1" applyProtection="1">
      <alignment horizontal="center" vertical="center" wrapText="1"/>
      <protection hidden="1"/>
    </xf>
    <xf numFmtId="0" fontId="9" fillId="0" borderId="30" xfId="0" applyFont="1" applyBorder="1" applyAlignment="1" applyProtection="1">
      <alignment horizontal="center" vertical="center" wrapText="1"/>
      <protection hidden="1"/>
    </xf>
    <xf numFmtId="0" fontId="9" fillId="0" borderId="8" xfId="0" applyFont="1" applyBorder="1" applyAlignment="1" applyProtection="1">
      <alignment horizontal="center" vertical="center" wrapText="1"/>
      <protection hidden="1"/>
    </xf>
    <xf numFmtId="0" fontId="9" fillId="0" borderId="34" xfId="0" applyFont="1" applyBorder="1" applyAlignment="1" applyProtection="1">
      <alignment horizontal="center" vertical="center" wrapText="1"/>
      <protection hidden="1"/>
    </xf>
    <xf numFmtId="0" fontId="9" fillId="0" borderId="35" xfId="0" applyFont="1" applyBorder="1" applyAlignment="1" applyProtection="1">
      <alignment horizontal="center" vertical="center" wrapText="1"/>
      <protection hidden="1"/>
    </xf>
    <xf numFmtId="0" fontId="9" fillId="0" borderId="36" xfId="0" applyFont="1" applyBorder="1" applyAlignment="1" applyProtection="1">
      <alignment horizontal="center" vertical="center" wrapText="1"/>
      <protection hidden="1"/>
    </xf>
    <xf numFmtId="164" fontId="8" fillId="0" borderId="45" xfId="1" applyNumberFormat="1" applyFont="1" applyFill="1" applyBorder="1" applyAlignment="1" applyProtection="1">
      <alignment horizontal="center" vertical="center" wrapText="1"/>
      <protection hidden="1"/>
    </xf>
    <xf numFmtId="0" fontId="8" fillId="0" borderId="30" xfId="0" applyFont="1" applyBorder="1" applyAlignment="1" applyProtection="1">
      <alignment horizontal="center" vertical="center" wrapText="1"/>
      <protection hidden="1"/>
    </xf>
    <xf numFmtId="0" fontId="8" fillId="0" borderId="8" xfId="0" applyFont="1" applyBorder="1" applyAlignment="1" applyProtection="1">
      <alignment horizontal="center" vertical="center" wrapText="1"/>
      <protection hidden="1"/>
    </xf>
    <xf numFmtId="0" fontId="8" fillId="0" borderId="34" xfId="0" applyFont="1" applyBorder="1" applyAlignment="1" applyProtection="1">
      <alignment horizontal="center" vertical="center" wrapText="1"/>
      <protection hidden="1"/>
    </xf>
    <xf numFmtId="0" fontId="8" fillId="0" borderId="35" xfId="0" applyFont="1" applyBorder="1" applyAlignment="1" applyProtection="1">
      <alignment horizontal="center" vertical="center" wrapText="1"/>
      <protection hidden="1"/>
    </xf>
    <xf numFmtId="0" fontId="8" fillId="0" borderId="36" xfId="0" applyFont="1" applyBorder="1" applyAlignment="1" applyProtection="1">
      <alignment horizontal="center" vertical="center" wrapText="1"/>
      <protection hidden="1"/>
    </xf>
    <xf numFmtId="0" fontId="10" fillId="19" borderId="7" xfId="0" applyFont="1" applyFill="1" applyBorder="1" applyAlignment="1" applyProtection="1">
      <alignment horizontal="center" vertical="center"/>
      <protection hidden="1"/>
    </xf>
    <xf numFmtId="0" fontId="9" fillId="0" borderId="29" xfId="0" applyFont="1" applyBorder="1" applyAlignment="1" applyProtection="1">
      <alignment horizontal="left" vertical="top" wrapText="1"/>
      <protection hidden="1"/>
    </xf>
    <xf numFmtId="0" fontId="9" fillId="0" borderId="30" xfId="0" applyFont="1" applyBorder="1" applyAlignment="1" applyProtection="1">
      <alignment horizontal="left" vertical="top" wrapText="1"/>
      <protection hidden="1"/>
    </xf>
    <xf numFmtId="0" fontId="9" fillId="0" borderId="28" xfId="0" applyFont="1" applyBorder="1" applyAlignment="1" applyProtection="1">
      <alignment horizontal="left" vertical="center"/>
      <protection hidden="1"/>
    </xf>
    <xf numFmtId="0" fontId="9" fillId="0" borderId="0" xfId="0" applyFont="1" applyAlignment="1" applyProtection="1">
      <alignment horizontal="left" vertical="center"/>
      <protection hidden="1"/>
    </xf>
    <xf numFmtId="0" fontId="9" fillId="0" borderId="28"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9" xfId="0" applyFont="1" applyBorder="1" applyAlignment="1" applyProtection="1">
      <alignment horizontal="left" vertical="center" wrapText="1"/>
      <protection hidden="1"/>
    </xf>
    <xf numFmtId="0" fontId="8" fillId="0" borderId="28" xfId="0" applyFont="1" applyBorder="1" applyAlignment="1" applyProtection="1">
      <alignment horizontal="justify" vertical="center" wrapText="1"/>
      <protection hidden="1"/>
    </xf>
    <xf numFmtId="0" fontId="8" fillId="0" borderId="0" xfId="0" applyFont="1" applyAlignment="1" applyProtection="1">
      <alignment horizontal="justify" vertical="center" wrapText="1"/>
      <protection hidden="1"/>
    </xf>
    <xf numFmtId="0" fontId="8" fillId="0" borderId="9" xfId="0" applyFont="1" applyBorder="1" applyAlignment="1" applyProtection="1">
      <alignment horizontal="justify" vertical="center" wrapText="1"/>
      <protection hidden="1"/>
    </xf>
    <xf numFmtId="9" fontId="8" fillId="0" borderId="44" xfId="1" applyFont="1" applyBorder="1" applyAlignment="1" applyProtection="1">
      <alignment horizontal="center" vertical="center" wrapText="1"/>
      <protection hidden="1"/>
    </xf>
    <xf numFmtId="9" fontId="8" fillId="0" borderId="45" xfId="1" applyFont="1" applyBorder="1" applyAlignment="1" applyProtection="1">
      <alignment horizontal="center" vertical="center" wrapText="1"/>
      <protection hidden="1"/>
    </xf>
    <xf numFmtId="0" fontId="33" fillId="0" borderId="30" xfId="0" applyFont="1" applyBorder="1" applyAlignment="1" applyProtection="1">
      <alignment horizontal="left" vertical="center" wrapText="1"/>
      <protection hidden="1"/>
    </xf>
    <xf numFmtId="0" fontId="33" fillId="0" borderId="8" xfId="0" applyFont="1" applyBorder="1" applyAlignment="1" applyProtection="1">
      <alignment horizontal="left" vertical="center" wrapText="1"/>
      <protection hidden="1"/>
    </xf>
    <xf numFmtId="0" fontId="33" fillId="0" borderId="34" xfId="0" applyFont="1" applyBorder="1" applyAlignment="1" applyProtection="1">
      <alignment horizontal="left" vertical="center" wrapText="1"/>
      <protection hidden="1"/>
    </xf>
    <xf numFmtId="0" fontId="33" fillId="0" borderId="35" xfId="0" applyFont="1" applyBorder="1" applyAlignment="1" applyProtection="1">
      <alignment horizontal="left" vertical="center" wrapText="1"/>
      <protection hidden="1"/>
    </xf>
    <xf numFmtId="0" fontId="33" fillId="0" borderId="36" xfId="0" applyFont="1" applyBorder="1" applyAlignment="1" applyProtection="1">
      <alignment horizontal="left" vertical="center" wrapText="1"/>
      <protection hidden="1"/>
    </xf>
    <xf numFmtId="164" fontId="8" fillId="0" borderId="29" xfId="1" applyNumberFormat="1" applyFont="1" applyFill="1" applyBorder="1" applyAlignment="1" applyProtection="1">
      <alignment horizontal="center" vertical="center" wrapText="1"/>
      <protection hidden="1"/>
    </xf>
    <xf numFmtId="0" fontId="44" fillId="0" borderId="28" xfId="0" applyFont="1" applyBorder="1" applyAlignment="1" applyProtection="1">
      <alignment horizontal="left" vertical="center" wrapText="1"/>
      <protection hidden="1"/>
    </xf>
    <xf numFmtId="0" fontId="33" fillId="0" borderId="28" xfId="0" applyFont="1" applyBorder="1" applyAlignment="1" applyProtection="1">
      <alignment horizontal="left" vertical="center" wrapText="1"/>
      <protection hidden="1"/>
    </xf>
    <xf numFmtId="0" fontId="33" fillId="0" borderId="48" xfId="0" applyFont="1" applyBorder="1" applyAlignment="1" applyProtection="1">
      <alignment horizontal="left" vertical="center" wrapText="1"/>
      <protection hidden="1"/>
    </xf>
    <xf numFmtId="164" fontId="10" fillId="19" borderId="32" xfId="1" applyNumberFormat="1" applyFont="1" applyFill="1" applyBorder="1" applyAlignment="1" applyProtection="1">
      <alignment horizontal="center" vertical="center" wrapText="1"/>
      <protection hidden="1"/>
    </xf>
    <xf numFmtId="164" fontId="10" fillId="19" borderId="29" xfId="1" applyNumberFormat="1" applyFont="1" applyFill="1" applyBorder="1" applyAlignment="1" applyProtection="1">
      <alignment horizontal="center" vertical="center" wrapText="1"/>
      <protection hidden="1"/>
    </xf>
    <xf numFmtId="0" fontId="30" fillId="0" borderId="0" xfId="0" applyFont="1" applyAlignment="1" applyProtection="1">
      <alignment horizontal="left" vertical="top" wrapText="1"/>
      <protection hidden="1"/>
    </xf>
    <xf numFmtId="0" fontId="29" fillId="0" borderId="0" xfId="0" applyFont="1" applyAlignment="1" applyProtection="1">
      <alignment horizontal="center" vertical="center"/>
      <protection locked="0"/>
    </xf>
    <xf numFmtId="0" fontId="7" fillId="19" borderId="32" xfId="0" applyFont="1" applyFill="1" applyBorder="1" applyAlignment="1" applyProtection="1">
      <alignment horizontal="center" vertical="center" wrapText="1"/>
      <protection locked="0"/>
    </xf>
    <xf numFmtId="0" fontId="7" fillId="19" borderId="7" xfId="0" applyFont="1" applyFill="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hidden="1"/>
    </xf>
    <xf numFmtId="0" fontId="9" fillId="0" borderId="9" xfId="0" applyFont="1" applyBorder="1" applyAlignment="1" applyProtection="1">
      <alignment horizontal="center" vertical="center" wrapText="1"/>
      <protection hidden="1"/>
    </xf>
    <xf numFmtId="0" fontId="30" fillId="0" borderId="29" xfId="0" applyFont="1" applyBorder="1" applyAlignment="1" applyProtection="1">
      <alignment horizontal="left" vertical="top" wrapText="1"/>
      <protection locked="0"/>
    </xf>
    <xf numFmtId="0" fontId="30" fillId="0" borderId="30" xfId="0" applyFont="1" applyBorder="1" applyAlignment="1" applyProtection="1">
      <alignment horizontal="left" vertical="top" wrapText="1"/>
      <protection locked="0"/>
    </xf>
    <xf numFmtId="0" fontId="30" fillId="0" borderId="28"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30" fillId="0" borderId="28" xfId="0" applyFont="1" applyBorder="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30" fillId="0" borderId="9" xfId="0" applyFont="1" applyBorder="1" applyAlignment="1" applyProtection="1">
      <alignment horizontal="left" vertical="center" wrapText="1"/>
      <protection locked="0"/>
    </xf>
    <xf numFmtId="0" fontId="32" fillId="0" borderId="28" xfId="0" applyFont="1" applyBorder="1" applyAlignment="1" applyProtection="1">
      <alignment horizontal="justify" vertical="center" wrapText="1"/>
      <protection locked="0"/>
    </xf>
    <xf numFmtId="0" fontId="32" fillId="0" borderId="0" xfId="0" applyFont="1" applyAlignment="1" applyProtection="1">
      <alignment horizontal="justify" vertical="center" wrapText="1"/>
      <protection locked="0"/>
    </xf>
    <xf numFmtId="0" fontId="32" fillId="0" borderId="9" xfId="0" applyFont="1" applyBorder="1" applyAlignment="1" applyProtection="1">
      <alignment horizontal="justify" vertical="center" wrapText="1"/>
      <protection locked="0"/>
    </xf>
    <xf numFmtId="0" fontId="48" fillId="0" borderId="29" xfId="0" applyFont="1" applyBorder="1" applyAlignment="1" applyProtection="1">
      <alignment horizontal="left" vertical="center" wrapText="1"/>
      <protection hidden="1"/>
    </xf>
    <xf numFmtId="0" fontId="48" fillId="0" borderId="44" xfId="0" applyFont="1" applyBorder="1" applyAlignment="1" applyProtection="1">
      <alignment horizontal="left" vertical="center" wrapText="1"/>
      <protection hidden="1"/>
    </xf>
    <xf numFmtId="164" fontId="8" fillId="0" borderId="44" xfId="1" applyNumberFormat="1" applyFont="1" applyBorder="1" applyAlignment="1" applyProtection="1">
      <alignment horizontal="center" vertical="center" wrapText="1"/>
      <protection hidden="1"/>
    </xf>
    <xf numFmtId="0" fontId="7" fillId="4" borderId="7" xfId="0" applyFont="1" applyFill="1" applyBorder="1" applyAlignment="1" applyProtection="1">
      <alignment horizontal="center" vertical="center"/>
      <protection hidden="1"/>
    </xf>
    <xf numFmtId="0" fontId="62" fillId="19" borderId="44" xfId="0" applyFont="1" applyFill="1" applyBorder="1" applyAlignment="1" applyProtection="1">
      <alignment horizontal="left" vertical="center" wrapText="1"/>
      <protection hidden="1"/>
    </xf>
    <xf numFmtId="0" fontId="44" fillId="0" borderId="44" xfId="0" applyFont="1" applyBorder="1" applyAlignment="1" applyProtection="1">
      <alignment horizontal="left" vertical="center" wrapText="1"/>
      <protection hidden="1"/>
    </xf>
    <xf numFmtId="0" fontId="7" fillId="19" borderId="45" xfId="0" applyFont="1" applyFill="1" applyBorder="1" applyAlignment="1" applyProtection="1">
      <alignment horizontal="center" vertical="center" wrapText="1"/>
      <protection hidden="1"/>
    </xf>
    <xf numFmtId="0" fontId="60" fillId="19" borderId="28" xfId="0" applyFont="1" applyFill="1" applyBorder="1" applyAlignment="1">
      <alignment horizontal="justify" vertical="center" wrapText="1"/>
    </xf>
    <xf numFmtId="0" fontId="60" fillId="19" borderId="0" xfId="0" applyFont="1" applyFill="1" applyAlignment="1">
      <alignment horizontal="justify" vertical="center" wrapText="1"/>
    </xf>
    <xf numFmtId="0" fontId="60" fillId="19" borderId="9" xfId="0" applyFont="1" applyFill="1" applyBorder="1" applyAlignment="1">
      <alignment horizontal="justify" vertical="center" wrapText="1"/>
    </xf>
    <xf numFmtId="0" fontId="33" fillId="0" borderId="29" xfId="0" applyFont="1" applyBorder="1" applyAlignment="1" applyProtection="1">
      <alignment horizontal="justify" vertical="center" wrapText="1"/>
      <protection hidden="1"/>
    </xf>
    <xf numFmtId="0" fontId="33" fillId="0" borderId="44" xfId="0" applyFont="1" applyBorder="1" applyAlignment="1" applyProtection="1">
      <alignment horizontal="justify" vertical="center" wrapText="1"/>
      <protection hidden="1"/>
    </xf>
    <xf numFmtId="0" fontId="33" fillId="0" borderId="32" xfId="0" applyFont="1" applyBorder="1" applyAlignment="1" applyProtection="1">
      <alignment horizontal="justify" vertical="center" wrapText="1"/>
      <protection hidden="1"/>
    </xf>
    <xf numFmtId="0" fontId="33" fillId="0" borderId="7" xfId="0" applyFont="1" applyBorder="1" applyAlignment="1" applyProtection="1">
      <alignment horizontal="justify" vertical="center" wrapText="1"/>
      <protection hidden="1"/>
    </xf>
    <xf numFmtId="164" fontId="8" fillId="0" borderId="34" xfId="1" applyNumberFormat="1" applyFont="1" applyFill="1" applyBorder="1" applyAlignment="1" applyProtection="1">
      <alignment horizontal="center" vertical="center" wrapText="1"/>
      <protection hidden="1"/>
    </xf>
    <xf numFmtId="0" fontId="7" fillId="19" borderId="32" xfId="0" applyFont="1" applyFill="1" applyBorder="1" applyAlignment="1" applyProtection="1">
      <alignment horizontal="center" vertical="center" wrapText="1"/>
      <protection hidden="1"/>
    </xf>
    <xf numFmtId="0" fontId="30" fillId="17" borderId="29" xfId="0" applyFont="1" applyFill="1" applyBorder="1" applyAlignment="1" applyProtection="1">
      <alignment horizontal="left" vertical="top" wrapText="1"/>
      <protection hidden="1"/>
    </xf>
    <xf numFmtId="0" fontId="30" fillId="17" borderId="30" xfId="0" applyFont="1" applyFill="1" applyBorder="1" applyAlignment="1" applyProtection="1">
      <alignment horizontal="left" vertical="top" wrapText="1"/>
      <protection hidden="1"/>
    </xf>
    <xf numFmtId="0" fontId="59" fillId="19" borderId="44" xfId="0" applyFont="1" applyFill="1" applyBorder="1" applyAlignment="1" applyProtection="1">
      <alignment horizontal="justify" vertical="center" wrapText="1"/>
      <protection hidden="1"/>
    </xf>
    <xf numFmtId="0" fontId="30" fillId="17" borderId="63" xfId="0" applyFont="1" applyFill="1" applyBorder="1" applyAlignment="1" applyProtection="1">
      <alignment horizontal="left" vertical="center" wrapText="1"/>
      <protection hidden="1"/>
    </xf>
    <xf numFmtId="0" fontId="30" fillId="17" borderId="64" xfId="0" applyFont="1" applyFill="1" applyBorder="1" applyAlignment="1" applyProtection="1">
      <alignment horizontal="left" vertical="center" wrapText="1"/>
      <protection hidden="1"/>
    </xf>
    <xf numFmtId="0" fontId="32" fillId="17" borderId="63" xfId="0" applyFont="1" applyFill="1" applyBorder="1" applyAlignment="1" applyProtection="1">
      <alignment horizontal="justify" vertical="center" wrapText="1"/>
      <protection hidden="1"/>
    </xf>
    <xf numFmtId="0" fontId="32" fillId="17" borderId="64" xfId="0" applyFont="1" applyFill="1" applyBorder="1" applyAlignment="1" applyProtection="1">
      <alignment horizontal="justify" vertical="center" wrapText="1"/>
      <protection hidden="1"/>
    </xf>
    <xf numFmtId="0" fontId="32" fillId="17" borderId="65" xfId="0" applyFont="1" applyFill="1" applyBorder="1" applyAlignment="1" applyProtection="1">
      <alignment horizontal="justify" vertical="center" wrapText="1"/>
      <protection hidden="1"/>
    </xf>
    <xf numFmtId="0" fontId="32" fillId="17" borderId="66" xfId="0" applyFont="1" applyFill="1" applyBorder="1" applyAlignment="1" applyProtection="1">
      <alignment horizontal="justify" vertical="center" wrapText="1"/>
      <protection hidden="1"/>
    </xf>
    <xf numFmtId="0" fontId="32" fillId="17" borderId="67" xfId="0" applyFont="1" applyFill="1" applyBorder="1" applyAlignment="1" applyProtection="1">
      <alignment horizontal="justify" vertical="center" wrapText="1"/>
      <protection hidden="1"/>
    </xf>
    <xf numFmtId="0" fontId="30" fillId="17" borderId="60" xfId="0" applyFont="1" applyFill="1" applyBorder="1" applyAlignment="1" applyProtection="1">
      <alignment horizontal="left" vertical="center" wrapText="1"/>
      <protection hidden="1"/>
    </xf>
    <xf numFmtId="0" fontId="30" fillId="17" borderId="61" xfId="0" applyFont="1" applyFill="1" applyBorder="1" applyAlignment="1" applyProtection="1">
      <alignment horizontal="left" vertical="center" wrapText="1"/>
      <protection hidden="1"/>
    </xf>
    <xf numFmtId="0" fontId="30" fillId="17" borderId="63" xfId="0" applyFont="1" applyFill="1" applyBorder="1" applyAlignment="1" applyProtection="1">
      <alignment horizontal="left" vertical="center"/>
      <protection hidden="1"/>
    </xf>
    <xf numFmtId="0" fontId="30" fillId="0" borderId="60" xfId="0" applyFont="1" applyBorder="1" applyAlignment="1" applyProtection="1">
      <alignment horizontal="left" vertical="center" wrapText="1"/>
      <protection hidden="1"/>
    </xf>
    <xf numFmtId="0" fontId="30" fillId="0" borderId="61" xfId="0" applyFont="1" applyBorder="1" applyAlignment="1" applyProtection="1">
      <alignment horizontal="left" vertical="center" wrapText="1"/>
      <protection hidden="1"/>
    </xf>
    <xf numFmtId="0" fontId="8" fillId="19" borderId="7" xfId="0" applyFont="1" applyFill="1" applyBorder="1" applyAlignment="1" applyProtection="1">
      <alignment horizontal="center" vertical="center" wrapText="1"/>
      <protection hidden="1"/>
    </xf>
    <xf numFmtId="0" fontId="8" fillId="19" borderId="44" xfId="0" applyFont="1" applyFill="1" applyBorder="1" applyAlignment="1" applyProtection="1">
      <alignment horizontal="center" vertical="center" wrapText="1"/>
      <protection hidden="1"/>
    </xf>
    <xf numFmtId="9" fontId="8" fillId="19" borderId="7" xfId="1" applyFont="1" applyFill="1" applyBorder="1" applyAlignment="1" applyProtection="1">
      <alignment horizontal="center" vertical="center" wrapText="1"/>
      <protection hidden="1"/>
    </xf>
    <xf numFmtId="9" fontId="8" fillId="19" borderId="44" xfId="1" applyFont="1" applyFill="1" applyBorder="1" applyAlignment="1" applyProtection="1">
      <alignment horizontal="center" vertical="center" wrapText="1"/>
      <protection hidden="1"/>
    </xf>
    <xf numFmtId="164" fontId="8" fillId="19" borderId="32" xfId="1" applyNumberFormat="1" applyFont="1" applyFill="1" applyBorder="1" applyAlignment="1" applyProtection="1">
      <alignment horizontal="center" vertical="center" wrapText="1"/>
      <protection hidden="1"/>
    </xf>
    <xf numFmtId="164" fontId="8" fillId="19" borderId="29" xfId="1" applyNumberFormat="1" applyFont="1" applyFill="1" applyBorder="1" applyAlignment="1" applyProtection="1">
      <alignment horizontal="center" vertical="center" wrapText="1"/>
      <protection hidden="1"/>
    </xf>
    <xf numFmtId="0" fontId="27" fillId="0" borderId="1" xfId="0" applyFont="1" applyBorder="1" applyAlignment="1" applyProtection="1">
      <alignment horizontal="center" vertical="center" wrapText="1"/>
      <protection hidden="1"/>
    </xf>
    <xf numFmtId="0" fontId="27" fillId="0" borderId="37" xfId="0" applyFont="1" applyBorder="1" applyAlignment="1" applyProtection="1">
      <alignment horizontal="center" vertical="center" wrapText="1"/>
      <protection hidden="1"/>
    </xf>
    <xf numFmtId="0" fontId="27" fillId="0" borderId="56" xfId="0" applyFont="1" applyBorder="1" applyAlignment="1" applyProtection="1">
      <alignment horizontal="center" vertical="center" wrapText="1"/>
      <protection hidden="1"/>
    </xf>
    <xf numFmtId="0" fontId="40" fillId="5" borderId="7" xfId="0" applyFont="1" applyFill="1" applyBorder="1" applyAlignment="1" applyProtection="1">
      <alignment horizontal="center" vertical="center"/>
      <protection hidden="1"/>
    </xf>
    <xf numFmtId="0" fontId="31" fillId="0" borderId="44" xfId="0" applyFont="1" applyBorder="1" applyAlignment="1" applyProtection="1">
      <alignment horizontal="center" vertical="center" wrapText="1"/>
      <protection hidden="1"/>
    </xf>
    <xf numFmtId="0" fontId="31" fillId="0" borderId="48" xfId="0" applyFont="1" applyBorder="1" applyAlignment="1" applyProtection="1">
      <alignment horizontal="center" vertical="center" wrapText="1"/>
      <protection hidden="1"/>
    </xf>
    <xf numFmtId="0" fontId="27" fillId="0" borderId="2" xfId="0" applyFont="1" applyBorder="1" applyAlignment="1" applyProtection="1">
      <alignment horizontal="center" vertical="center" wrapText="1"/>
      <protection hidden="1"/>
    </xf>
    <xf numFmtId="0" fontId="27" fillId="0" borderId="49" xfId="0" applyFont="1" applyBorder="1" applyAlignment="1" applyProtection="1">
      <alignment horizontal="center" vertical="center" wrapText="1"/>
      <protection hidden="1"/>
    </xf>
    <xf numFmtId="0" fontId="37" fillId="0" borderId="49" xfId="0" applyFont="1" applyBorder="1" applyAlignment="1" applyProtection="1">
      <alignment horizontal="center" vertical="center" wrapText="1"/>
      <protection hidden="1"/>
    </xf>
    <xf numFmtId="0" fontId="37" fillId="0" borderId="37" xfId="0" applyFont="1" applyBorder="1" applyAlignment="1" applyProtection="1">
      <alignment horizontal="center" vertical="center" wrapText="1"/>
      <protection hidden="1"/>
    </xf>
    <xf numFmtId="0" fontId="37" fillId="0" borderId="56" xfId="0" applyFont="1" applyBorder="1" applyAlignment="1" applyProtection="1">
      <alignment horizontal="center" vertical="center" wrapText="1"/>
      <protection hidden="1"/>
    </xf>
    <xf numFmtId="0" fontId="39" fillId="15" borderId="7" xfId="0" applyFont="1" applyFill="1" applyBorder="1" applyAlignment="1" applyProtection="1">
      <alignment horizontal="center" vertical="center" wrapText="1"/>
      <protection hidden="1"/>
    </xf>
    <xf numFmtId="0" fontId="39" fillId="15" borderId="32" xfId="0" applyFont="1" applyFill="1" applyBorder="1" applyAlignment="1" applyProtection="1">
      <alignment horizontal="center" vertical="center" wrapText="1"/>
      <protection hidden="1"/>
    </xf>
    <xf numFmtId="0" fontId="27" fillId="16" borderId="7" xfId="0" applyFont="1" applyFill="1" applyBorder="1" applyAlignment="1" applyProtection="1">
      <alignment horizontal="center" vertical="center" wrapText="1"/>
      <protection hidden="1"/>
    </xf>
    <xf numFmtId="0" fontId="31" fillId="0" borderId="29" xfId="0" applyFont="1" applyBorder="1" applyAlignment="1" applyProtection="1">
      <alignment horizontal="center" vertical="center"/>
      <protection hidden="1"/>
    </xf>
    <xf numFmtId="0" fontId="31" fillId="0" borderId="8" xfId="0" applyFont="1" applyBorder="1" applyAlignment="1" applyProtection="1">
      <alignment horizontal="center" vertical="center"/>
      <protection hidden="1"/>
    </xf>
    <xf numFmtId="0" fontId="31" fillId="0" borderId="28" xfId="0" applyFont="1" applyBorder="1" applyAlignment="1" applyProtection="1">
      <alignment horizontal="center" vertical="center"/>
      <protection hidden="1"/>
    </xf>
    <xf numFmtId="0" fontId="31" fillId="0" borderId="9" xfId="0" applyFont="1" applyBorder="1" applyAlignment="1" applyProtection="1">
      <alignment horizontal="center" vertical="center"/>
      <protection hidden="1"/>
    </xf>
    <xf numFmtId="0" fontId="31" fillId="0" borderId="34" xfId="0" applyFont="1" applyBorder="1" applyAlignment="1" applyProtection="1">
      <alignment horizontal="center" vertical="center"/>
      <protection hidden="1"/>
    </xf>
    <xf numFmtId="0" fontId="31" fillId="0" borderId="36" xfId="0" applyFont="1" applyBorder="1" applyAlignment="1" applyProtection="1">
      <alignment horizontal="center" vertical="center"/>
      <protection hidden="1"/>
    </xf>
    <xf numFmtId="0" fontId="27" fillId="16" borderId="32" xfId="0" applyFont="1" applyFill="1" applyBorder="1" applyAlignment="1" applyProtection="1">
      <alignment horizontal="center" vertical="center" wrapText="1"/>
      <protection hidden="1"/>
    </xf>
    <xf numFmtId="0" fontId="37" fillId="0" borderId="1" xfId="0" applyFont="1" applyBorder="1" applyAlignment="1" applyProtection="1">
      <alignment horizontal="center" vertical="center" wrapText="1"/>
      <protection hidden="1"/>
    </xf>
    <xf numFmtId="0" fontId="37" fillId="0" borderId="2" xfId="0" applyFont="1" applyBorder="1" applyAlignment="1" applyProtection="1">
      <alignment horizontal="center" vertical="center" wrapText="1"/>
      <protection hidden="1"/>
    </xf>
    <xf numFmtId="0" fontId="2" fillId="0" borderId="15" xfId="0" applyFont="1" applyBorder="1" applyAlignment="1">
      <alignment horizontal="center" vertical="center" wrapText="1"/>
    </xf>
    <xf numFmtId="0" fontId="35" fillId="0" borderId="15" xfId="0" applyFont="1" applyBorder="1" applyAlignment="1">
      <alignment horizontal="center" vertical="center" wrapText="1"/>
    </xf>
    <xf numFmtId="0" fontId="2" fillId="2" borderId="15" xfId="0" applyFont="1" applyFill="1" applyBorder="1" applyAlignment="1" applyProtection="1">
      <alignment horizontal="center" vertical="center" wrapText="1"/>
      <protection hidden="1"/>
    </xf>
    <xf numFmtId="0" fontId="2" fillId="0" borderId="15"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0" fillId="0" borderId="0" xfId="0" applyAlignment="1">
      <alignment horizontal="center" vertical="center" wrapText="1"/>
    </xf>
    <xf numFmtId="0" fontId="5" fillId="0" borderId="15" xfId="0" applyFont="1" applyBorder="1" applyAlignment="1">
      <alignment horizontal="center" vertical="center" wrapText="1"/>
    </xf>
    <xf numFmtId="0" fontId="22" fillId="14" borderId="17" xfId="0" applyFont="1" applyFill="1" applyBorder="1" applyAlignment="1">
      <alignment horizontal="center" vertical="center" wrapText="1"/>
    </xf>
    <xf numFmtId="0" fontId="22" fillId="14" borderId="20" xfId="0" applyFont="1" applyFill="1" applyBorder="1" applyAlignment="1">
      <alignment horizontal="center" vertical="center" wrapText="1"/>
    </xf>
    <xf numFmtId="0" fontId="22" fillId="14" borderId="19" xfId="0" applyFont="1" applyFill="1" applyBorder="1" applyAlignment="1">
      <alignment horizontal="center" vertical="center" wrapText="1"/>
    </xf>
    <xf numFmtId="0" fontId="22" fillId="14" borderId="27" xfId="0" applyFont="1" applyFill="1" applyBorder="1" applyAlignment="1">
      <alignment horizontal="center" vertical="center" wrapText="1"/>
    </xf>
    <xf numFmtId="0" fontId="22" fillId="14" borderId="9" xfId="0" applyFont="1" applyFill="1" applyBorder="1" applyAlignment="1">
      <alignment horizontal="center" vertical="center" wrapText="1"/>
    </xf>
    <xf numFmtId="0" fontId="24" fillId="3" borderId="20" xfId="0" applyFont="1" applyFill="1" applyBorder="1" applyAlignment="1">
      <alignment horizontal="center" vertical="center" wrapText="1"/>
    </xf>
    <xf numFmtId="0" fontId="24" fillId="3" borderId="19" xfId="0" applyFont="1" applyFill="1" applyBorder="1" applyAlignment="1">
      <alignment horizontal="center" vertical="center" wrapText="1"/>
    </xf>
    <xf numFmtId="0" fontId="24" fillId="3" borderId="15" xfId="0" applyFont="1" applyFill="1" applyBorder="1" applyAlignment="1">
      <alignment horizontal="center" vertical="center" wrapText="1"/>
    </xf>
    <xf numFmtId="0" fontId="26" fillId="0" borderId="2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0" fillId="0" borderId="0" xfId="0" applyAlignment="1">
      <alignment horizontal="center" wrapText="1"/>
    </xf>
    <xf numFmtId="0" fontId="26" fillId="0" borderId="24" xfId="0" applyFont="1" applyBorder="1" applyAlignment="1">
      <alignment horizontal="center" vertical="center" wrapText="1"/>
    </xf>
    <xf numFmtId="0" fontId="26" fillId="0" borderId="10" xfId="0" applyFont="1" applyBorder="1" applyAlignment="1">
      <alignment horizontal="center" vertical="center" wrapText="1"/>
    </xf>
  </cellXfs>
  <cellStyles count="4">
    <cellStyle name="Hipervínculo" xfId="3" builtinId="8"/>
    <cellStyle name="Millares 2" xfId="2" xr:uid="{00000000-0005-0000-0000-000000000000}"/>
    <cellStyle name="Normal" xfId="0" builtinId="0"/>
    <cellStyle name="Porcentaje" xfId="1" builtinId="5"/>
  </cellStyles>
  <dxfs count="0"/>
  <tableStyles count="0" defaultTableStyle="TableStyleMedium2" defaultPivotStyle="PivotStyleLight16"/>
  <colors>
    <mruColors>
      <color rgb="FF00FF00"/>
      <color rgb="FFFFFF99"/>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customXml" Target="../customXml/item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ONSOLIDADO EV. 2024 SNS'!A1"/><Relationship Id="rId1" Type="http://schemas.openxmlformats.org/officeDocument/2006/relationships/image" Target="../media/image1.png"/><Relationship Id="rId4" Type="http://schemas.openxmlformats.org/officeDocument/2006/relationships/image" Target="../media/image5.sv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CONSOLIDADO EV. 2024 SNS'!A1"/><Relationship Id="rId4"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CONSOLIDADO EV. 2024 SNS'!A1"/><Relationship Id="rId4"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CONSOLIDADO EV. 2024 SNS'!A1"/><Relationship Id="rId4"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CONSOLIDADO EV. 2024 SNS'!A1"/><Relationship Id="rId4"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ONSOLIDADO EV. 2024 SNS'!A1"/><Relationship Id="rId1" Type="http://schemas.openxmlformats.org/officeDocument/2006/relationships/image" Target="../media/image1.png"/><Relationship Id="rId4" Type="http://schemas.openxmlformats.org/officeDocument/2006/relationships/image" Target="../media/image5.svg"/></Relationships>
</file>

<file path=xl/drawings/_rels/drawing2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ONSOLIDADO EV. 2024 SNS'!A1"/><Relationship Id="rId1" Type="http://schemas.openxmlformats.org/officeDocument/2006/relationships/image" Target="../media/image1.png"/><Relationship Id="rId4" Type="http://schemas.openxmlformats.org/officeDocument/2006/relationships/image" Target="../media/image5.sv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ONSOLIDADO EV. 2024 SNS'!A1"/><Relationship Id="rId1" Type="http://schemas.openxmlformats.org/officeDocument/2006/relationships/image" Target="../media/image1.png"/><Relationship Id="rId4" Type="http://schemas.openxmlformats.org/officeDocument/2006/relationships/image" Target="../media/image5.sv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CONSOLIDADO EV. 2024 SNS'!A1"/><Relationship Id="rId4"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CONSOLIDADO EV. 2024 SNS'!A1"/><Relationship Id="rId4"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CONSOLIDADO EV. 2024 SNS'!A1"/><Relationship Id="rId4"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CONSOLIDADO EV. 2024 SNS'!A1"/><Relationship Id="rId4"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CONSOLIDADO EV. 2024 SNS'!A1"/><Relationship Id="rId4"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CONSOLIDADO EV. 2024 SNS'!A1"/><Relationship Id="rId4"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ONSOLIDADO EV. 2024 SNS'!A1"/><Relationship Id="rId1" Type="http://schemas.openxmlformats.org/officeDocument/2006/relationships/image" Target="../media/image1.png"/><Relationship Id="rId4" Type="http://schemas.openxmlformats.org/officeDocument/2006/relationships/image" Target="../media/image5.sv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ONSOLIDADO EV. 2024 SNS'!A1"/><Relationship Id="rId1" Type="http://schemas.openxmlformats.org/officeDocument/2006/relationships/image" Target="../media/image1.png"/><Relationship Id="rId4" Type="http://schemas.openxmlformats.org/officeDocument/2006/relationships/image" Target="../media/image5.sv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ONSOLIDADO EV. 2024 SNS'!A1"/><Relationship Id="rId1" Type="http://schemas.openxmlformats.org/officeDocument/2006/relationships/image" Target="../media/image1.png"/><Relationship Id="rId4" Type="http://schemas.openxmlformats.org/officeDocument/2006/relationships/image" Target="../media/image5.sv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ONSOLIDADO EV. 2024 SNS'!A1"/><Relationship Id="rId1" Type="http://schemas.openxmlformats.org/officeDocument/2006/relationships/image" Target="../media/image1.png"/><Relationship Id="rId4" Type="http://schemas.openxmlformats.org/officeDocument/2006/relationships/image" Target="../media/image5.sv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323850</xdr:colOff>
      <xdr:row>40</xdr:row>
      <xdr:rowOff>95250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3981450" y="771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0</xdr:col>
      <xdr:colOff>295275</xdr:colOff>
      <xdr:row>0</xdr:row>
      <xdr:rowOff>38100</xdr:rowOff>
    </xdr:from>
    <xdr:to>
      <xdr:col>1</xdr:col>
      <xdr:colOff>416082</xdr:colOff>
      <xdr:row>0</xdr:row>
      <xdr:rowOff>542916</xdr:rowOff>
    </xdr:to>
    <xdr:pic>
      <xdr:nvPicPr>
        <xdr:cNvPr id="5" name="Imagen 4">
          <a:extLst>
            <a:ext uri="{FF2B5EF4-FFF2-40B4-BE49-F238E27FC236}">
              <a16:creationId xmlns:a16="http://schemas.microsoft.com/office/drawing/2014/main" id="{8DBE77CD-A4BC-46B5-AE0F-20D5B44926A8}"/>
            </a:ext>
          </a:extLst>
        </xdr:cNvPr>
        <xdr:cNvPicPr>
          <a:picLocks noChangeAspect="1"/>
        </xdr:cNvPicPr>
      </xdr:nvPicPr>
      <xdr:blipFill>
        <a:blip xmlns:r="http://schemas.openxmlformats.org/officeDocument/2006/relationships" r:embed="rId1"/>
        <a:stretch>
          <a:fillRect/>
        </a:stretch>
      </xdr:blipFill>
      <xdr:spPr>
        <a:xfrm>
          <a:off x="295275" y="38100"/>
          <a:ext cx="873282" cy="5111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114300</xdr:colOff>
      <xdr:row>0</xdr:row>
      <xdr:rowOff>133350</xdr:rowOff>
    </xdr:from>
    <xdr:to>
      <xdr:col>2</xdr:col>
      <xdr:colOff>542194</xdr:colOff>
      <xdr:row>0</xdr:row>
      <xdr:rowOff>952500</xdr:rowOff>
    </xdr:to>
    <xdr:pic>
      <xdr:nvPicPr>
        <xdr:cNvPr id="6" name="Imagen 5">
          <a:extLst>
            <a:ext uri="{FF2B5EF4-FFF2-40B4-BE49-F238E27FC236}">
              <a16:creationId xmlns:a16="http://schemas.microsoft.com/office/drawing/2014/main" id="{59F33103-79A6-4727-889B-29C6F1D5B604}"/>
            </a:ext>
          </a:extLst>
        </xdr:cNvPr>
        <xdr:cNvPicPr>
          <a:picLocks noChangeAspect="1"/>
        </xdr:cNvPicPr>
      </xdr:nvPicPr>
      <xdr:blipFill>
        <a:blip xmlns:r="http://schemas.openxmlformats.org/officeDocument/2006/relationships" r:embed="rId1"/>
        <a:stretch>
          <a:fillRect/>
        </a:stretch>
      </xdr:blipFill>
      <xdr:spPr>
        <a:xfrm>
          <a:off x="495300" y="133350"/>
          <a:ext cx="1399444" cy="819150"/>
        </a:xfrm>
        <a:prstGeom prst="rect">
          <a:avLst/>
        </a:prstGeom>
      </xdr:spPr>
    </xdr:pic>
    <xdr:clientData/>
  </xdr:twoCellAnchor>
  <xdr:twoCellAnchor editAs="oneCell">
    <xdr:from>
      <xdr:col>11</xdr:col>
      <xdr:colOff>1371600</xdr:colOff>
      <xdr:row>6</xdr:row>
      <xdr:rowOff>171450</xdr:rowOff>
    </xdr:from>
    <xdr:to>
      <xdr:col>11</xdr:col>
      <xdr:colOff>2228850</xdr:colOff>
      <xdr:row>11</xdr:row>
      <xdr:rowOff>38100</xdr:rowOff>
    </xdr:to>
    <xdr:pic>
      <xdr:nvPicPr>
        <xdr:cNvPr id="7" name="Gráfico 1" descr="Trabajar desde casa Wi-Fi con relleno sólido">
          <a:hlinkClick xmlns:r="http://schemas.openxmlformats.org/officeDocument/2006/relationships" r:id="rId2"/>
          <a:extLst>
            <a:ext uri="{FF2B5EF4-FFF2-40B4-BE49-F238E27FC236}">
              <a16:creationId xmlns:a16="http://schemas.microsoft.com/office/drawing/2014/main" id="{8C93C4E6-9C84-40BC-824A-FE9A9D9240B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6630650" y="8153400"/>
          <a:ext cx="857250" cy="914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38100</xdr:colOff>
      <xdr:row>0</xdr:row>
      <xdr:rowOff>133350</xdr:rowOff>
    </xdr:from>
    <xdr:to>
      <xdr:col>2</xdr:col>
      <xdr:colOff>1437544</xdr:colOff>
      <xdr:row>0</xdr:row>
      <xdr:rowOff>952500</xdr:rowOff>
    </xdr:to>
    <xdr:pic>
      <xdr:nvPicPr>
        <xdr:cNvPr id="4" name="Imagen 3">
          <a:extLst>
            <a:ext uri="{FF2B5EF4-FFF2-40B4-BE49-F238E27FC236}">
              <a16:creationId xmlns:a16="http://schemas.microsoft.com/office/drawing/2014/main" id="{A7188BB2-98D4-4030-BDFE-08A5C7F6514F}"/>
            </a:ext>
          </a:extLst>
        </xdr:cNvPr>
        <xdr:cNvPicPr>
          <a:picLocks noChangeAspect="1"/>
        </xdr:cNvPicPr>
      </xdr:nvPicPr>
      <xdr:blipFill>
        <a:blip xmlns:r="http://schemas.openxmlformats.org/officeDocument/2006/relationships" r:embed="rId1"/>
        <a:stretch>
          <a:fillRect/>
        </a:stretch>
      </xdr:blipFill>
      <xdr:spPr>
        <a:xfrm>
          <a:off x="1447800" y="133350"/>
          <a:ext cx="1399444" cy="8191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1638300</xdr:colOff>
      <xdr:row>6</xdr:row>
      <xdr:rowOff>171450</xdr:rowOff>
    </xdr:from>
    <xdr:to>
      <xdr:col>11</xdr:col>
      <xdr:colOff>2552700</xdr:colOff>
      <xdr:row>11</xdr:row>
      <xdr:rowOff>38099</xdr:rowOff>
    </xdr:to>
    <xdr:pic>
      <xdr:nvPicPr>
        <xdr:cNvPr id="3" name="Gráfico 5" descr="Trabajar desde casa Wi-Fi con relleno sólido">
          <a:hlinkClick xmlns:r="http://schemas.openxmlformats.org/officeDocument/2006/relationships" r:id="rId1"/>
          <a:extLst>
            <a:ext uri="{FF2B5EF4-FFF2-40B4-BE49-F238E27FC236}">
              <a16:creationId xmlns:a16="http://schemas.microsoft.com/office/drawing/2014/main" id="{BBCFD48C-C65B-43AF-A857-CA5F94731F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211300" y="7162800"/>
          <a:ext cx="914400" cy="914400"/>
        </a:xfrm>
        <a:prstGeom prst="rect">
          <a:avLst/>
        </a:prstGeom>
      </xdr:spPr>
    </xdr:pic>
    <xdr:clientData/>
  </xdr:twoCellAnchor>
  <xdr:twoCellAnchor editAs="oneCell">
    <xdr:from>
      <xdr:col>1</xdr:col>
      <xdr:colOff>419100</xdr:colOff>
      <xdr:row>0</xdr:row>
      <xdr:rowOff>114300</xdr:rowOff>
    </xdr:from>
    <xdr:to>
      <xdr:col>3</xdr:col>
      <xdr:colOff>1650</xdr:colOff>
      <xdr:row>0</xdr:row>
      <xdr:rowOff>933450</xdr:rowOff>
    </xdr:to>
    <xdr:pic>
      <xdr:nvPicPr>
        <xdr:cNvPr id="5" name="Imagen 4">
          <a:extLst>
            <a:ext uri="{FF2B5EF4-FFF2-40B4-BE49-F238E27FC236}">
              <a16:creationId xmlns:a16="http://schemas.microsoft.com/office/drawing/2014/main" id="{4E05D48A-0051-4058-AC09-CEDA1083726F}"/>
            </a:ext>
          </a:extLst>
        </xdr:cNvPr>
        <xdr:cNvPicPr>
          <a:picLocks noChangeAspect="1"/>
        </xdr:cNvPicPr>
      </xdr:nvPicPr>
      <xdr:blipFill>
        <a:blip xmlns:r="http://schemas.openxmlformats.org/officeDocument/2006/relationships" r:embed="rId4"/>
        <a:stretch>
          <a:fillRect/>
        </a:stretch>
      </xdr:blipFill>
      <xdr:spPr>
        <a:xfrm>
          <a:off x="800100" y="114300"/>
          <a:ext cx="1399444" cy="8191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514350</xdr:colOff>
      <xdr:row>0</xdr:row>
      <xdr:rowOff>133350</xdr:rowOff>
    </xdr:from>
    <xdr:to>
      <xdr:col>2</xdr:col>
      <xdr:colOff>945419</xdr:colOff>
      <xdr:row>0</xdr:row>
      <xdr:rowOff>952500</xdr:rowOff>
    </xdr:to>
    <xdr:pic>
      <xdr:nvPicPr>
        <xdr:cNvPr id="4" name="Imagen 3">
          <a:extLst>
            <a:ext uri="{FF2B5EF4-FFF2-40B4-BE49-F238E27FC236}">
              <a16:creationId xmlns:a16="http://schemas.microsoft.com/office/drawing/2014/main" id="{DEA017B3-C9D5-4010-902E-2E980461832D}"/>
            </a:ext>
          </a:extLst>
        </xdr:cNvPr>
        <xdr:cNvPicPr>
          <a:picLocks noChangeAspect="1"/>
        </xdr:cNvPicPr>
      </xdr:nvPicPr>
      <xdr:blipFill>
        <a:blip xmlns:r="http://schemas.openxmlformats.org/officeDocument/2006/relationships" r:embed="rId1"/>
        <a:stretch>
          <a:fillRect/>
        </a:stretch>
      </xdr:blipFill>
      <xdr:spPr>
        <a:xfrm>
          <a:off x="952500" y="133350"/>
          <a:ext cx="1399444" cy="8191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11</xdr:col>
      <xdr:colOff>1657350</xdr:colOff>
      <xdr:row>6</xdr:row>
      <xdr:rowOff>171450</xdr:rowOff>
    </xdr:from>
    <xdr:to>
      <xdr:col>11</xdr:col>
      <xdr:colOff>2571750</xdr:colOff>
      <xdr:row>11</xdr:row>
      <xdr:rowOff>38100</xdr:rowOff>
    </xdr:to>
    <xdr:pic>
      <xdr:nvPicPr>
        <xdr:cNvPr id="3" name="Gráfico 5" descr="Trabajar desde casa Wi-Fi con relleno sólido">
          <a:hlinkClick xmlns:r="http://schemas.openxmlformats.org/officeDocument/2006/relationships" r:id="rId1"/>
          <a:extLst>
            <a:ext uri="{FF2B5EF4-FFF2-40B4-BE49-F238E27FC236}">
              <a16:creationId xmlns:a16="http://schemas.microsoft.com/office/drawing/2014/main" id="{F00E1AA0-7F4A-4D27-A3B6-6811C9A2E60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230350" y="7162800"/>
          <a:ext cx="914400" cy="914400"/>
        </a:xfrm>
        <a:prstGeom prst="rect">
          <a:avLst/>
        </a:prstGeom>
      </xdr:spPr>
    </xdr:pic>
    <xdr:clientData/>
  </xdr:twoCellAnchor>
  <xdr:twoCellAnchor editAs="oneCell">
    <xdr:from>
      <xdr:col>1</xdr:col>
      <xdr:colOff>57150</xdr:colOff>
      <xdr:row>0</xdr:row>
      <xdr:rowOff>95250</xdr:rowOff>
    </xdr:from>
    <xdr:to>
      <xdr:col>2</xdr:col>
      <xdr:colOff>485044</xdr:colOff>
      <xdr:row>0</xdr:row>
      <xdr:rowOff>914400</xdr:rowOff>
    </xdr:to>
    <xdr:pic>
      <xdr:nvPicPr>
        <xdr:cNvPr id="5" name="Imagen 4">
          <a:extLst>
            <a:ext uri="{FF2B5EF4-FFF2-40B4-BE49-F238E27FC236}">
              <a16:creationId xmlns:a16="http://schemas.microsoft.com/office/drawing/2014/main" id="{3AFF11EB-00A2-483B-8F2C-77D712806434}"/>
            </a:ext>
          </a:extLst>
        </xdr:cNvPr>
        <xdr:cNvPicPr>
          <a:picLocks noChangeAspect="1"/>
        </xdr:cNvPicPr>
      </xdr:nvPicPr>
      <xdr:blipFill>
        <a:blip xmlns:r="http://schemas.openxmlformats.org/officeDocument/2006/relationships" r:embed="rId4"/>
        <a:stretch>
          <a:fillRect/>
        </a:stretch>
      </xdr:blipFill>
      <xdr:spPr>
        <a:xfrm>
          <a:off x="438150" y="95250"/>
          <a:ext cx="1399444" cy="8191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190500</xdr:colOff>
      <xdr:row>0</xdr:row>
      <xdr:rowOff>114300</xdr:rowOff>
    </xdr:from>
    <xdr:to>
      <xdr:col>2</xdr:col>
      <xdr:colOff>621569</xdr:colOff>
      <xdr:row>0</xdr:row>
      <xdr:rowOff>933450</xdr:rowOff>
    </xdr:to>
    <xdr:pic>
      <xdr:nvPicPr>
        <xdr:cNvPr id="4" name="Imagen 3">
          <a:extLst>
            <a:ext uri="{FF2B5EF4-FFF2-40B4-BE49-F238E27FC236}">
              <a16:creationId xmlns:a16="http://schemas.microsoft.com/office/drawing/2014/main" id="{556C7376-7412-42C6-864C-856DCBA12379}"/>
            </a:ext>
          </a:extLst>
        </xdr:cNvPr>
        <xdr:cNvPicPr>
          <a:picLocks noChangeAspect="1"/>
        </xdr:cNvPicPr>
      </xdr:nvPicPr>
      <xdr:blipFill>
        <a:blip xmlns:r="http://schemas.openxmlformats.org/officeDocument/2006/relationships" r:embed="rId1"/>
        <a:stretch>
          <a:fillRect/>
        </a:stretch>
      </xdr:blipFill>
      <xdr:spPr>
        <a:xfrm>
          <a:off x="628650" y="114300"/>
          <a:ext cx="1399444" cy="8191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11</xdr:col>
      <xdr:colOff>1638300</xdr:colOff>
      <xdr:row>6</xdr:row>
      <xdr:rowOff>190500</xdr:rowOff>
    </xdr:from>
    <xdr:to>
      <xdr:col>11</xdr:col>
      <xdr:colOff>2552700</xdr:colOff>
      <xdr:row>11</xdr:row>
      <xdr:rowOff>57150</xdr:rowOff>
    </xdr:to>
    <xdr:pic>
      <xdr:nvPicPr>
        <xdr:cNvPr id="3" name="Gráfico 4" descr="Trabajar desde casa Wi-Fi con relleno sólido">
          <a:hlinkClick xmlns:r="http://schemas.openxmlformats.org/officeDocument/2006/relationships" r:id="rId1"/>
          <a:extLst>
            <a:ext uri="{FF2B5EF4-FFF2-40B4-BE49-F238E27FC236}">
              <a16:creationId xmlns:a16="http://schemas.microsoft.com/office/drawing/2014/main" id="{1A58DD46-8C46-421B-B661-8AF53FC7601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211300" y="5048250"/>
          <a:ext cx="914400" cy="914400"/>
        </a:xfrm>
        <a:prstGeom prst="rect">
          <a:avLst/>
        </a:prstGeom>
      </xdr:spPr>
    </xdr:pic>
    <xdr:clientData/>
  </xdr:twoCellAnchor>
  <xdr:twoCellAnchor editAs="oneCell">
    <xdr:from>
      <xdr:col>1</xdr:col>
      <xdr:colOff>57150</xdr:colOff>
      <xdr:row>0</xdr:row>
      <xdr:rowOff>114300</xdr:rowOff>
    </xdr:from>
    <xdr:to>
      <xdr:col>2</xdr:col>
      <xdr:colOff>485044</xdr:colOff>
      <xdr:row>0</xdr:row>
      <xdr:rowOff>933450</xdr:rowOff>
    </xdr:to>
    <xdr:pic>
      <xdr:nvPicPr>
        <xdr:cNvPr id="6" name="Imagen 5">
          <a:extLst>
            <a:ext uri="{FF2B5EF4-FFF2-40B4-BE49-F238E27FC236}">
              <a16:creationId xmlns:a16="http://schemas.microsoft.com/office/drawing/2014/main" id="{19E3A016-1B9A-4485-92AF-3C62F7EF80D6}"/>
            </a:ext>
          </a:extLst>
        </xdr:cNvPr>
        <xdr:cNvPicPr>
          <a:picLocks noChangeAspect="1"/>
        </xdr:cNvPicPr>
      </xdr:nvPicPr>
      <xdr:blipFill>
        <a:blip xmlns:r="http://schemas.openxmlformats.org/officeDocument/2006/relationships" r:embed="rId4"/>
        <a:stretch>
          <a:fillRect/>
        </a:stretch>
      </xdr:blipFill>
      <xdr:spPr>
        <a:xfrm>
          <a:off x="438150" y="114300"/>
          <a:ext cx="1399444" cy="8191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628650</xdr:colOff>
      <xdr:row>0</xdr:row>
      <xdr:rowOff>76200</xdr:rowOff>
    </xdr:from>
    <xdr:to>
      <xdr:col>2</xdr:col>
      <xdr:colOff>1059719</xdr:colOff>
      <xdr:row>0</xdr:row>
      <xdr:rowOff>895350</xdr:rowOff>
    </xdr:to>
    <xdr:pic>
      <xdr:nvPicPr>
        <xdr:cNvPr id="4" name="Imagen 3">
          <a:extLst>
            <a:ext uri="{FF2B5EF4-FFF2-40B4-BE49-F238E27FC236}">
              <a16:creationId xmlns:a16="http://schemas.microsoft.com/office/drawing/2014/main" id="{F6CBE9F3-4609-4C84-8B1A-D6D04D304A85}"/>
            </a:ext>
          </a:extLst>
        </xdr:cNvPr>
        <xdr:cNvPicPr>
          <a:picLocks noChangeAspect="1"/>
        </xdr:cNvPicPr>
      </xdr:nvPicPr>
      <xdr:blipFill>
        <a:blip xmlns:r="http://schemas.openxmlformats.org/officeDocument/2006/relationships" r:embed="rId1"/>
        <a:stretch>
          <a:fillRect/>
        </a:stretch>
      </xdr:blipFill>
      <xdr:spPr>
        <a:xfrm>
          <a:off x="1066800" y="76200"/>
          <a:ext cx="1399444" cy="8191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11</xdr:col>
      <xdr:colOff>2876550</xdr:colOff>
      <xdr:row>6</xdr:row>
      <xdr:rowOff>190500</xdr:rowOff>
    </xdr:from>
    <xdr:to>
      <xdr:col>11</xdr:col>
      <xdr:colOff>3790950</xdr:colOff>
      <xdr:row>11</xdr:row>
      <xdr:rowOff>57150</xdr:rowOff>
    </xdr:to>
    <xdr:pic>
      <xdr:nvPicPr>
        <xdr:cNvPr id="5" name="Gráfico 1" descr="Trabajar desde casa Wi-Fi con relleno sólido">
          <a:hlinkClick xmlns:r="http://schemas.openxmlformats.org/officeDocument/2006/relationships" r:id="rId1"/>
          <a:extLst>
            <a:ext uri="{FF2B5EF4-FFF2-40B4-BE49-F238E27FC236}">
              <a16:creationId xmlns:a16="http://schemas.microsoft.com/office/drawing/2014/main" id="{A312F709-9D0D-4481-85C2-AFDBE4EDF4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3412450" y="12439650"/>
          <a:ext cx="914400" cy="971550"/>
        </a:xfrm>
        <a:prstGeom prst="rect">
          <a:avLst/>
        </a:prstGeom>
      </xdr:spPr>
    </xdr:pic>
    <xdr:clientData/>
  </xdr:twoCellAnchor>
  <xdr:twoCellAnchor editAs="oneCell">
    <xdr:from>
      <xdr:col>1</xdr:col>
      <xdr:colOff>0</xdr:colOff>
      <xdr:row>0</xdr:row>
      <xdr:rowOff>114300</xdr:rowOff>
    </xdr:from>
    <xdr:to>
      <xdr:col>2</xdr:col>
      <xdr:colOff>427894</xdr:colOff>
      <xdr:row>0</xdr:row>
      <xdr:rowOff>933450</xdr:rowOff>
    </xdr:to>
    <xdr:pic>
      <xdr:nvPicPr>
        <xdr:cNvPr id="3" name="Imagen 2">
          <a:extLst>
            <a:ext uri="{FF2B5EF4-FFF2-40B4-BE49-F238E27FC236}">
              <a16:creationId xmlns:a16="http://schemas.microsoft.com/office/drawing/2014/main" id="{4587457E-522C-418B-B6AB-B9014992C258}"/>
            </a:ext>
          </a:extLst>
        </xdr:cNvPr>
        <xdr:cNvPicPr>
          <a:picLocks noChangeAspect="1"/>
        </xdr:cNvPicPr>
      </xdr:nvPicPr>
      <xdr:blipFill>
        <a:blip xmlns:r="http://schemas.openxmlformats.org/officeDocument/2006/relationships" r:embed="rId4"/>
        <a:stretch>
          <a:fillRect/>
        </a:stretch>
      </xdr:blipFill>
      <xdr:spPr>
        <a:xfrm>
          <a:off x="381000" y="114300"/>
          <a:ext cx="1399444" cy="8191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876300</xdr:colOff>
      <xdr:row>0</xdr:row>
      <xdr:rowOff>76200</xdr:rowOff>
    </xdr:from>
    <xdr:to>
      <xdr:col>2</xdr:col>
      <xdr:colOff>1307369</xdr:colOff>
      <xdr:row>0</xdr:row>
      <xdr:rowOff>895350</xdr:rowOff>
    </xdr:to>
    <xdr:pic>
      <xdr:nvPicPr>
        <xdr:cNvPr id="4" name="Imagen 3">
          <a:extLst>
            <a:ext uri="{FF2B5EF4-FFF2-40B4-BE49-F238E27FC236}">
              <a16:creationId xmlns:a16="http://schemas.microsoft.com/office/drawing/2014/main" id="{112D0A9E-2F68-4E99-8223-32DBA442195E}"/>
            </a:ext>
          </a:extLst>
        </xdr:cNvPr>
        <xdr:cNvPicPr>
          <a:picLocks noChangeAspect="1"/>
        </xdr:cNvPicPr>
      </xdr:nvPicPr>
      <xdr:blipFill>
        <a:blip xmlns:r="http://schemas.openxmlformats.org/officeDocument/2006/relationships" r:embed="rId1"/>
        <a:stretch>
          <a:fillRect/>
        </a:stretch>
      </xdr:blipFill>
      <xdr:spPr>
        <a:xfrm>
          <a:off x="1314450" y="76200"/>
          <a:ext cx="1399444"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0</xdr:row>
      <xdr:rowOff>95250</xdr:rowOff>
    </xdr:from>
    <xdr:to>
      <xdr:col>2</xdr:col>
      <xdr:colOff>294544</xdr:colOff>
      <xdr:row>0</xdr:row>
      <xdr:rowOff>914400</xdr:rowOff>
    </xdr:to>
    <xdr:pic>
      <xdr:nvPicPr>
        <xdr:cNvPr id="2" name="Imagen 1">
          <a:extLst>
            <a:ext uri="{FF2B5EF4-FFF2-40B4-BE49-F238E27FC236}">
              <a16:creationId xmlns:a16="http://schemas.microsoft.com/office/drawing/2014/main" id="{3C4F47C2-F437-4E3C-9DCA-98ACA27F4E34}"/>
            </a:ext>
          </a:extLst>
        </xdr:cNvPr>
        <xdr:cNvPicPr>
          <a:picLocks noChangeAspect="1"/>
        </xdr:cNvPicPr>
      </xdr:nvPicPr>
      <xdr:blipFill>
        <a:blip xmlns:r="http://schemas.openxmlformats.org/officeDocument/2006/relationships" r:embed="rId1"/>
        <a:stretch>
          <a:fillRect/>
        </a:stretch>
      </xdr:blipFill>
      <xdr:spPr>
        <a:xfrm>
          <a:off x="247650" y="95250"/>
          <a:ext cx="1399444" cy="819150"/>
        </a:xfrm>
        <a:prstGeom prst="rect">
          <a:avLst/>
        </a:prstGeom>
      </xdr:spPr>
    </xdr:pic>
    <xdr:clientData/>
  </xdr:twoCellAnchor>
  <xdr:twoCellAnchor editAs="oneCell">
    <xdr:from>
      <xdr:col>11</xdr:col>
      <xdr:colOff>2552700</xdr:colOff>
      <xdr:row>6</xdr:row>
      <xdr:rowOff>114300</xdr:rowOff>
    </xdr:from>
    <xdr:to>
      <xdr:col>11</xdr:col>
      <xdr:colOff>3467100</xdr:colOff>
      <xdr:row>10</xdr:row>
      <xdr:rowOff>190500</xdr:rowOff>
    </xdr:to>
    <xdr:pic>
      <xdr:nvPicPr>
        <xdr:cNvPr id="9" name="Gráfico 5" descr="Trabajar desde casa Wi-Fi con relleno sólido">
          <a:hlinkClick xmlns:r="http://schemas.openxmlformats.org/officeDocument/2006/relationships" r:id="rId2"/>
          <a:extLst>
            <a:ext uri="{FF2B5EF4-FFF2-40B4-BE49-F238E27FC236}">
              <a16:creationId xmlns:a16="http://schemas.microsoft.com/office/drawing/2014/main" id="{4F2BCCA2-9567-476B-A4C9-242255A6F9FF}"/>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8021300" y="8820150"/>
          <a:ext cx="914400" cy="9144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342900</xdr:colOff>
      <xdr:row>0</xdr:row>
      <xdr:rowOff>114300</xdr:rowOff>
    </xdr:from>
    <xdr:to>
      <xdr:col>2</xdr:col>
      <xdr:colOff>389794</xdr:colOff>
      <xdr:row>0</xdr:row>
      <xdr:rowOff>933450</xdr:rowOff>
    </xdr:to>
    <xdr:pic>
      <xdr:nvPicPr>
        <xdr:cNvPr id="2" name="Imagen 1">
          <a:extLst>
            <a:ext uri="{FF2B5EF4-FFF2-40B4-BE49-F238E27FC236}">
              <a16:creationId xmlns:a16="http://schemas.microsoft.com/office/drawing/2014/main" id="{B892C5FC-20E2-4A07-BA53-55A7306F8F37}"/>
            </a:ext>
          </a:extLst>
        </xdr:cNvPr>
        <xdr:cNvPicPr>
          <a:picLocks noChangeAspect="1"/>
        </xdr:cNvPicPr>
      </xdr:nvPicPr>
      <xdr:blipFill>
        <a:blip xmlns:r="http://schemas.openxmlformats.org/officeDocument/2006/relationships" r:embed="rId1"/>
        <a:stretch>
          <a:fillRect/>
        </a:stretch>
      </xdr:blipFill>
      <xdr:spPr>
        <a:xfrm>
          <a:off x="342900" y="114300"/>
          <a:ext cx="1399444" cy="819150"/>
        </a:xfrm>
        <a:prstGeom prst="rect">
          <a:avLst/>
        </a:prstGeom>
      </xdr:spPr>
    </xdr:pic>
    <xdr:clientData/>
  </xdr:twoCellAnchor>
  <xdr:twoCellAnchor editAs="oneCell">
    <xdr:from>
      <xdr:col>11</xdr:col>
      <xdr:colOff>2476500</xdr:colOff>
      <xdr:row>6</xdr:row>
      <xdr:rowOff>190500</xdr:rowOff>
    </xdr:from>
    <xdr:to>
      <xdr:col>11</xdr:col>
      <xdr:colOff>3390900</xdr:colOff>
      <xdr:row>11</xdr:row>
      <xdr:rowOff>57150</xdr:rowOff>
    </xdr:to>
    <xdr:pic>
      <xdr:nvPicPr>
        <xdr:cNvPr id="7" name="Gráfico 2" descr="Trabajar desde casa Wi-Fi con relleno sólido">
          <a:hlinkClick xmlns:r="http://schemas.openxmlformats.org/officeDocument/2006/relationships" r:id="rId2"/>
          <a:extLst>
            <a:ext uri="{FF2B5EF4-FFF2-40B4-BE49-F238E27FC236}">
              <a16:creationId xmlns:a16="http://schemas.microsoft.com/office/drawing/2014/main" id="{67CCC6D2-13D4-438B-BDF8-7ED33244323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8097500" y="8210550"/>
          <a:ext cx="914400" cy="9144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438150</xdr:colOff>
      <xdr:row>0</xdr:row>
      <xdr:rowOff>171450</xdr:rowOff>
    </xdr:from>
    <xdr:to>
      <xdr:col>2</xdr:col>
      <xdr:colOff>866044</xdr:colOff>
      <xdr:row>0</xdr:row>
      <xdr:rowOff>990600</xdr:rowOff>
    </xdr:to>
    <xdr:pic>
      <xdr:nvPicPr>
        <xdr:cNvPr id="4" name="Imagen 3">
          <a:extLst>
            <a:ext uri="{FF2B5EF4-FFF2-40B4-BE49-F238E27FC236}">
              <a16:creationId xmlns:a16="http://schemas.microsoft.com/office/drawing/2014/main" id="{08DA921D-D21B-4D62-B95C-09814C1F9D8A}"/>
            </a:ext>
          </a:extLst>
        </xdr:cNvPr>
        <xdr:cNvPicPr>
          <a:picLocks noChangeAspect="1"/>
        </xdr:cNvPicPr>
      </xdr:nvPicPr>
      <xdr:blipFill>
        <a:blip xmlns:r="http://schemas.openxmlformats.org/officeDocument/2006/relationships" r:embed="rId1"/>
        <a:stretch>
          <a:fillRect/>
        </a:stretch>
      </xdr:blipFill>
      <xdr:spPr>
        <a:xfrm>
          <a:off x="876300" y="171450"/>
          <a:ext cx="1399444" cy="8191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323850</xdr:colOff>
      <xdr:row>0</xdr:row>
      <xdr:rowOff>133350</xdr:rowOff>
    </xdr:from>
    <xdr:to>
      <xdr:col>2</xdr:col>
      <xdr:colOff>370744</xdr:colOff>
      <xdr:row>0</xdr:row>
      <xdr:rowOff>952500</xdr:rowOff>
    </xdr:to>
    <xdr:pic>
      <xdr:nvPicPr>
        <xdr:cNvPr id="6" name="Imagen 5">
          <a:extLst>
            <a:ext uri="{FF2B5EF4-FFF2-40B4-BE49-F238E27FC236}">
              <a16:creationId xmlns:a16="http://schemas.microsoft.com/office/drawing/2014/main" id="{987E8274-1964-4854-8C94-7153CDD898FA}"/>
            </a:ext>
          </a:extLst>
        </xdr:cNvPr>
        <xdr:cNvPicPr>
          <a:picLocks noChangeAspect="1"/>
        </xdr:cNvPicPr>
      </xdr:nvPicPr>
      <xdr:blipFill>
        <a:blip xmlns:r="http://schemas.openxmlformats.org/officeDocument/2006/relationships" r:embed="rId1"/>
        <a:stretch>
          <a:fillRect/>
        </a:stretch>
      </xdr:blipFill>
      <xdr:spPr>
        <a:xfrm>
          <a:off x="323850" y="133350"/>
          <a:ext cx="1399444" cy="819150"/>
        </a:xfrm>
        <a:prstGeom prst="rect">
          <a:avLst/>
        </a:prstGeom>
      </xdr:spPr>
    </xdr:pic>
    <xdr:clientData/>
  </xdr:twoCellAnchor>
  <xdr:twoCellAnchor editAs="oneCell">
    <xdr:from>
      <xdr:col>11</xdr:col>
      <xdr:colOff>2343150</xdr:colOff>
      <xdr:row>6</xdr:row>
      <xdr:rowOff>152400</xdr:rowOff>
    </xdr:from>
    <xdr:to>
      <xdr:col>11</xdr:col>
      <xdr:colOff>3257550</xdr:colOff>
      <xdr:row>11</xdr:row>
      <xdr:rowOff>19050</xdr:rowOff>
    </xdr:to>
    <xdr:pic>
      <xdr:nvPicPr>
        <xdr:cNvPr id="7" name="Gráfico 1" descr="Trabajar desde casa Wi-Fi con relleno sólido">
          <a:hlinkClick xmlns:r="http://schemas.openxmlformats.org/officeDocument/2006/relationships" r:id="rId2"/>
          <a:extLst>
            <a:ext uri="{FF2B5EF4-FFF2-40B4-BE49-F238E27FC236}">
              <a16:creationId xmlns:a16="http://schemas.microsoft.com/office/drawing/2014/main" id="{AA797305-9A23-4A44-9361-E2A8B2129DE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8268950" y="8553450"/>
          <a:ext cx="914400" cy="9144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533400</xdr:colOff>
      <xdr:row>0</xdr:row>
      <xdr:rowOff>57150</xdr:rowOff>
    </xdr:from>
    <xdr:to>
      <xdr:col>2</xdr:col>
      <xdr:colOff>964469</xdr:colOff>
      <xdr:row>0</xdr:row>
      <xdr:rowOff>876300</xdr:rowOff>
    </xdr:to>
    <xdr:pic>
      <xdr:nvPicPr>
        <xdr:cNvPr id="4" name="Imagen 3">
          <a:extLst>
            <a:ext uri="{FF2B5EF4-FFF2-40B4-BE49-F238E27FC236}">
              <a16:creationId xmlns:a16="http://schemas.microsoft.com/office/drawing/2014/main" id="{050871DA-7132-44FC-AD0D-AC53C8F4679A}"/>
            </a:ext>
          </a:extLst>
        </xdr:cNvPr>
        <xdr:cNvPicPr>
          <a:picLocks noChangeAspect="1"/>
        </xdr:cNvPicPr>
      </xdr:nvPicPr>
      <xdr:blipFill>
        <a:blip xmlns:r="http://schemas.openxmlformats.org/officeDocument/2006/relationships" r:embed="rId1"/>
        <a:stretch>
          <a:fillRect/>
        </a:stretch>
      </xdr:blipFill>
      <xdr:spPr>
        <a:xfrm>
          <a:off x="971550" y="57150"/>
          <a:ext cx="1399444" cy="8191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11</xdr:col>
      <xdr:colOff>1924050</xdr:colOff>
      <xdr:row>6</xdr:row>
      <xdr:rowOff>190500</xdr:rowOff>
    </xdr:from>
    <xdr:to>
      <xdr:col>11</xdr:col>
      <xdr:colOff>2838450</xdr:colOff>
      <xdr:row>11</xdr:row>
      <xdr:rowOff>57150</xdr:rowOff>
    </xdr:to>
    <xdr:pic>
      <xdr:nvPicPr>
        <xdr:cNvPr id="4" name="Gráfico 4" descr="Trabajar desde casa Wi-Fi con relleno sólido">
          <a:hlinkClick xmlns:r="http://schemas.openxmlformats.org/officeDocument/2006/relationships" r:id="rId1"/>
          <a:extLst>
            <a:ext uri="{FF2B5EF4-FFF2-40B4-BE49-F238E27FC236}">
              <a16:creationId xmlns:a16="http://schemas.microsoft.com/office/drawing/2014/main" id="{8FA30977-E681-49D3-BB03-C0027EEDCF5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7716500" y="6038850"/>
          <a:ext cx="914400" cy="914400"/>
        </a:xfrm>
        <a:prstGeom prst="rect">
          <a:avLst/>
        </a:prstGeom>
      </xdr:spPr>
    </xdr:pic>
    <xdr:clientData/>
  </xdr:twoCellAnchor>
  <xdr:twoCellAnchor editAs="oneCell">
    <xdr:from>
      <xdr:col>0</xdr:col>
      <xdr:colOff>209550</xdr:colOff>
      <xdr:row>0</xdr:row>
      <xdr:rowOff>95250</xdr:rowOff>
    </xdr:from>
    <xdr:to>
      <xdr:col>2</xdr:col>
      <xdr:colOff>256444</xdr:colOff>
      <xdr:row>0</xdr:row>
      <xdr:rowOff>914400</xdr:rowOff>
    </xdr:to>
    <xdr:pic>
      <xdr:nvPicPr>
        <xdr:cNvPr id="6" name="Imagen 5">
          <a:extLst>
            <a:ext uri="{FF2B5EF4-FFF2-40B4-BE49-F238E27FC236}">
              <a16:creationId xmlns:a16="http://schemas.microsoft.com/office/drawing/2014/main" id="{7C7FEFF3-C553-4959-97F5-28A09469FE9E}"/>
            </a:ext>
          </a:extLst>
        </xdr:cNvPr>
        <xdr:cNvPicPr>
          <a:picLocks noChangeAspect="1"/>
        </xdr:cNvPicPr>
      </xdr:nvPicPr>
      <xdr:blipFill>
        <a:blip xmlns:r="http://schemas.openxmlformats.org/officeDocument/2006/relationships" r:embed="rId4"/>
        <a:stretch>
          <a:fillRect/>
        </a:stretch>
      </xdr:blipFill>
      <xdr:spPr>
        <a:xfrm>
          <a:off x="209550" y="95250"/>
          <a:ext cx="1399444" cy="8191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190500</xdr:colOff>
      <xdr:row>0</xdr:row>
      <xdr:rowOff>114300</xdr:rowOff>
    </xdr:from>
    <xdr:to>
      <xdr:col>2</xdr:col>
      <xdr:colOff>621569</xdr:colOff>
      <xdr:row>0</xdr:row>
      <xdr:rowOff>933450</xdr:rowOff>
    </xdr:to>
    <xdr:pic>
      <xdr:nvPicPr>
        <xdr:cNvPr id="4" name="Imagen 3">
          <a:extLst>
            <a:ext uri="{FF2B5EF4-FFF2-40B4-BE49-F238E27FC236}">
              <a16:creationId xmlns:a16="http://schemas.microsoft.com/office/drawing/2014/main" id="{4F2ADFB7-959E-43F3-94C5-68A1ED390C59}"/>
            </a:ext>
          </a:extLst>
        </xdr:cNvPr>
        <xdr:cNvPicPr>
          <a:picLocks noChangeAspect="1"/>
        </xdr:cNvPicPr>
      </xdr:nvPicPr>
      <xdr:blipFill>
        <a:blip xmlns:r="http://schemas.openxmlformats.org/officeDocument/2006/relationships" r:embed="rId1"/>
        <a:stretch>
          <a:fillRect/>
        </a:stretch>
      </xdr:blipFill>
      <xdr:spPr>
        <a:xfrm>
          <a:off x="628650" y="114300"/>
          <a:ext cx="1399444" cy="81915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11</xdr:col>
      <xdr:colOff>1619250</xdr:colOff>
      <xdr:row>6</xdr:row>
      <xdr:rowOff>190500</xdr:rowOff>
    </xdr:from>
    <xdr:to>
      <xdr:col>11</xdr:col>
      <xdr:colOff>2533650</xdr:colOff>
      <xdr:row>11</xdr:row>
      <xdr:rowOff>57150</xdr:rowOff>
    </xdr:to>
    <xdr:pic>
      <xdr:nvPicPr>
        <xdr:cNvPr id="3" name="Gráfico 4" descr="Trabajar desde casa Wi-Fi con relleno sólido">
          <a:hlinkClick xmlns:r="http://schemas.openxmlformats.org/officeDocument/2006/relationships" r:id="rId1"/>
          <a:extLst>
            <a:ext uri="{FF2B5EF4-FFF2-40B4-BE49-F238E27FC236}">
              <a16:creationId xmlns:a16="http://schemas.microsoft.com/office/drawing/2014/main" id="{36D27123-5936-4C8D-B358-A517122F447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192250" y="4895850"/>
          <a:ext cx="914400" cy="914400"/>
        </a:xfrm>
        <a:prstGeom prst="rect">
          <a:avLst/>
        </a:prstGeom>
      </xdr:spPr>
    </xdr:pic>
    <xdr:clientData/>
  </xdr:twoCellAnchor>
  <xdr:twoCellAnchor editAs="oneCell">
    <xdr:from>
      <xdr:col>0</xdr:col>
      <xdr:colOff>323850</xdr:colOff>
      <xdr:row>0</xdr:row>
      <xdr:rowOff>133350</xdr:rowOff>
    </xdr:from>
    <xdr:to>
      <xdr:col>2</xdr:col>
      <xdr:colOff>370744</xdr:colOff>
      <xdr:row>0</xdr:row>
      <xdr:rowOff>952500</xdr:rowOff>
    </xdr:to>
    <xdr:pic>
      <xdr:nvPicPr>
        <xdr:cNvPr id="6" name="Imagen 5">
          <a:extLst>
            <a:ext uri="{FF2B5EF4-FFF2-40B4-BE49-F238E27FC236}">
              <a16:creationId xmlns:a16="http://schemas.microsoft.com/office/drawing/2014/main" id="{29BCF21A-A5DC-4C42-B275-54F308622CDA}"/>
            </a:ext>
          </a:extLst>
        </xdr:cNvPr>
        <xdr:cNvPicPr>
          <a:picLocks noChangeAspect="1"/>
        </xdr:cNvPicPr>
      </xdr:nvPicPr>
      <xdr:blipFill>
        <a:blip xmlns:r="http://schemas.openxmlformats.org/officeDocument/2006/relationships" r:embed="rId4"/>
        <a:stretch>
          <a:fillRect/>
        </a:stretch>
      </xdr:blipFill>
      <xdr:spPr>
        <a:xfrm>
          <a:off x="323850" y="133350"/>
          <a:ext cx="1399444" cy="8191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571500</xdr:colOff>
      <xdr:row>0</xdr:row>
      <xdr:rowOff>114300</xdr:rowOff>
    </xdr:from>
    <xdr:to>
      <xdr:col>2</xdr:col>
      <xdr:colOff>999394</xdr:colOff>
      <xdr:row>0</xdr:row>
      <xdr:rowOff>933450</xdr:rowOff>
    </xdr:to>
    <xdr:pic>
      <xdr:nvPicPr>
        <xdr:cNvPr id="4" name="Imagen 3">
          <a:extLst>
            <a:ext uri="{FF2B5EF4-FFF2-40B4-BE49-F238E27FC236}">
              <a16:creationId xmlns:a16="http://schemas.microsoft.com/office/drawing/2014/main" id="{879F2954-919A-432E-86AF-C5922F100305}"/>
            </a:ext>
          </a:extLst>
        </xdr:cNvPr>
        <xdr:cNvPicPr>
          <a:picLocks noChangeAspect="1"/>
        </xdr:cNvPicPr>
      </xdr:nvPicPr>
      <xdr:blipFill>
        <a:blip xmlns:r="http://schemas.openxmlformats.org/officeDocument/2006/relationships" r:embed="rId1"/>
        <a:stretch>
          <a:fillRect/>
        </a:stretch>
      </xdr:blipFill>
      <xdr:spPr>
        <a:xfrm>
          <a:off x="1009650" y="114300"/>
          <a:ext cx="1399444" cy="81915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11</xdr:col>
      <xdr:colOff>1619250</xdr:colOff>
      <xdr:row>7</xdr:row>
      <xdr:rowOff>0</xdr:rowOff>
    </xdr:from>
    <xdr:to>
      <xdr:col>11</xdr:col>
      <xdr:colOff>2533650</xdr:colOff>
      <xdr:row>11</xdr:row>
      <xdr:rowOff>76200</xdr:rowOff>
    </xdr:to>
    <xdr:pic>
      <xdr:nvPicPr>
        <xdr:cNvPr id="3" name="Gráfico 4" descr="Trabajar desde casa Wi-Fi con relleno sólido">
          <a:hlinkClick xmlns:r="http://schemas.openxmlformats.org/officeDocument/2006/relationships" r:id="rId1"/>
          <a:extLst>
            <a:ext uri="{FF2B5EF4-FFF2-40B4-BE49-F238E27FC236}">
              <a16:creationId xmlns:a16="http://schemas.microsoft.com/office/drawing/2014/main" id="{04D6232B-19B4-4CBA-9C33-FB8B43DAD2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192250" y="8534400"/>
          <a:ext cx="914400" cy="914400"/>
        </a:xfrm>
        <a:prstGeom prst="rect">
          <a:avLst/>
        </a:prstGeom>
      </xdr:spPr>
    </xdr:pic>
    <xdr:clientData/>
  </xdr:twoCellAnchor>
  <xdr:twoCellAnchor editAs="oneCell">
    <xdr:from>
      <xdr:col>0</xdr:col>
      <xdr:colOff>190500</xdr:colOff>
      <xdr:row>0</xdr:row>
      <xdr:rowOff>95250</xdr:rowOff>
    </xdr:from>
    <xdr:to>
      <xdr:col>2</xdr:col>
      <xdr:colOff>237394</xdr:colOff>
      <xdr:row>0</xdr:row>
      <xdr:rowOff>914400</xdr:rowOff>
    </xdr:to>
    <xdr:pic>
      <xdr:nvPicPr>
        <xdr:cNvPr id="6" name="Imagen 5">
          <a:extLst>
            <a:ext uri="{FF2B5EF4-FFF2-40B4-BE49-F238E27FC236}">
              <a16:creationId xmlns:a16="http://schemas.microsoft.com/office/drawing/2014/main" id="{7EC38122-100A-4764-9E69-1C5430A59A7F}"/>
            </a:ext>
          </a:extLst>
        </xdr:cNvPr>
        <xdr:cNvPicPr>
          <a:picLocks noChangeAspect="1"/>
        </xdr:cNvPicPr>
      </xdr:nvPicPr>
      <xdr:blipFill>
        <a:blip xmlns:r="http://schemas.openxmlformats.org/officeDocument/2006/relationships" r:embed="rId4"/>
        <a:stretch>
          <a:fillRect/>
        </a:stretch>
      </xdr:blipFill>
      <xdr:spPr>
        <a:xfrm>
          <a:off x="190500" y="95250"/>
          <a:ext cx="1399444" cy="81915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95250</xdr:colOff>
      <xdr:row>0</xdr:row>
      <xdr:rowOff>133350</xdr:rowOff>
    </xdr:from>
    <xdr:to>
      <xdr:col>2</xdr:col>
      <xdr:colOff>526319</xdr:colOff>
      <xdr:row>0</xdr:row>
      <xdr:rowOff>952500</xdr:rowOff>
    </xdr:to>
    <xdr:pic>
      <xdr:nvPicPr>
        <xdr:cNvPr id="4" name="Imagen 3">
          <a:extLst>
            <a:ext uri="{FF2B5EF4-FFF2-40B4-BE49-F238E27FC236}">
              <a16:creationId xmlns:a16="http://schemas.microsoft.com/office/drawing/2014/main" id="{529A03C5-8CCE-4522-8DF3-2E5C233DAE24}"/>
            </a:ext>
          </a:extLst>
        </xdr:cNvPr>
        <xdr:cNvPicPr>
          <a:picLocks noChangeAspect="1"/>
        </xdr:cNvPicPr>
      </xdr:nvPicPr>
      <xdr:blipFill>
        <a:blip xmlns:r="http://schemas.openxmlformats.org/officeDocument/2006/relationships" r:embed="rId1"/>
        <a:stretch>
          <a:fillRect/>
        </a:stretch>
      </xdr:blipFill>
      <xdr:spPr>
        <a:xfrm>
          <a:off x="533400" y="133350"/>
          <a:ext cx="1399444"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304800</xdr:colOff>
      <xdr:row>0</xdr:row>
      <xdr:rowOff>209550</xdr:rowOff>
    </xdr:from>
    <xdr:to>
      <xdr:col>2</xdr:col>
      <xdr:colOff>297719</xdr:colOff>
      <xdr:row>0</xdr:row>
      <xdr:rowOff>1028700</xdr:rowOff>
    </xdr:to>
    <xdr:pic>
      <xdr:nvPicPr>
        <xdr:cNvPr id="2" name="Imagen 1">
          <a:extLst>
            <a:ext uri="{FF2B5EF4-FFF2-40B4-BE49-F238E27FC236}">
              <a16:creationId xmlns:a16="http://schemas.microsoft.com/office/drawing/2014/main" id="{D3C6DBF9-92A5-4B0C-A8F6-0E102B54A852}"/>
            </a:ext>
          </a:extLst>
        </xdr:cNvPr>
        <xdr:cNvPicPr>
          <a:picLocks noChangeAspect="1"/>
        </xdr:cNvPicPr>
      </xdr:nvPicPr>
      <xdr:blipFill>
        <a:blip xmlns:r="http://schemas.openxmlformats.org/officeDocument/2006/relationships" r:embed="rId1"/>
        <a:stretch>
          <a:fillRect/>
        </a:stretch>
      </xdr:blipFill>
      <xdr:spPr>
        <a:xfrm>
          <a:off x="304800" y="209550"/>
          <a:ext cx="1399444" cy="81915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11</xdr:col>
      <xdr:colOff>1619250</xdr:colOff>
      <xdr:row>6</xdr:row>
      <xdr:rowOff>190500</xdr:rowOff>
    </xdr:from>
    <xdr:to>
      <xdr:col>11</xdr:col>
      <xdr:colOff>2533650</xdr:colOff>
      <xdr:row>11</xdr:row>
      <xdr:rowOff>57150</xdr:rowOff>
    </xdr:to>
    <xdr:pic>
      <xdr:nvPicPr>
        <xdr:cNvPr id="3" name="Gráfico 4" descr="Trabajar desde casa Wi-Fi con relleno sólido">
          <a:hlinkClick xmlns:r="http://schemas.openxmlformats.org/officeDocument/2006/relationships" r:id="rId1"/>
          <a:extLst>
            <a:ext uri="{FF2B5EF4-FFF2-40B4-BE49-F238E27FC236}">
              <a16:creationId xmlns:a16="http://schemas.microsoft.com/office/drawing/2014/main" id="{733AB9B9-E5DC-4047-8B02-FD51B760D4F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192250" y="8515350"/>
          <a:ext cx="914400" cy="914400"/>
        </a:xfrm>
        <a:prstGeom prst="rect">
          <a:avLst/>
        </a:prstGeom>
      </xdr:spPr>
    </xdr:pic>
    <xdr:clientData/>
  </xdr:twoCellAnchor>
  <xdr:twoCellAnchor editAs="oneCell">
    <xdr:from>
      <xdr:col>0</xdr:col>
      <xdr:colOff>190500</xdr:colOff>
      <xdr:row>0</xdr:row>
      <xdr:rowOff>95250</xdr:rowOff>
    </xdr:from>
    <xdr:to>
      <xdr:col>2</xdr:col>
      <xdr:colOff>237394</xdr:colOff>
      <xdr:row>0</xdr:row>
      <xdr:rowOff>914400</xdr:rowOff>
    </xdr:to>
    <xdr:pic>
      <xdr:nvPicPr>
        <xdr:cNvPr id="6" name="Imagen 5">
          <a:extLst>
            <a:ext uri="{FF2B5EF4-FFF2-40B4-BE49-F238E27FC236}">
              <a16:creationId xmlns:a16="http://schemas.microsoft.com/office/drawing/2014/main" id="{006950F4-EA87-4B94-8258-0407EE18449E}"/>
            </a:ext>
          </a:extLst>
        </xdr:cNvPr>
        <xdr:cNvPicPr>
          <a:picLocks noChangeAspect="1"/>
        </xdr:cNvPicPr>
      </xdr:nvPicPr>
      <xdr:blipFill>
        <a:blip xmlns:r="http://schemas.openxmlformats.org/officeDocument/2006/relationships" r:embed="rId4"/>
        <a:stretch>
          <a:fillRect/>
        </a:stretch>
      </xdr:blipFill>
      <xdr:spPr>
        <a:xfrm>
          <a:off x="190500" y="95250"/>
          <a:ext cx="1399444" cy="81915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285750</xdr:colOff>
      <xdr:row>0</xdr:row>
      <xdr:rowOff>190500</xdr:rowOff>
    </xdr:from>
    <xdr:to>
      <xdr:col>2</xdr:col>
      <xdr:colOff>278669</xdr:colOff>
      <xdr:row>0</xdr:row>
      <xdr:rowOff>1009650</xdr:rowOff>
    </xdr:to>
    <xdr:pic>
      <xdr:nvPicPr>
        <xdr:cNvPr id="4" name="Imagen 3">
          <a:extLst>
            <a:ext uri="{FF2B5EF4-FFF2-40B4-BE49-F238E27FC236}">
              <a16:creationId xmlns:a16="http://schemas.microsoft.com/office/drawing/2014/main" id="{92FE795C-68EA-4852-B90C-81354078E1C4}"/>
            </a:ext>
          </a:extLst>
        </xdr:cNvPr>
        <xdr:cNvPicPr>
          <a:picLocks noChangeAspect="1"/>
        </xdr:cNvPicPr>
      </xdr:nvPicPr>
      <xdr:blipFill>
        <a:blip xmlns:r="http://schemas.openxmlformats.org/officeDocument/2006/relationships" r:embed="rId1"/>
        <a:stretch>
          <a:fillRect/>
        </a:stretch>
      </xdr:blipFill>
      <xdr:spPr>
        <a:xfrm>
          <a:off x="285750" y="190500"/>
          <a:ext cx="1399444" cy="81915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11</xdr:col>
      <xdr:colOff>1638300</xdr:colOff>
      <xdr:row>7</xdr:row>
      <xdr:rowOff>0</xdr:rowOff>
    </xdr:from>
    <xdr:to>
      <xdr:col>11</xdr:col>
      <xdr:colOff>2552700</xdr:colOff>
      <xdr:row>11</xdr:row>
      <xdr:rowOff>76200</xdr:rowOff>
    </xdr:to>
    <xdr:pic>
      <xdr:nvPicPr>
        <xdr:cNvPr id="3" name="Gráfico 4" descr="Trabajar desde casa Wi-Fi con relleno sólido">
          <a:hlinkClick xmlns:r="http://schemas.openxmlformats.org/officeDocument/2006/relationships" r:id="rId1"/>
          <a:extLst>
            <a:ext uri="{FF2B5EF4-FFF2-40B4-BE49-F238E27FC236}">
              <a16:creationId xmlns:a16="http://schemas.microsoft.com/office/drawing/2014/main" id="{2CF4ED36-2C8A-4B1F-A3BA-5D6724ABC9F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211300" y="6248400"/>
          <a:ext cx="914400" cy="914400"/>
        </a:xfrm>
        <a:prstGeom prst="rect">
          <a:avLst/>
        </a:prstGeom>
      </xdr:spPr>
    </xdr:pic>
    <xdr:clientData/>
  </xdr:twoCellAnchor>
  <xdr:twoCellAnchor editAs="oneCell">
    <xdr:from>
      <xdr:col>0</xdr:col>
      <xdr:colOff>152400</xdr:colOff>
      <xdr:row>0</xdr:row>
      <xdr:rowOff>133350</xdr:rowOff>
    </xdr:from>
    <xdr:to>
      <xdr:col>2</xdr:col>
      <xdr:colOff>199294</xdr:colOff>
      <xdr:row>0</xdr:row>
      <xdr:rowOff>952500</xdr:rowOff>
    </xdr:to>
    <xdr:pic>
      <xdr:nvPicPr>
        <xdr:cNvPr id="6" name="Imagen 5">
          <a:extLst>
            <a:ext uri="{FF2B5EF4-FFF2-40B4-BE49-F238E27FC236}">
              <a16:creationId xmlns:a16="http://schemas.microsoft.com/office/drawing/2014/main" id="{871468EF-AD40-4D94-96F1-6B7AAC2417F8}"/>
            </a:ext>
          </a:extLst>
        </xdr:cNvPr>
        <xdr:cNvPicPr>
          <a:picLocks noChangeAspect="1"/>
        </xdr:cNvPicPr>
      </xdr:nvPicPr>
      <xdr:blipFill>
        <a:blip xmlns:r="http://schemas.openxmlformats.org/officeDocument/2006/relationships" r:embed="rId4"/>
        <a:stretch>
          <a:fillRect/>
        </a:stretch>
      </xdr:blipFill>
      <xdr:spPr>
        <a:xfrm>
          <a:off x="152400" y="133350"/>
          <a:ext cx="1399444" cy="8191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19050</xdr:colOff>
      <xdr:row>0</xdr:row>
      <xdr:rowOff>114300</xdr:rowOff>
    </xdr:from>
    <xdr:to>
      <xdr:col>2</xdr:col>
      <xdr:colOff>450119</xdr:colOff>
      <xdr:row>0</xdr:row>
      <xdr:rowOff>933450</xdr:rowOff>
    </xdr:to>
    <xdr:pic>
      <xdr:nvPicPr>
        <xdr:cNvPr id="4" name="Imagen 3">
          <a:extLst>
            <a:ext uri="{FF2B5EF4-FFF2-40B4-BE49-F238E27FC236}">
              <a16:creationId xmlns:a16="http://schemas.microsoft.com/office/drawing/2014/main" id="{4D341CB7-9813-4B55-89F4-583380B96F2B}"/>
            </a:ext>
          </a:extLst>
        </xdr:cNvPr>
        <xdr:cNvPicPr>
          <a:picLocks noChangeAspect="1"/>
        </xdr:cNvPicPr>
      </xdr:nvPicPr>
      <xdr:blipFill>
        <a:blip xmlns:r="http://schemas.openxmlformats.org/officeDocument/2006/relationships" r:embed="rId1"/>
        <a:stretch>
          <a:fillRect/>
        </a:stretch>
      </xdr:blipFill>
      <xdr:spPr>
        <a:xfrm>
          <a:off x="457200" y="114300"/>
          <a:ext cx="1399444" cy="81915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11</xdr:col>
      <xdr:colOff>2000250</xdr:colOff>
      <xdr:row>6</xdr:row>
      <xdr:rowOff>152400</xdr:rowOff>
    </xdr:from>
    <xdr:to>
      <xdr:col>11</xdr:col>
      <xdr:colOff>2971800</xdr:colOff>
      <xdr:row>11</xdr:row>
      <xdr:rowOff>19050</xdr:rowOff>
    </xdr:to>
    <xdr:pic>
      <xdr:nvPicPr>
        <xdr:cNvPr id="7" name="Gráfico 4" descr="Trabajar desde casa Wi-Fi con relleno sólido">
          <a:hlinkClick xmlns:r="http://schemas.openxmlformats.org/officeDocument/2006/relationships" r:id="rId1"/>
          <a:extLst>
            <a:ext uri="{FF2B5EF4-FFF2-40B4-BE49-F238E27FC236}">
              <a16:creationId xmlns:a16="http://schemas.microsoft.com/office/drawing/2014/main" id="{A0951FB0-1917-4A19-9F10-7132075311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6478250" y="7562850"/>
          <a:ext cx="971550" cy="914400"/>
        </a:xfrm>
        <a:prstGeom prst="rect">
          <a:avLst/>
        </a:prstGeom>
      </xdr:spPr>
    </xdr:pic>
    <xdr:clientData/>
  </xdr:twoCellAnchor>
  <xdr:twoCellAnchor editAs="oneCell">
    <xdr:from>
      <xdr:col>0</xdr:col>
      <xdr:colOff>228600</xdr:colOff>
      <xdr:row>0</xdr:row>
      <xdr:rowOff>95250</xdr:rowOff>
    </xdr:from>
    <xdr:to>
      <xdr:col>2</xdr:col>
      <xdr:colOff>275494</xdr:colOff>
      <xdr:row>0</xdr:row>
      <xdr:rowOff>914400</xdr:rowOff>
    </xdr:to>
    <xdr:pic>
      <xdr:nvPicPr>
        <xdr:cNvPr id="6" name="Imagen 5">
          <a:extLst>
            <a:ext uri="{FF2B5EF4-FFF2-40B4-BE49-F238E27FC236}">
              <a16:creationId xmlns:a16="http://schemas.microsoft.com/office/drawing/2014/main" id="{C85AD77F-107F-4164-967C-F45621E4997A}"/>
            </a:ext>
          </a:extLst>
        </xdr:cNvPr>
        <xdr:cNvPicPr>
          <a:picLocks noChangeAspect="1"/>
        </xdr:cNvPicPr>
      </xdr:nvPicPr>
      <xdr:blipFill>
        <a:blip xmlns:r="http://schemas.openxmlformats.org/officeDocument/2006/relationships" r:embed="rId4"/>
        <a:stretch>
          <a:fillRect/>
        </a:stretch>
      </xdr:blipFill>
      <xdr:spPr>
        <a:xfrm>
          <a:off x="228600" y="95250"/>
          <a:ext cx="1399444" cy="81915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76200</xdr:colOff>
      <xdr:row>0</xdr:row>
      <xdr:rowOff>95250</xdr:rowOff>
    </xdr:from>
    <xdr:to>
      <xdr:col>2</xdr:col>
      <xdr:colOff>504094</xdr:colOff>
      <xdr:row>0</xdr:row>
      <xdr:rowOff>914400</xdr:rowOff>
    </xdr:to>
    <xdr:pic>
      <xdr:nvPicPr>
        <xdr:cNvPr id="4" name="Imagen 3">
          <a:extLst>
            <a:ext uri="{FF2B5EF4-FFF2-40B4-BE49-F238E27FC236}">
              <a16:creationId xmlns:a16="http://schemas.microsoft.com/office/drawing/2014/main" id="{D67B6A2E-5F4D-41B9-94DA-B96B6E5C8F5E}"/>
            </a:ext>
          </a:extLst>
        </xdr:cNvPr>
        <xdr:cNvPicPr>
          <a:picLocks noChangeAspect="1"/>
        </xdr:cNvPicPr>
      </xdr:nvPicPr>
      <xdr:blipFill>
        <a:blip xmlns:r="http://schemas.openxmlformats.org/officeDocument/2006/relationships" r:embed="rId1"/>
        <a:stretch>
          <a:fillRect/>
        </a:stretch>
      </xdr:blipFill>
      <xdr:spPr>
        <a:xfrm>
          <a:off x="514350" y="95250"/>
          <a:ext cx="1399444" cy="81915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247650</xdr:colOff>
      <xdr:row>0</xdr:row>
      <xdr:rowOff>133350</xdr:rowOff>
    </xdr:from>
    <xdr:to>
      <xdr:col>2</xdr:col>
      <xdr:colOff>294544</xdr:colOff>
      <xdr:row>0</xdr:row>
      <xdr:rowOff>952500</xdr:rowOff>
    </xdr:to>
    <xdr:pic>
      <xdr:nvPicPr>
        <xdr:cNvPr id="6" name="Imagen 5">
          <a:extLst>
            <a:ext uri="{FF2B5EF4-FFF2-40B4-BE49-F238E27FC236}">
              <a16:creationId xmlns:a16="http://schemas.microsoft.com/office/drawing/2014/main" id="{F89316FB-2843-4F57-BFC2-EDA9A808982D}"/>
            </a:ext>
          </a:extLst>
        </xdr:cNvPr>
        <xdr:cNvPicPr>
          <a:picLocks noChangeAspect="1"/>
        </xdr:cNvPicPr>
      </xdr:nvPicPr>
      <xdr:blipFill>
        <a:blip xmlns:r="http://schemas.openxmlformats.org/officeDocument/2006/relationships" r:embed="rId1"/>
        <a:stretch>
          <a:fillRect/>
        </a:stretch>
      </xdr:blipFill>
      <xdr:spPr>
        <a:xfrm>
          <a:off x="247650" y="133350"/>
          <a:ext cx="1399444" cy="819150"/>
        </a:xfrm>
        <a:prstGeom prst="rect">
          <a:avLst/>
        </a:prstGeom>
      </xdr:spPr>
    </xdr:pic>
    <xdr:clientData/>
  </xdr:twoCellAnchor>
  <xdr:twoCellAnchor editAs="oneCell">
    <xdr:from>
      <xdr:col>11</xdr:col>
      <xdr:colOff>2552700</xdr:colOff>
      <xdr:row>6</xdr:row>
      <xdr:rowOff>190500</xdr:rowOff>
    </xdr:from>
    <xdr:to>
      <xdr:col>11</xdr:col>
      <xdr:colOff>3467100</xdr:colOff>
      <xdr:row>11</xdr:row>
      <xdr:rowOff>57150</xdr:rowOff>
    </xdr:to>
    <xdr:pic>
      <xdr:nvPicPr>
        <xdr:cNvPr id="7" name="Gráfico 1" descr="Trabajar desde casa Wi-Fi con relleno sólido">
          <a:hlinkClick xmlns:r="http://schemas.openxmlformats.org/officeDocument/2006/relationships" r:id="rId2"/>
          <a:extLst>
            <a:ext uri="{FF2B5EF4-FFF2-40B4-BE49-F238E27FC236}">
              <a16:creationId xmlns:a16="http://schemas.microsoft.com/office/drawing/2014/main" id="{2AFBFC51-B9D0-4ADE-A1E1-A906CB1EBC2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8097500" y="7296150"/>
          <a:ext cx="914400" cy="91440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266700</xdr:colOff>
      <xdr:row>0</xdr:row>
      <xdr:rowOff>76200</xdr:rowOff>
    </xdr:from>
    <xdr:to>
      <xdr:col>2</xdr:col>
      <xdr:colOff>694594</xdr:colOff>
      <xdr:row>0</xdr:row>
      <xdr:rowOff>895350</xdr:rowOff>
    </xdr:to>
    <xdr:pic>
      <xdr:nvPicPr>
        <xdr:cNvPr id="4" name="Imagen 3">
          <a:extLst>
            <a:ext uri="{FF2B5EF4-FFF2-40B4-BE49-F238E27FC236}">
              <a16:creationId xmlns:a16="http://schemas.microsoft.com/office/drawing/2014/main" id="{5D298FC7-82EE-4E79-AB44-CE10E4D9F885}"/>
            </a:ext>
          </a:extLst>
        </xdr:cNvPr>
        <xdr:cNvPicPr>
          <a:picLocks noChangeAspect="1"/>
        </xdr:cNvPicPr>
      </xdr:nvPicPr>
      <xdr:blipFill>
        <a:blip xmlns:r="http://schemas.openxmlformats.org/officeDocument/2006/relationships" r:embed="rId1"/>
        <a:stretch>
          <a:fillRect/>
        </a:stretch>
      </xdr:blipFill>
      <xdr:spPr>
        <a:xfrm>
          <a:off x="704850" y="76200"/>
          <a:ext cx="1399444" cy="819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114300</xdr:rowOff>
    </xdr:from>
    <xdr:to>
      <xdr:col>2</xdr:col>
      <xdr:colOff>485044</xdr:colOff>
      <xdr:row>0</xdr:row>
      <xdr:rowOff>933450</xdr:rowOff>
    </xdr:to>
    <xdr:pic>
      <xdr:nvPicPr>
        <xdr:cNvPr id="6" name="Imagen 5">
          <a:extLst>
            <a:ext uri="{FF2B5EF4-FFF2-40B4-BE49-F238E27FC236}">
              <a16:creationId xmlns:a16="http://schemas.microsoft.com/office/drawing/2014/main" id="{69A9A716-E3D0-4CF5-8042-4CB866F0655B}"/>
            </a:ext>
          </a:extLst>
        </xdr:cNvPr>
        <xdr:cNvPicPr>
          <a:picLocks noChangeAspect="1"/>
        </xdr:cNvPicPr>
      </xdr:nvPicPr>
      <xdr:blipFill>
        <a:blip xmlns:r="http://schemas.openxmlformats.org/officeDocument/2006/relationships" r:embed="rId1"/>
        <a:stretch>
          <a:fillRect/>
        </a:stretch>
      </xdr:blipFill>
      <xdr:spPr>
        <a:xfrm>
          <a:off x="438150" y="114300"/>
          <a:ext cx="1399444" cy="819150"/>
        </a:xfrm>
        <a:prstGeom prst="rect">
          <a:avLst/>
        </a:prstGeom>
      </xdr:spPr>
    </xdr:pic>
    <xdr:clientData/>
  </xdr:twoCellAnchor>
  <xdr:twoCellAnchor editAs="oneCell">
    <xdr:from>
      <xdr:col>11</xdr:col>
      <xdr:colOff>1657350</xdr:colOff>
      <xdr:row>6</xdr:row>
      <xdr:rowOff>133350</xdr:rowOff>
    </xdr:from>
    <xdr:to>
      <xdr:col>11</xdr:col>
      <xdr:colOff>2571750</xdr:colOff>
      <xdr:row>11</xdr:row>
      <xdr:rowOff>0</xdr:rowOff>
    </xdr:to>
    <xdr:pic>
      <xdr:nvPicPr>
        <xdr:cNvPr id="7" name="Gráfico 2" descr="Trabajar desde casa Wi-Fi con relleno sólido">
          <a:hlinkClick xmlns:r="http://schemas.openxmlformats.org/officeDocument/2006/relationships" r:id="rId2"/>
          <a:extLst>
            <a:ext uri="{FF2B5EF4-FFF2-40B4-BE49-F238E27FC236}">
              <a16:creationId xmlns:a16="http://schemas.microsoft.com/office/drawing/2014/main" id="{66F70C09-411A-4AA1-AD9A-B8DE63E877E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6363950" y="7696200"/>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76200</xdr:colOff>
      <xdr:row>0</xdr:row>
      <xdr:rowOff>57150</xdr:rowOff>
    </xdr:from>
    <xdr:to>
      <xdr:col>2</xdr:col>
      <xdr:colOff>507269</xdr:colOff>
      <xdr:row>0</xdr:row>
      <xdr:rowOff>876300</xdr:rowOff>
    </xdr:to>
    <xdr:pic>
      <xdr:nvPicPr>
        <xdr:cNvPr id="4" name="Imagen 3">
          <a:extLst>
            <a:ext uri="{FF2B5EF4-FFF2-40B4-BE49-F238E27FC236}">
              <a16:creationId xmlns:a16="http://schemas.microsoft.com/office/drawing/2014/main" id="{6587F421-F2AB-4EC3-805C-C7967FDF9DF7}"/>
            </a:ext>
          </a:extLst>
        </xdr:cNvPr>
        <xdr:cNvPicPr>
          <a:picLocks noChangeAspect="1"/>
        </xdr:cNvPicPr>
      </xdr:nvPicPr>
      <xdr:blipFill>
        <a:blip xmlns:r="http://schemas.openxmlformats.org/officeDocument/2006/relationships" r:embed="rId1"/>
        <a:stretch>
          <a:fillRect/>
        </a:stretch>
      </xdr:blipFill>
      <xdr:spPr>
        <a:xfrm>
          <a:off x="514350" y="57150"/>
          <a:ext cx="1399444" cy="8191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0</xdr:row>
      <xdr:rowOff>114300</xdr:rowOff>
    </xdr:from>
    <xdr:to>
      <xdr:col>2</xdr:col>
      <xdr:colOff>218344</xdr:colOff>
      <xdr:row>0</xdr:row>
      <xdr:rowOff>933450</xdr:rowOff>
    </xdr:to>
    <xdr:pic>
      <xdr:nvPicPr>
        <xdr:cNvPr id="6" name="Imagen 5">
          <a:extLst>
            <a:ext uri="{FF2B5EF4-FFF2-40B4-BE49-F238E27FC236}">
              <a16:creationId xmlns:a16="http://schemas.microsoft.com/office/drawing/2014/main" id="{6B3A1192-2765-4AC6-8848-86C599AB6CA3}"/>
            </a:ext>
          </a:extLst>
        </xdr:cNvPr>
        <xdr:cNvPicPr>
          <a:picLocks noChangeAspect="1"/>
        </xdr:cNvPicPr>
      </xdr:nvPicPr>
      <xdr:blipFill>
        <a:blip xmlns:r="http://schemas.openxmlformats.org/officeDocument/2006/relationships" r:embed="rId1"/>
        <a:stretch>
          <a:fillRect/>
        </a:stretch>
      </xdr:blipFill>
      <xdr:spPr>
        <a:xfrm>
          <a:off x="171450" y="114300"/>
          <a:ext cx="1399444" cy="819150"/>
        </a:xfrm>
        <a:prstGeom prst="rect">
          <a:avLst/>
        </a:prstGeom>
      </xdr:spPr>
    </xdr:pic>
    <xdr:clientData/>
  </xdr:twoCellAnchor>
  <xdr:twoCellAnchor editAs="oneCell">
    <xdr:from>
      <xdr:col>11</xdr:col>
      <xdr:colOff>1314450</xdr:colOff>
      <xdr:row>6</xdr:row>
      <xdr:rowOff>171450</xdr:rowOff>
    </xdr:from>
    <xdr:to>
      <xdr:col>11</xdr:col>
      <xdr:colOff>2228850</xdr:colOff>
      <xdr:row>11</xdr:row>
      <xdr:rowOff>38100</xdr:rowOff>
    </xdr:to>
    <xdr:pic>
      <xdr:nvPicPr>
        <xdr:cNvPr id="3" name="Gráfico 1" descr="Trabajar desde casa Wi-Fi con relleno sólido">
          <a:hlinkClick xmlns:r="http://schemas.openxmlformats.org/officeDocument/2006/relationships" r:id="rId2"/>
          <a:extLst>
            <a:ext uri="{FF2B5EF4-FFF2-40B4-BE49-F238E27FC236}">
              <a16:creationId xmlns:a16="http://schemas.microsoft.com/office/drawing/2014/main" id="{F33558F0-2A5F-4854-836C-A57CB506718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5830550" y="9258300"/>
          <a:ext cx="914400" cy="914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2</xdr:col>
      <xdr:colOff>427894</xdr:colOff>
      <xdr:row>0</xdr:row>
      <xdr:rowOff>914400</xdr:rowOff>
    </xdr:to>
    <xdr:pic>
      <xdr:nvPicPr>
        <xdr:cNvPr id="4" name="Imagen 3">
          <a:extLst>
            <a:ext uri="{FF2B5EF4-FFF2-40B4-BE49-F238E27FC236}">
              <a16:creationId xmlns:a16="http://schemas.microsoft.com/office/drawing/2014/main" id="{2AED394C-CB93-4A77-98EE-8C2F14403B4A}"/>
            </a:ext>
          </a:extLst>
        </xdr:cNvPr>
        <xdr:cNvPicPr>
          <a:picLocks noChangeAspect="1"/>
        </xdr:cNvPicPr>
      </xdr:nvPicPr>
      <xdr:blipFill>
        <a:blip xmlns:r="http://schemas.openxmlformats.org/officeDocument/2006/relationships" r:embed="rId1"/>
        <a:stretch>
          <a:fillRect/>
        </a:stretch>
      </xdr:blipFill>
      <xdr:spPr>
        <a:xfrm>
          <a:off x="438150" y="95250"/>
          <a:ext cx="1399444" cy="8191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228600</xdr:colOff>
      <xdr:row>0</xdr:row>
      <xdr:rowOff>133350</xdr:rowOff>
    </xdr:from>
    <xdr:to>
      <xdr:col>2</xdr:col>
      <xdr:colOff>275494</xdr:colOff>
      <xdr:row>0</xdr:row>
      <xdr:rowOff>952500</xdr:rowOff>
    </xdr:to>
    <xdr:pic>
      <xdr:nvPicPr>
        <xdr:cNvPr id="6" name="Imagen 5">
          <a:extLst>
            <a:ext uri="{FF2B5EF4-FFF2-40B4-BE49-F238E27FC236}">
              <a16:creationId xmlns:a16="http://schemas.microsoft.com/office/drawing/2014/main" id="{D3A7D70A-7EE9-46CD-BE0F-A150E6AE5F4E}"/>
            </a:ext>
          </a:extLst>
        </xdr:cNvPr>
        <xdr:cNvPicPr>
          <a:picLocks noChangeAspect="1"/>
        </xdr:cNvPicPr>
      </xdr:nvPicPr>
      <xdr:blipFill>
        <a:blip xmlns:r="http://schemas.openxmlformats.org/officeDocument/2006/relationships" r:embed="rId1"/>
        <a:stretch>
          <a:fillRect/>
        </a:stretch>
      </xdr:blipFill>
      <xdr:spPr>
        <a:xfrm>
          <a:off x="228600" y="133350"/>
          <a:ext cx="1399444" cy="819150"/>
        </a:xfrm>
        <a:prstGeom prst="rect">
          <a:avLst/>
        </a:prstGeom>
      </xdr:spPr>
    </xdr:pic>
    <xdr:clientData/>
  </xdr:twoCellAnchor>
  <xdr:twoCellAnchor editAs="oneCell">
    <xdr:from>
      <xdr:col>11</xdr:col>
      <xdr:colOff>2667000</xdr:colOff>
      <xdr:row>6</xdr:row>
      <xdr:rowOff>152400</xdr:rowOff>
    </xdr:from>
    <xdr:to>
      <xdr:col>11</xdr:col>
      <xdr:colOff>3581400</xdr:colOff>
      <xdr:row>11</xdr:row>
      <xdr:rowOff>19050</xdr:rowOff>
    </xdr:to>
    <xdr:pic>
      <xdr:nvPicPr>
        <xdr:cNvPr id="10" name="Gráfico 1" descr="Trabajar desde casa Wi-Fi con relleno sólido">
          <a:hlinkClick xmlns:r="http://schemas.openxmlformats.org/officeDocument/2006/relationships" r:id="rId2"/>
          <a:extLst>
            <a:ext uri="{FF2B5EF4-FFF2-40B4-BE49-F238E27FC236}">
              <a16:creationId xmlns:a16="http://schemas.microsoft.com/office/drawing/2014/main" id="{F746BBCF-F09D-4FD0-9E0F-CC2439527A1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9431000" y="9620250"/>
          <a:ext cx="914400" cy="9144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285750</xdr:colOff>
      <xdr:row>0</xdr:row>
      <xdr:rowOff>76200</xdr:rowOff>
    </xdr:from>
    <xdr:to>
      <xdr:col>2</xdr:col>
      <xdr:colOff>278669</xdr:colOff>
      <xdr:row>0</xdr:row>
      <xdr:rowOff>895350</xdr:rowOff>
    </xdr:to>
    <xdr:pic>
      <xdr:nvPicPr>
        <xdr:cNvPr id="4" name="Imagen 3">
          <a:extLst>
            <a:ext uri="{FF2B5EF4-FFF2-40B4-BE49-F238E27FC236}">
              <a16:creationId xmlns:a16="http://schemas.microsoft.com/office/drawing/2014/main" id="{2EB66340-9924-4B1F-AA2C-89069FFEE04E}"/>
            </a:ext>
          </a:extLst>
        </xdr:cNvPr>
        <xdr:cNvPicPr>
          <a:picLocks noChangeAspect="1"/>
        </xdr:cNvPicPr>
      </xdr:nvPicPr>
      <xdr:blipFill>
        <a:blip xmlns:r="http://schemas.openxmlformats.org/officeDocument/2006/relationships" r:embed="rId1"/>
        <a:stretch>
          <a:fillRect/>
        </a:stretch>
      </xdr:blipFill>
      <xdr:spPr>
        <a:xfrm>
          <a:off x="285750" y="76200"/>
          <a:ext cx="1399444" cy="819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dmmeza/Downloads/FORMATOS%20EDL%20PER&#205;ODO%20ANUAL%20ORDINARIO_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CNSCPORTRELA\Downloads\FORMATOS%20EDL%2017%20DE%20NOVIEMBRE%20-EXTRAORDINAR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peter.vargas/Downloads/Formatos%20ED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NSTRUCCIONES"/>
      <sheetName val="INF. GRAL Y COMP. LABOR."/>
      <sheetName val="PORTAFOLIO DE EVIDENCIAS FC"/>
      <sheetName val="fijacion de compromisos"/>
      <sheetName val="F. GENERAL"/>
      <sheetName val="F. COMPORTAMENTAL"/>
      <sheetName val="Hoja4"/>
      <sheetName val="Hoja2"/>
      <sheetName val="SEGUIMIENTOCOMPRLAB"/>
      <sheetName val="F. DE EVIDENCIAS"/>
      <sheetName val="PORTAFOLIO DE EVIDENCIAS SG"/>
      <sheetName val="F3. SEGUIMIENTO A LA EDL"/>
      <sheetName val="F. PLAN DE MEJORAMIENTO"/>
      <sheetName val="F. EVA.  ÁREAS O DEPENDENCIAS"/>
      <sheetName val="F. EVA ÁREAS O DEP, CACI"/>
      <sheetName val="F. REPORTES DE EVALAUCIÓN"/>
      <sheetName val="Hoja3"/>
      <sheetName val="F6. COMPORTAMENTAL"/>
      <sheetName val="F7. EIGPD"/>
      <sheetName val="COMPORTAMENTAL"/>
      <sheetName val="ANEXO 1 - EV. PARCIAL EVENTUAL"/>
      <sheetName val="ANEXO 2 - EV. EXTRAORDINARIA"/>
      <sheetName val="calificación"/>
      <sheetName val="COMPETENCIAS COMPORTAMENTALES"/>
      <sheetName val="compor asesor"/>
      <sheetName val="compor prof"/>
      <sheetName val="compor tecnico"/>
      <sheetName val="compor asistencial"/>
      <sheetName val="Hoja1"/>
      <sheetName val="Hoja7"/>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NSTRUCCIONES"/>
      <sheetName val="INF. GRAL Y COMP. LABOR."/>
      <sheetName val="PORTAFOLIO DE EVIDENCIAS FC"/>
      <sheetName val="fijacion de compromisos"/>
      <sheetName val="Hoja9"/>
      <sheetName val="Hoja4"/>
      <sheetName val="Hoja2"/>
      <sheetName val="SEGUIMIENTOCOMPRLAB"/>
      <sheetName val="F. EXTRAOORDINARIA"/>
      <sheetName val="DATOS"/>
      <sheetName val="F. DE EVIDENCIAS"/>
      <sheetName val="PORTAFOLIO DE EVIDENCIAS SG"/>
      <sheetName val="F3. SEGUIMIENTO A LA EDL"/>
      <sheetName val="F. PLAN DE MEJORAMIENTO"/>
      <sheetName val="F. REPORTES DE EVALAUCIÓN"/>
      <sheetName val="Hoja3"/>
      <sheetName val="F6. COMPORTAMENTAL"/>
      <sheetName val="F7. EIGPD"/>
      <sheetName val="COMPORTAMENTAL"/>
      <sheetName val="ANEXO 2 - EV. EXTRAORDINARIA"/>
      <sheetName val="calificación"/>
      <sheetName val="COMPETENCIAS COMPORTAMENTALES"/>
      <sheetName val="compor asesor"/>
      <sheetName val="compor prof"/>
      <sheetName val="compor tecnico"/>
      <sheetName val="compor asistencial"/>
      <sheetName val="Hoja1"/>
      <sheetName val="Hoja7"/>
      <sheetName val="Hoja5"/>
      <sheetName val="F. COMPORTAMENT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F1. INF. GENERAL"/>
      <sheetName val="F2. COMP. LAB Y COM COMPOR"/>
      <sheetName val="F3. EVIDENCIAS"/>
      <sheetName val="F4. CALF. COM. COMPORT."/>
      <sheetName val="F5. EVA. ÁREAS O DEPENDENCIAS."/>
      <sheetName val="F6. REPOR CLF PRD ANUAL U ORD"/>
      <sheetName val="F7. PLAN DE MEJORAMIENTO"/>
      <sheetName val="F8. EVA. EVENTUAL (Semestre 1)"/>
      <sheetName val="F8. EVA. EVENTUAL (Semestre 2)"/>
      <sheetName val="F9. EV. EXTRAORDINARIA"/>
      <sheetName val="Hoja4"/>
      <sheetName val="F10. EVA. INFERIOR A 1 AÑO"/>
      <sheetName val="F11. EVA P. PRUEBA"/>
    </sheetNames>
    <sheetDataSet>
      <sheetData sheetId="0"/>
      <sheetData sheetId="1">
        <row r="43">
          <cell r="O43">
            <v>0</v>
          </cell>
          <cell r="S43">
            <v>0</v>
          </cell>
        </row>
        <row r="44">
          <cell r="L44">
            <v>0</v>
          </cell>
          <cell r="P44">
            <v>180</v>
          </cell>
        </row>
        <row r="58">
          <cell r="F58" t="str">
            <v>CALIFIQUE 4 COMPETENCIAS</v>
          </cell>
          <cell r="H58" t="str">
            <v>CALIFIQUE 4 COMPETENCIAS</v>
          </cell>
        </row>
      </sheetData>
      <sheetData sheetId="2">
        <row r="37">
          <cell r="H37">
            <v>180</v>
          </cell>
        </row>
        <row r="39">
          <cell r="H39">
            <v>0</v>
          </cell>
        </row>
        <row r="41">
          <cell r="H41">
            <v>0</v>
          </cell>
        </row>
        <row r="43">
          <cell r="H43">
            <v>0</v>
          </cell>
        </row>
        <row r="45">
          <cell r="H45">
            <v>0</v>
          </cell>
        </row>
        <row r="51">
          <cell r="B51" t="str">
            <v>Aprendizaje Continuo</v>
          </cell>
        </row>
        <row r="53">
          <cell r="B53" t="str">
            <v>Orientación al usuario y al ciudadano</v>
          </cell>
        </row>
        <row r="55">
          <cell r="B55">
            <v>0</v>
          </cell>
        </row>
        <row r="57">
          <cell r="B57">
            <v>0</v>
          </cell>
        </row>
      </sheetData>
      <sheetData sheetId="3"/>
      <sheetData sheetId="4"/>
      <sheetData sheetId="5"/>
      <sheetData sheetId="6"/>
      <sheetData sheetId="7"/>
      <sheetData sheetId="8">
        <row r="46">
          <cell r="L46" t="str">
            <v>No Aplica</v>
          </cell>
        </row>
        <row r="48">
          <cell r="K48">
            <v>0</v>
          </cell>
        </row>
        <row r="62">
          <cell r="M62">
            <v>0</v>
          </cell>
        </row>
      </sheetData>
      <sheetData sheetId="9">
        <row r="45">
          <cell r="L45" t="str">
            <v>No Aplica</v>
          </cell>
        </row>
        <row r="47">
          <cell r="K47">
            <v>0</v>
          </cell>
        </row>
        <row r="61">
          <cell r="M61">
            <v>0</v>
          </cell>
        </row>
      </sheetData>
      <sheetData sheetId="10">
        <row r="51">
          <cell r="F51">
            <v>0</v>
          </cell>
          <cell r="H51" t="str">
            <v>BAJO</v>
          </cell>
        </row>
        <row r="52">
          <cell r="F52">
            <v>0</v>
          </cell>
          <cell r="H52">
            <v>0</v>
          </cell>
        </row>
        <row r="53">
          <cell r="F53">
            <v>0</v>
          </cell>
          <cell r="H53">
            <v>0</v>
          </cell>
        </row>
        <row r="54">
          <cell r="F54">
            <v>0</v>
          </cell>
          <cell r="H54">
            <v>0</v>
          </cell>
        </row>
      </sheetData>
      <sheetData sheetId="11"/>
      <sheetData sheetId="12">
        <row r="51">
          <cell r="F51">
            <v>0</v>
          </cell>
          <cell r="H51">
            <v>0</v>
          </cell>
        </row>
        <row r="52">
          <cell r="F52">
            <v>0</v>
          </cell>
          <cell r="H52">
            <v>0</v>
          </cell>
        </row>
        <row r="53">
          <cell r="F53">
            <v>0</v>
          </cell>
          <cell r="H53">
            <v>0</v>
          </cell>
        </row>
        <row r="54">
          <cell r="F54">
            <v>0</v>
          </cell>
          <cell r="H54">
            <v>0</v>
          </cell>
        </row>
      </sheetData>
      <sheetData sheetId="13">
        <row r="37">
          <cell r="F37" t="str">
            <v>c11</v>
          </cell>
        </row>
        <row r="38">
          <cell r="F38" t="str">
            <v>c22</v>
          </cell>
        </row>
        <row r="39">
          <cell r="F39" t="str">
            <v>c33</v>
          </cell>
        </row>
        <row r="46">
          <cell r="A46" t="str">
            <v>Compromiso con la Organización</v>
          </cell>
        </row>
        <row r="48">
          <cell r="A48" t="str">
            <v>Trabajo en equipo</v>
          </cell>
        </row>
        <row r="50">
          <cell r="A50" t="str">
            <v>Creatividad e innovación</v>
          </cell>
        </row>
        <row r="52">
          <cell r="A52" t="str">
            <v>Experticia Técnica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L25"/>
  <sheetViews>
    <sheetView view="pageBreakPreview" zoomScale="90" zoomScaleNormal="100" zoomScaleSheetLayoutView="90" zoomScalePageLayoutView="40" workbookViewId="0">
      <selection activeCell="C7" sqref="C7"/>
    </sheetView>
  </sheetViews>
  <sheetFormatPr baseColWidth="10" defaultColWidth="11.26953125" defaultRowHeight="14.5" x14ac:dyDescent="0.35"/>
  <cols>
    <col min="1" max="1" width="11.26953125" style="200"/>
    <col min="2" max="2" width="13.1796875" style="200" customWidth="1"/>
    <col min="3" max="3" width="121.1796875" style="200" customWidth="1"/>
    <col min="4" max="4" width="15.1796875" style="200" customWidth="1"/>
    <col min="5" max="5" width="30.81640625" style="210" customWidth="1"/>
    <col min="6" max="6" width="11" style="200" customWidth="1"/>
    <col min="7" max="7" width="11.26953125" style="200" customWidth="1"/>
    <col min="8" max="11" width="11.26953125" style="200"/>
    <col min="12" max="12" width="27.1796875" style="200" customWidth="1"/>
    <col min="13" max="16384" width="11.26953125" style="200"/>
  </cols>
  <sheetData>
    <row r="1" spans="1:12" ht="46.5" customHeight="1" thickBot="1" x14ac:dyDescent="0.4">
      <c r="A1" s="233" t="s">
        <v>0</v>
      </c>
      <c r="B1" s="234"/>
      <c r="C1" s="234"/>
      <c r="D1" s="234"/>
      <c r="E1" s="234"/>
      <c r="F1" s="234"/>
    </row>
    <row r="2" spans="1:12" ht="23.25" customHeight="1" thickBot="1" x14ac:dyDescent="0.4">
      <c r="A2" s="232" t="s">
        <v>1</v>
      </c>
      <c r="B2" s="211" t="s">
        <v>2</v>
      </c>
      <c r="C2" s="211" t="s">
        <v>3</v>
      </c>
      <c r="D2" s="211" t="s">
        <v>4</v>
      </c>
      <c r="E2" s="228" t="s">
        <v>5</v>
      </c>
      <c r="F2" s="230" t="s">
        <v>6</v>
      </c>
    </row>
    <row r="3" spans="1:12" ht="22.5" customHeight="1" x14ac:dyDescent="0.35">
      <c r="A3" s="232"/>
      <c r="B3" s="212" t="s">
        <v>7</v>
      </c>
      <c r="C3" s="212" t="s">
        <v>8</v>
      </c>
      <c r="D3" s="213">
        <f>SUM(D4:D17)/14</f>
        <v>9.5588369725512603</v>
      </c>
      <c r="E3" s="229"/>
      <c r="F3" s="231"/>
    </row>
    <row r="4" spans="1:12" ht="30" customHeight="1" x14ac:dyDescent="0.35">
      <c r="A4" s="201">
        <v>1</v>
      </c>
      <c r="B4" s="155" t="s">
        <v>9</v>
      </c>
      <c r="C4" s="202" t="s">
        <v>10</v>
      </c>
      <c r="D4" s="156">
        <f>'1. EV. SDETGR 2024'!G5</f>
        <v>10</v>
      </c>
      <c r="E4" s="203" t="s">
        <v>11</v>
      </c>
      <c r="F4" s="204">
        <f>'1.1. SDETGR 2024'!A32</f>
        <v>14</v>
      </c>
    </row>
    <row r="5" spans="1:12" ht="23.25" customHeight="1" x14ac:dyDescent="0.35">
      <c r="A5" s="201">
        <f>A4+1</f>
        <v>2</v>
      </c>
      <c r="B5" s="157" t="s">
        <v>12</v>
      </c>
      <c r="C5" s="158" t="s">
        <v>13</v>
      </c>
      <c r="D5" s="156">
        <f>'2. EV. SDPU 2024'!G5</f>
        <v>9.66</v>
      </c>
      <c r="E5" s="203" t="s">
        <v>11</v>
      </c>
      <c r="F5" s="204">
        <f>'2.1 SDPU 2024'!A24</f>
        <v>10</v>
      </c>
    </row>
    <row r="6" spans="1:12" ht="23.25" customHeight="1" x14ac:dyDescent="0.35">
      <c r="A6" s="201">
        <f t="shared" ref="A6:A16" si="0">A5+1</f>
        <v>3</v>
      </c>
      <c r="B6" s="157" t="s">
        <v>14</v>
      </c>
      <c r="C6" s="158" t="s">
        <v>15</v>
      </c>
      <c r="D6" s="156">
        <f>'3. EV. SDEAS 2024'!G5</f>
        <v>9.5425000000000004</v>
      </c>
      <c r="E6" s="203" t="s">
        <v>16</v>
      </c>
      <c r="F6" s="204">
        <f>'3.1. SDEAS 2024'!A12</f>
        <v>4</v>
      </c>
    </row>
    <row r="7" spans="1:12" ht="23.25" customHeight="1" x14ac:dyDescent="0.35">
      <c r="A7" s="201">
        <f t="shared" si="0"/>
        <v>4</v>
      </c>
      <c r="B7" s="157" t="s">
        <v>17</v>
      </c>
      <c r="C7" s="158" t="s">
        <v>18</v>
      </c>
      <c r="D7" s="156">
        <f>'4. EV. SDPSS 2024'!G5</f>
        <v>9.26</v>
      </c>
      <c r="E7" s="203" t="s">
        <v>19</v>
      </c>
      <c r="F7" s="204">
        <f>'4.1 SDPSS 2024'!A44</f>
        <v>20</v>
      </c>
    </row>
    <row r="8" spans="1:12" ht="23.25" customHeight="1" x14ac:dyDescent="0.35">
      <c r="A8" s="201">
        <f t="shared" si="0"/>
        <v>5</v>
      </c>
      <c r="B8" s="157" t="s">
        <v>20</v>
      </c>
      <c r="C8" s="158" t="s">
        <v>21</v>
      </c>
      <c r="D8" s="156">
        <f>'5. EV. SDIA 2024'!G5</f>
        <v>9.4300000000000015</v>
      </c>
      <c r="E8" s="203" t="s">
        <v>22</v>
      </c>
      <c r="F8" s="204">
        <f>'5.1 SDIA 2024'!A24</f>
        <v>10</v>
      </c>
    </row>
    <row r="9" spans="1:12" ht="23.25" customHeight="1" x14ac:dyDescent="0.35">
      <c r="A9" s="201">
        <f t="shared" si="0"/>
        <v>6</v>
      </c>
      <c r="B9" s="157" t="s">
        <v>23</v>
      </c>
      <c r="C9" s="158" t="s">
        <v>24</v>
      </c>
      <c r="D9" s="156">
        <f>'6. EV. SDFJC 2024'!G5</f>
        <v>8.4666666666666668</v>
      </c>
      <c r="E9" s="203" t="s">
        <v>22</v>
      </c>
      <c r="F9" s="204">
        <f>'6.1 SDFJC 2024'!A28</f>
        <v>12</v>
      </c>
      <c r="J9" s="205"/>
      <c r="L9" s="206"/>
    </row>
    <row r="10" spans="1:12" ht="23.25" customHeight="1" x14ac:dyDescent="0.35">
      <c r="A10" s="201">
        <f t="shared" si="0"/>
        <v>7</v>
      </c>
      <c r="B10" s="157" t="s">
        <v>25</v>
      </c>
      <c r="C10" s="158" t="s">
        <v>26</v>
      </c>
      <c r="D10" s="156">
        <f>'7. EV. SDOL 2024'!G5</f>
        <v>10</v>
      </c>
      <c r="E10" s="203" t="s">
        <v>27</v>
      </c>
      <c r="F10" s="207">
        <f>'7.1. SDOL 2024'!A26</f>
        <v>11</v>
      </c>
      <c r="J10" s="205"/>
      <c r="L10" s="206"/>
    </row>
    <row r="11" spans="1:12" ht="23.25" customHeight="1" x14ac:dyDescent="0.35">
      <c r="A11" s="201">
        <f t="shared" si="0"/>
        <v>8</v>
      </c>
      <c r="B11" s="157" t="s">
        <v>28</v>
      </c>
      <c r="C11" s="158" t="s">
        <v>29</v>
      </c>
      <c r="D11" s="156">
        <f>'8. EV. DIJ 2024'!G5</f>
        <v>9.6545454545454543</v>
      </c>
      <c r="E11" s="203" t="s">
        <v>27</v>
      </c>
      <c r="F11" s="204">
        <f>'8.1. DIJ 2024'!A26</f>
        <v>11</v>
      </c>
      <c r="J11" s="205"/>
      <c r="L11" s="206"/>
    </row>
    <row r="12" spans="1:12" ht="23.25" customHeight="1" x14ac:dyDescent="0.35">
      <c r="A12" s="201">
        <f t="shared" si="0"/>
        <v>9</v>
      </c>
      <c r="B12" s="157" t="s">
        <v>30</v>
      </c>
      <c r="C12" s="158" t="s">
        <v>31</v>
      </c>
      <c r="D12" s="156">
        <f>'9. EV. DID 2024'!G5</f>
        <v>9.7692307692307701</v>
      </c>
      <c r="E12" s="203" t="s">
        <v>19</v>
      </c>
      <c r="F12" s="204">
        <f>'9.1 DID 2024'!A33</f>
        <v>13</v>
      </c>
      <c r="J12" s="205"/>
      <c r="L12" s="206"/>
    </row>
    <row r="13" spans="1:12" ht="23.25" customHeight="1" x14ac:dyDescent="0.35">
      <c r="A13" s="201">
        <f t="shared" si="0"/>
        <v>10</v>
      </c>
      <c r="B13" s="157" t="s">
        <v>32</v>
      </c>
      <c r="C13" s="158" t="s">
        <v>33</v>
      </c>
      <c r="D13" s="156">
        <f>'10. EV. OLIQ 2024'!G5</f>
        <v>9.8249999999999993</v>
      </c>
      <c r="E13" s="203" t="s">
        <v>34</v>
      </c>
      <c r="F13" s="204">
        <f>'10.1 OLIQ 2024'!A12</f>
        <v>4</v>
      </c>
      <c r="L13" s="206"/>
    </row>
    <row r="14" spans="1:12" ht="23.25" customHeight="1" x14ac:dyDescent="0.35">
      <c r="A14" s="201">
        <f t="shared" si="0"/>
        <v>11</v>
      </c>
      <c r="B14" s="157" t="s">
        <v>35</v>
      </c>
      <c r="C14" s="158" t="s">
        <v>36</v>
      </c>
      <c r="D14" s="156">
        <f>'11. EV. OAC 2024'!G5</f>
        <v>8.5714285714285712</v>
      </c>
      <c r="E14" s="203" t="s">
        <v>34</v>
      </c>
      <c r="F14" s="204">
        <f>'11.1 OAC 2024'!A18</f>
        <v>7</v>
      </c>
      <c r="J14" s="205"/>
      <c r="L14" s="206"/>
    </row>
    <row r="15" spans="1:12" ht="23.25" customHeight="1" x14ac:dyDescent="0.35">
      <c r="A15" s="201">
        <f t="shared" si="0"/>
        <v>12</v>
      </c>
      <c r="B15" s="157" t="s">
        <v>37</v>
      </c>
      <c r="C15" s="158" t="s">
        <v>38</v>
      </c>
      <c r="D15" s="156">
        <f>'12. EV. OAP 2024'!G5</f>
        <v>9.838461538461539</v>
      </c>
      <c r="E15" s="203" t="s">
        <v>16</v>
      </c>
      <c r="F15" s="204">
        <f>'12.1 OAP 2024'!A30</f>
        <v>13</v>
      </c>
      <c r="J15" s="205"/>
      <c r="L15" s="206"/>
    </row>
    <row r="16" spans="1:12" ht="23.25" customHeight="1" x14ac:dyDescent="0.35">
      <c r="A16" s="201">
        <f t="shared" si="0"/>
        <v>13</v>
      </c>
      <c r="B16" s="157" t="s">
        <v>39</v>
      </c>
      <c r="C16" s="158" t="s">
        <v>40</v>
      </c>
      <c r="D16" s="208">
        <f>'13. EV. OCI 2024'!G5</f>
        <v>10</v>
      </c>
      <c r="E16" s="203" t="s">
        <v>19</v>
      </c>
      <c r="F16" s="204">
        <f>'13.1 OCI 2024'!A8</f>
        <v>2</v>
      </c>
    </row>
    <row r="17" spans="1:6" ht="23.25" customHeight="1" x14ac:dyDescent="0.35">
      <c r="A17" s="214"/>
      <c r="B17" s="212" t="s">
        <v>41</v>
      </c>
      <c r="C17" s="212" t="s">
        <v>42</v>
      </c>
      <c r="D17" s="213">
        <f>SUM(D18:D22)/5</f>
        <v>9.8058846153846169</v>
      </c>
      <c r="E17" s="215" t="s">
        <v>5</v>
      </c>
      <c r="F17" s="215" t="s">
        <v>6</v>
      </c>
    </row>
    <row r="18" spans="1:6" ht="23.25" customHeight="1" x14ac:dyDescent="0.35">
      <c r="A18" s="201">
        <f>A16+1</f>
        <v>14</v>
      </c>
      <c r="B18" s="157" t="s">
        <v>43</v>
      </c>
      <c r="C18" s="158" t="s">
        <v>44</v>
      </c>
      <c r="D18" s="209">
        <f>'14. EV. DIAD 2024'!G5</f>
        <v>9.9969230769230784</v>
      </c>
      <c r="E18" s="203" t="s">
        <v>45</v>
      </c>
      <c r="F18" s="207">
        <f>'14.1 DIAD 2024'!A30</f>
        <v>13</v>
      </c>
    </row>
    <row r="19" spans="1:6" ht="23.25" customHeight="1" x14ac:dyDescent="0.35">
      <c r="A19" s="201">
        <f>A18+1</f>
        <v>15</v>
      </c>
      <c r="B19" s="157" t="s">
        <v>46</v>
      </c>
      <c r="C19" s="158" t="s">
        <v>47</v>
      </c>
      <c r="D19" s="156">
        <f>'15. EV. DITAH 2024'!G5</f>
        <v>9.120000000000001</v>
      </c>
      <c r="E19" s="203" t="s">
        <v>45</v>
      </c>
      <c r="F19" s="204">
        <f>'15.1 DITAH 2024'!A14</f>
        <v>5</v>
      </c>
    </row>
    <row r="20" spans="1:6" ht="23.25" customHeight="1" x14ac:dyDescent="0.35">
      <c r="A20" s="201">
        <f>A19+1</f>
        <v>16</v>
      </c>
      <c r="B20" s="157" t="s">
        <v>48</v>
      </c>
      <c r="C20" s="158" t="s">
        <v>49</v>
      </c>
      <c r="D20" s="156">
        <f>'16. EV. DICON 2024'!G5</f>
        <v>10</v>
      </c>
      <c r="E20" s="203" t="s">
        <v>27</v>
      </c>
      <c r="F20" s="204">
        <f>'16.1 DICON 2024'!A12</f>
        <v>4</v>
      </c>
    </row>
    <row r="21" spans="1:6" ht="23.25" customHeight="1" x14ac:dyDescent="0.35">
      <c r="A21" s="201">
        <f>A20+1</f>
        <v>17</v>
      </c>
      <c r="B21" s="157" t="s">
        <v>50</v>
      </c>
      <c r="C21" s="158" t="s">
        <v>51</v>
      </c>
      <c r="D21" s="156">
        <f>'17. EV. DIFIN 2024'!G5</f>
        <v>9.9124999999999996</v>
      </c>
      <c r="E21" s="203" t="s">
        <v>45</v>
      </c>
      <c r="F21" s="204">
        <f>'17.1 DIFIN 2024'!A20</f>
        <v>8</v>
      </c>
    </row>
    <row r="22" spans="1:6" ht="23.25" customHeight="1" thickBot="1" x14ac:dyDescent="0.4">
      <c r="A22" s="201">
        <f t="shared" ref="A22" si="1">A21+1</f>
        <v>18</v>
      </c>
      <c r="B22" s="157" t="s">
        <v>52</v>
      </c>
      <c r="C22" s="158" t="s">
        <v>53</v>
      </c>
      <c r="D22" s="156">
        <f>'18. EV. OCDI 2024'!G5</f>
        <v>10</v>
      </c>
      <c r="E22" s="203" t="s">
        <v>34</v>
      </c>
      <c r="F22" s="204">
        <f>'18.1 OCDI 2024'!A10</f>
        <v>3</v>
      </c>
    </row>
    <row r="23" spans="1:6" ht="23.25" customHeight="1" x14ac:dyDescent="0.35">
      <c r="F23" s="210">
        <f>SUM(F4:F16)+SUM(F18:F22)</f>
        <v>164</v>
      </c>
    </row>
    <row r="24" spans="1:6" ht="22.5" customHeight="1" x14ac:dyDescent="0.35"/>
    <row r="25" spans="1:6" ht="22.5" customHeight="1" x14ac:dyDescent="0.35"/>
  </sheetData>
  <sheetProtection algorithmName="SHA-512" hashValue="9H84tD/QNMECxzSqgbnj2mBVuBXySFeFo0H9XMaqhlXHOx12pEmVCoCDO8UW23zy4y3jVcLXA8bpEYnHx2vxDw==" saltValue="ibnDb9p3X8iMnxDZ6wEHgg==" spinCount="100000" sheet="1" objects="1" scenarios="1"/>
  <mergeCells count="4">
    <mergeCell ref="E2:E3"/>
    <mergeCell ref="F2:F3"/>
    <mergeCell ref="A2:A3"/>
    <mergeCell ref="A1:F1"/>
  </mergeCells>
  <hyperlinks>
    <hyperlink ref="A4" location="'1. EV. SDETGR 2024'!Área_de_impresión" display="'1. EV. SDETGR 2024'!Área_de_impresión" xr:uid="{3CB5D199-C175-41E2-BE58-6D6B4BAF8005}"/>
    <hyperlink ref="A5" location="'2. EV. SDPU 2024'!Área_de_impresión" display="'2. EV. SDPU 2024'!Área_de_impresión" xr:uid="{B3ED49BE-B250-43B2-AA39-BC4E67707BB1}"/>
    <hyperlink ref="A6" location="'3. EV. SDEAS 2024'!Área_de_impresión" display="'3. EV. SDEAS 2024'!Área_de_impresión" xr:uid="{AD557CF8-9602-41C9-BACD-5C0E940989D5}"/>
    <hyperlink ref="A7" location="'4. EV. SDPSS 2024'!Área_de_impresión" display="'4. EV. SDPSS 2024'!Área_de_impresión" xr:uid="{4AA1E403-009F-4476-ACD8-3927DA7E3EC7}"/>
    <hyperlink ref="A8" location="'5. EV. SDIA 2024'!Área_de_impresión" display="'5. EV. SDIA 2024'!Área_de_impresión" xr:uid="{BBB7235B-C42B-467B-A3F4-6972827A682F}"/>
    <hyperlink ref="A9" location="'6. EV. SDFJC 2024'!Área_de_impresión" display="'6. EV. SDFJC 2024'!Área_de_impresión" xr:uid="{86EEFDAE-EB49-4134-9554-5A902C6353B1}"/>
    <hyperlink ref="A10" location="'7. EV. SDOL 2024'!Área_de_impresión" display="'7. EV. SDOL 2024'!Área_de_impresión" xr:uid="{4E27E124-6826-4A83-9547-EEE243DADA02}"/>
    <hyperlink ref="A11" location="'8. EV. DIJ 2024'!Área_de_impresión" display="'8. EV. DIJ 2024'!Área_de_impresión" xr:uid="{3655AF80-B8C5-4DBC-A78E-492FFD50C3B6}"/>
    <hyperlink ref="A12" location="'9. EV. DID 2024'!Área_de_impresión" display="'9. EV. DID 2024'!Área_de_impresión" xr:uid="{B279FFDD-3E2F-45E6-894C-626AEB393087}"/>
    <hyperlink ref="A13" location="'10. EV. OLIQ 2024'!Área_de_impresión" display="'10. EV. OLIQ 2024'!Área_de_impresión" xr:uid="{632DA0CF-BD6A-4ECA-9F7F-1E32A5E09C3A}"/>
    <hyperlink ref="A14" location="'11. EV. OAC 2024'!Área_de_impresión" display="'11. EV. OAC 2024'!Área_de_impresión" xr:uid="{C0C6E053-AD3A-419C-B32C-29B83862187C}"/>
    <hyperlink ref="A15" location="'12. EV. OAP 2024'!Área_de_impresión" display="'12. EV. OAP 2024'!Área_de_impresión" xr:uid="{DAE46774-6970-4A00-9D56-4FA682628593}"/>
    <hyperlink ref="A16" location="'13. EV. OCI 2024'!Área_de_impresión" display="'13. EV. OCI 2024'!Área_de_impresión" xr:uid="{FCCEB408-3AD9-4633-83DC-A27647655BE8}"/>
    <hyperlink ref="A18" location="'14. EV. DIAD 2024'!Área_de_impresión" display="'14. EV. DIAD 2024'!Área_de_impresión" xr:uid="{231B4186-AB5F-43CD-A57B-50D032208184}"/>
    <hyperlink ref="A19" location="'15. EV. DITAH 2024'!Área_de_impresión" display="'15. EV. DITAH 2024'!Área_de_impresión" xr:uid="{0ABF7554-1800-4274-92AB-C482AABCCDAB}"/>
    <hyperlink ref="A20" location="'16. EV. DICON 2024'!Área_de_impresión" display="'16. EV. DICON 2024'!Área_de_impresión" xr:uid="{48CD839B-20C1-4629-B109-1CDA0E9B6817}"/>
    <hyperlink ref="A21" location="'17. EV. DIFIN 2024'!Área_de_impresión" display="'17. EV. DIFIN 2024'!Área_de_impresión" xr:uid="{7B87C24E-1856-4677-A25F-7025F985D81D}"/>
    <hyperlink ref="A22" location="'18. EV. OCDI 2024'!Área_de_impresión" display="'18. EV. OCDI 2024'!Área_de_impresión" xr:uid="{7E18445F-6C30-4252-84EF-AF5D45EB740E}"/>
  </hyperlinks>
  <printOptions horizontalCentered="1" verticalCentered="1"/>
  <pageMargins left="0.70866141732283472" right="0.70866141732283472" top="0.74803149606299213" bottom="0.74803149606299213" header="0.31496062992125984" footer="0.31496062992125984"/>
  <pageSetup scale="44" orientation="portrait" r:id="rId1"/>
  <headerFooter>
    <oddHeader>&amp;L&amp;G&amp;R&amp;G</oddHeader>
    <oddFooter>&amp;LCOFL03&amp;R&amp;P</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7AC-FD56-449E-80AA-3E0D71B71F1D}">
  <sheetPr>
    <tabColor theme="0" tint="-4.9989318521683403E-2"/>
    <pageSetUpPr fitToPage="1"/>
  </sheetPr>
  <dimension ref="A1:L12"/>
  <sheetViews>
    <sheetView showGridLines="0" view="pageBreakPreview" zoomScale="50" zoomScaleNormal="70" zoomScaleSheetLayoutView="50" zoomScalePageLayoutView="70" workbookViewId="0">
      <selection activeCell="I5" sqref="I5:L6"/>
    </sheetView>
  </sheetViews>
  <sheetFormatPr baseColWidth="10" defaultColWidth="0" defaultRowHeight="0" customHeight="1" zeroHeight="1" x14ac:dyDescent="0.35"/>
  <cols>
    <col min="1" max="1" width="5.7265625" style="165" customWidth="1"/>
    <col min="2" max="2" width="14.453125" style="59" customWidth="1"/>
    <col min="3" max="3" width="12.7265625" style="59" customWidth="1"/>
    <col min="4" max="4" width="15.26953125" style="59" customWidth="1"/>
    <col min="5" max="5" width="15" style="59" customWidth="1"/>
    <col min="6" max="6" width="14.1796875" style="59" customWidth="1"/>
    <col min="7" max="8" width="19.7265625" style="59" customWidth="1"/>
    <col min="9" max="11" width="37" style="59" customWidth="1"/>
    <col min="12" max="12" width="37" style="166" customWidth="1"/>
    <col min="13" max="13" width="0.453125" style="59" customWidth="1"/>
    <col min="14" max="14" width="0" style="59" hidden="1" customWidth="1"/>
    <col min="15" max="16384" width="0" style="59" hidden="1"/>
  </cols>
  <sheetData>
    <row r="1" spans="1:12" ht="79.5" customHeight="1" thickBot="1" x14ac:dyDescent="0.4">
      <c r="A1" s="235" t="s">
        <v>54</v>
      </c>
      <c r="B1" s="236"/>
      <c r="C1" s="236"/>
      <c r="D1" s="236"/>
      <c r="E1" s="236"/>
      <c r="F1" s="236"/>
      <c r="G1" s="236"/>
      <c r="H1" s="236"/>
      <c r="I1" s="236"/>
      <c r="J1" s="236"/>
      <c r="K1" s="236"/>
      <c r="L1" s="237"/>
    </row>
    <row r="2" spans="1:12" s="169" customFormat="1" ht="25.5" customHeight="1" x14ac:dyDescent="0.35">
      <c r="A2" s="248" t="s">
        <v>55</v>
      </c>
      <c r="B2" s="249"/>
      <c r="C2" s="249"/>
      <c r="D2" s="249"/>
      <c r="E2" s="167" t="s">
        <v>56</v>
      </c>
      <c r="F2" s="167" t="s">
        <v>57</v>
      </c>
      <c r="G2" s="167" t="s">
        <v>58</v>
      </c>
      <c r="H2" s="252" t="s">
        <v>59</v>
      </c>
      <c r="I2" s="253"/>
      <c r="J2" s="167" t="s">
        <v>56</v>
      </c>
      <c r="K2" s="167" t="s">
        <v>57</v>
      </c>
      <c r="L2" s="168" t="s">
        <v>58</v>
      </c>
    </row>
    <row r="3" spans="1:12" s="169" customFormat="1" ht="25.5" customHeight="1" thickBot="1" x14ac:dyDescent="0.4">
      <c r="A3" s="250"/>
      <c r="B3" s="251"/>
      <c r="C3" s="251"/>
      <c r="D3" s="251"/>
      <c r="E3" s="170">
        <f>'1.1. SDETGR 2024'!E3</f>
        <v>1</v>
      </c>
      <c r="F3" s="170">
        <f>'1.1. SDETGR 2024'!F3</f>
        <v>1</v>
      </c>
      <c r="G3" s="170">
        <f>'1.1. SDETGR 2024'!H3</f>
        <v>2024</v>
      </c>
      <c r="H3" s="254"/>
      <c r="I3" s="255"/>
      <c r="J3" s="170">
        <f>'1.1. SDETGR 2024'!J3</f>
        <v>31</v>
      </c>
      <c r="K3" s="170">
        <f>'1.1. SDETGR 2024'!K3</f>
        <v>12</v>
      </c>
      <c r="L3" s="171">
        <f>'1.1. SDETGR 2024'!L3</f>
        <v>2024</v>
      </c>
    </row>
    <row r="4" spans="1:12" ht="75" customHeight="1" thickBot="1" x14ac:dyDescent="0.4">
      <c r="A4" s="216" t="s">
        <v>60</v>
      </c>
      <c r="B4" s="262" t="s">
        <v>61</v>
      </c>
      <c r="C4" s="262"/>
      <c r="D4" s="262"/>
      <c r="E4" s="262"/>
      <c r="F4" s="262"/>
      <c r="G4" s="263" t="s">
        <v>62</v>
      </c>
      <c r="H4" s="263"/>
      <c r="I4" s="263" t="s">
        <v>63</v>
      </c>
      <c r="J4" s="263"/>
      <c r="K4" s="263"/>
      <c r="L4" s="263"/>
    </row>
    <row r="5" spans="1:12" s="152" customFormat="1" ht="211.5" customHeight="1" x14ac:dyDescent="0.45">
      <c r="A5" s="256">
        <v>5</v>
      </c>
      <c r="B5" s="256" t="str">
        <f>'5.1 SDIA 2024'!B5</f>
        <v>Superintendencia Delegada de Investigaciones Administrativas</v>
      </c>
      <c r="C5" s="256"/>
      <c r="D5" s="256"/>
      <c r="E5" s="256"/>
      <c r="F5" s="256"/>
      <c r="G5" s="258">
        <f>'5.1 SDIA 2024'!H26</f>
        <v>9.4300000000000015</v>
      </c>
      <c r="H5" s="258"/>
      <c r="I5" s="260" t="str">
        <f>'5.1 SDIA 2024'!I26</f>
        <v>Las actividades de los procesos a cargo de la Superintendencia Delegada para Investigaciones Administrativas, sumadas son diez (10), cada actividad contiene un indicador de gestión el cual está constituido por una variable 1 y una variable 2, o en algunos casos por tan solo una premisa las cuales una vez aplicadas permiten establecer el porcentaje de producción en cada una de ellas.
Para efectos de la evaluación del área, se aplicó la fórmula dispuesta en cada indicador para medir la gestión de cada actividad, generando a partir de la evidencia objetiva recaudada y verificada una calificación definida entre uno (1) y diez (10) estableciendo el resultado general de producción en la vigencia 2024 que para el caso de la dependencia evaluada Superintendencia Delegada para Investigaciones Administrativas es del 94% respecto del 100% propuesto.
Nota: En el ítem “observaciones” se encuentra descrita la gestión realizada en cada actividad atendiendo las metas establecidas en el Plan Anual de Gestión (PAG) de la Superintendencia Delegada para Investigaciones Administrativas.
Recomendación: La Oficina de Control Interno recomienda a la Superintendencia Delegada para Investigaciones Administrativas, poner en conocimiento de la actual administración (alta dirección institucional), los avances del proyecto para reformular la política sancionatoria actual de la Superintendencia Nacional de Salud, así como de formulación de la metodología de priorización de casos para apertura de investigaciones con trascendencia social e impacto, en el caso de que ello no haya acontecido, dando a conocer las necesidades, bondades y beneficios de esta reformulación, posibilitando concretizarla si del análisis se concluye su pertinencia, relevancia y utilidad en cuanto a la facultad administrativa sancionatoria de la Superintendencia Nacional de Salud.</v>
      </c>
      <c r="J5" s="260"/>
      <c r="K5" s="260"/>
      <c r="L5" s="260"/>
    </row>
    <row r="6" spans="1:12" s="152" customFormat="1" ht="211.5" customHeight="1" thickBot="1" x14ac:dyDescent="0.5">
      <c r="A6" s="257"/>
      <c r="B6" s="257"/>
      <c r="C6" s="257"/>
      <c r="D6" s="257"/>
      <c r="E6" s="257"/>
      <c r="F6" s="257"/>
      <c r="G6" s="259"/>
      <c r="H6" s="259"/>
      <c r="I6" s="261"/>
      <c r="J6" s="261"/>
      <c r="K6" s="261"/>
      <c r="L6" s="261"/>
    </row>
    <row r="7" spans="1:12" ht="17.149999999999999" customHeight="1" x14ac:dyDescent="0.35">
      <c r="A7" s="313" t="s">
        <v>64</v>
      </c>
      <c r="B7" s="314"/>
      <c r="C7" s="314"/>
      <c r="D7" s="314"/>
      <c r="E7" s="314"/>
      <c r="F7" s="314"/>
      <c r="G7" s="314"/>
      <c r="H7" s="314"/>
      <c r="I7" s="314"/>
      <c r="J7" s="314"/>
      <c r="K7" s="314"/>
      <c r="L7" s="173"/>
    </row>
    <row r="8" spans="1:12" ht="17.149999999999999" customHeight="1" x14ac:dyDescent="0.35">
      <c r="A8" s="305" t="s">
        <v>65</v>
      </c>
      <c r="B8" s="244"/>
      <c r="C8" s="244"/>
      <c r="D8" s="244"/>
      <c r="E8" s="244"/>
      <c r="F8" s="244"/>
      <c r="G8" s="244"/>
      <c r="H8" s="244"/>
      <c r="I8" s="244"/>
      <c r="J8" s="244"/>
      <c r="K8" s="244"/>
      <c r="L8" s="172"/>
    </row>
    <row r="9" spans="1:12" ht="17.149999999999999" customHeight="1" x14ac:dyDescent="0.35">
      <c r="A9" s="303" t="s">
        <v>66</v>
      </c>
      <c r="B9" s="246"/>
      <c r="C9" s="246"/>
      <c r="D9" s="246"/>
      <c r="E9" s="246"/>
      <c r="F9" s="246"/>
      <c r="G9" s="246"/>
      <c r="H9" s="246"/>
      <c r="I9" s="246"/>
      <c r="J9" s="246"/>
      <c r="K9" s="246"/>
      <c r="L9" s="304"/>
    </row>
    <row r="10" spans="1:12" ht="16.5" customHeight="1" x14ac:dyDescent="0.35">
      <c r="A10" s="303" t="s">
        <v>67</v>
      </c>
      <c r="B10" s="246"/>
      <c r="C10" s="246"/>
      <c r="D10" s="246"/>
      <c r="E10" s="246"/>
      <c r="F10" s="246"/>
      <c r="G10" s="246"/>
      <c r="H10" s="246"/>
      <c r="I10" s="246"/>
      <c r="J10" s="246"/>
      <c r="K10" s="246"/>
      <c r="L10" s="304"/>
    </row>
    <row r="11" spans="1:12" ht="16.5" customHeight="1" x14ac:dyDescent="0.35">
      <c r="A11" s="301" t="s">
        <v>68</v>
      </c>
      <c r="B11" s="265"/>
      <c r="C11" s="265"/>
      <c r="D11" s="265"/>
      <c r="E11" s="265"/>
      <c r="F11" s="265"/>
      <c r="G11" s="265"/>
      <c r="H11" s="265"/>
      <c r="I11" s="265"/>
      <c r="J11" s="265"/>
      <c r="K11" s="265"/>
      <c r="L11" s="302"/>
    </row>
    <row r="12" spans="1:12" ht="16.5" customHeight="1" thickBot="1" x14ac:dyDescent="0.4">
      <c r="A12" s="310" t="s">
        <v>69</v>
      </c>
      <c r="B12" s="311"/>
      <c r="C12" s="311"/>
      <c r="D12" s="311"/>
      <c r="E12" s="311"/>
      <c r="F12" s="311"/>
      <c r="G12" s="311"/>
      <c r="H12" s="311"/>
      <c r="I12" s="311"/>
      <c r="J12" s="311"/>
      <c r="K12" s="311"/>
      <c r="L12" s="312"/>
    </row>
  </sheetData>
  <sheetProtection algorithmName="SHA-512" hashValue="gynkcg68FejP30bByWxnFh8kyAYBZ1RVPfGkuSsnfTYfVjO+AgU+Yjva8pIs2+HAYtkzGTQdpY63dbfLVrna7Q==" saltValue="q1HRi4b6xluAGgtPsQBHNg==" spinCount="100000" sheet="1" objects="1" scenarios="1"/>
  <dataConsolidate function="varp" link="1"/>
  <mergeCells count="16">
    <mergeCell ref="A9:L9"/>
    <mergeCell ref="A10:L10"/>
    <mergeCell ref="A11:L11"/>
    <mergeCell ref="A12:L12"/>
    <mergeCell ref="A5:A6"/>
    <mergeCell ref="B5:F6"/>
    <mergeCell ref="G5:H6"/>
    <mergeCell ref="I5:L6"/>
    <mergeCell ref="A7:K7"/>
    <mergeCell ref="A8:K8"/>
    <mergeCell ref="A1:L1"/>
    <mergeCell ref="A2:D3"/>
    <mergeCell ref="H2:I3"/>
    <mergeCell ref="B4:F4"/>
    <mergeCell ref="G4:H4"/>
    <mergeCell ref="I4:L4"/>
  </mergeCells>
  <printOptions horizontalCentered="1" verticalCentered="1"/>
  <pageMargins left="0.39370078740157483" right="0.39370078740157483" top="0.39370078740157483" bottom="0.39370078740157483" header="0.31496062992125984" footer="0.31496062992125984"/>
  <pageSetup paperSize="529" scale="4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12FD3-DA89-42CA-A328-9A1C5B5AA25B}">
  <sheetPr codeName="Hoja11"/>
  <dimension ref="A1:XFC33"/>
  <sheetViews>
    <sheetView showGridLines="0" view="pageBreakPreview" zoomScale="50" zoomScaleNormal="70" zoomScaleSheetLayoutView="50" workbookViewId="0">
      <selection activeCell="G6" sqref="G6:G7"/>
    </sheetView>
  </sheetViews>
  <sheetFormatPr baseColWidth="10" defaultColWidth="0" defaultRowHeight="18.5" x14ac:dyDescent="0.45"/>
  <cols>
    <col min="1" max="1" width="6.453125" style="154" customWidth="1"/>
    <col min="2" max="2" width="14.453125" style="154" customWidth="1"/>
    <col min="3" max="3" width="23.81640625" style="154" customWidth="1"/>
    <col min="4" max="4" width="31.1796875" style="154" customWidth="1"/>
    <col min="5" max="5" width="14.54296875" style="154" customWidth="1"/>
    <col min="6" max="6" width="29.81640625" style="154" customWidth="1"/>
    <col min="7" max="7" width="25.1796875" style="154" customWidth="1"/>
    <col min="8" max="8" width="21.81640625" style="154" customWidth="1"/>
    <col min="9" max="9" width="32.7265625" style="154" customWidth="1"/>
    <col min="10" max="10" width="105" style="154" customWidth="1"/>
    <col min="11" max="11" width="86.453125" style="154" customWidth="1"/>
    <col min="12" max="12" width="74.453125" style="154" customWidth="1"/>
    <col min="13" max="13" width="0.453125" style="154" customWidth="1"/>
    <col min="14" max="14" width="0" style="154" hidden="1" customWidth="1"/>
    <col min="15" max="16375" width="0" style="154" hidden="1"/>
    <col min="16376" max="16376" width="72.7265625" style="154" hidden="1"/>
    <col min="16377" max="16377" width="28.7265625" style="154" hidden="1"/>
    <col min="16378" max="16378" width="26.7265625" style="154" hidden="1"/>
    <col min="16379" max="16379" width="29.7265625" style="154" hidden="1"/>
    <col min="16380" max="16380" width="31" style="154" hidden="1"/>
    <col min="16381" max="16381" width="11.453125" style="154" hidden="1"/>
    <col min="16382" max="16383" width="12.7265625" style="154" hidden="1"/>
    <col min="16384" max="16384" width="36.81640625" style="154" hidden="1"/>
  </cols>
  <sheetData>
    <row r="1" spans="1:22" ht="82.5" customHeight="1" thickBot="1" x14ac:dyDescent="0.5">
      <c r="A1" s="300" t="s">
        <v>54</v>
      </c>
      <c r="B1" s="300"/>
      <c r="C1" s="300"/>
      <c r="D1" s="300"/>
      <c r="E1" s="300"/>
      <c r="F1" s="300"/>
      <c r="G1" s="300"/>
      <c r="H1" s="300"/>
      <c r="I1" s="300"/>
      <c r="J1" s="300"/>
      <c r="K1" s="300"/>
      <c r="L1" s="300"/>
    </row>
    <row r="2" spans="1:22" ht="24.75" customHeight="1" thickBot="1" x14ac:dyDescent="0.5">
      <c r="A2" s="287" t="s">
        <v>55</v>
      </c>
      <c r="B2" s="287"/>
      <c r="C2" s="287"/>
      <c r="D2" s="287"/>
      <c r="E2" s="160" t="s">
        <v>56</v>
      </c>
      <c r="F2" s="288" t="s">
        <v>57</v>
      </c>
      <c r="G2" s="288"/>
      <c r="H2" s="161" t="s">
        <v>58</v>
      </c>
      <c r="I2" s="289" t="s">
        <v>59</v>
      </c>
      <c r="J2" s="162" t="s">
        <v>56</v>
      </c>
      <c r="K2" s="160" t="s">
        <v>57</v>
      </c>
      <c r="L2" s="220" t="s">
        <v>58</v>
      </c>
    </row>
    <row r="3" spans="1:22" ht="24.75" customHeight="1" thickBot="1" x14ac:dyDescent="0.5">
      <c r="A3" s="287"/>
      <c r="B3" s="287"/>
      <c r="C3" s="287"/>
      <c r="D3" s="287"/>
      <c r="E3" s="159">
        <v>1</v>
      </c>
      <c r="F3" s="287">
        <v>1</v>
      </c>
      <c r="G3" s="287"/>
      <c r="H3" s="163">
        <v>2024</v>
      </c>
      <c r="I3" s="289"/>
      <c r="J3" s="159">
        <v>31</v>
      </c>
      <c r="K3" s="159">
        <v>12</v>
      </c>
      <c r="L3" s="159">
        <v>2024</v>
      </c>
    </row>
    <row r="4" spans="1:22" ht="33" customHeight="1" thickBot="1" x14ac:dyDescent="0.5">
      <c r="A4" s="262" t="s">
        <v>60</v>
      </c>
      <c r="B4" s="268" t="s">
        <v>70</v>
      </c>
      <c r="C4" s="268"/>
      <c r="D4" s="268"/>
      <c r="E4" s="268"/>
      <c r="F4" s="268"/>
      <c r="G4" s="262" t="s">
        <v>71</v>
      </c>
      <c r="H4" s="263" t="s">
        <v>72</v>
      </c>
      <c r="I4" s="263" t="s">
        <v>63</v>
      </c>
      <c r="J4" s="263"/>
      <c r="K4" s="263"/>
      <c r="L4" s="263"/>
    </row>
    <row r="5" spans="1:22" ht="53.25" customHeight="1" thickBot="1" x14ac:dyDescent="0.5">
      <c r="A5" s="262"/>
      <c r="B5" s="269" t="str">
        <f>'CONSOLIDADO EV. 2024 SNS'!C8</f>
        <v>Superintendencia Delegada de Investigaciones Administrativas</v>
      </c>
      <c r="C5" s="269"/>
      <c r="D5" s="269"/>
      <c r="E5" s="269"/>
      <c r="F5" s="269"/>
      <c r="G5" s="262"/>
      <c r="H5" s="263"/>
      <c r="I5" s="263"/>
      <c r="J5" s="263"/>
      <c r="K5" s="263"/>
      <c r="L5" s="263"/>
    </row>
    <row r="6" spans="1:22" ht="121.5" customHeight="1" thickBot="1" x14ac:dyDescent="0.5">
      <c r="A6" s="271">
        <v>1</v>
      </c>
      <c r="B6" s="270" t="s">
        <v>166</v>
      </c>
      <c r="C6" s="343"/>
      <c r="D6" s="343"/>
      <c r="E6" s="343"/>
      <c r="F6" s="344"/>
      <c r="G6" s="272">
        <v>1</v>
      </c>
      <c r="H6" s="273">
        <v>8.8000000000000007</v>
      </c>
      <c r="I6" s="275" t="s">
        <v>167</v>
      </c>
      <c r="J6" s="275"/>
      <c r="K6" s="275"/>
      <c r="L6" s="276"/>
    </row>
    <row r="7" spans="1:22" ht="236.25" customHeight="1" thickBot="1" x14ac:dyDescent="0.5">
      <c r="A7" s="271"/>
      <c r="B7" s="345"/>
      <c r="C7" s="346"/>
      <c r="D7" s="346"/>
      <c r="E7" s="346"/>
      <c r="F7" s="347"/>
      <c r="G7" s="272"/>
      <c r="H7" s="273"/>
      <c r="I7" s="275"/>
      <c r="J7" s="275"/>
      <c r="K7" s="275"/>
      <c r="L7" s="276"/>
    </row>
    <row r="8" spans="1:22" ht="130.5" customHeight="1" thickBot="1" x14ac:dyDescent="0.5">
      <c r="A8" s="271">
        <f>A6+1</f>
        <v>2</v>
      </c>
      <c r="B8" s="277" t="s">
        <v>168</v>
      </c>
      <c r="C8" s="349"/>
      <c r="D8" s="349"/>
      <c r="E8" s="349"/>
      <c r="F8" s="350"/>
      <c r="G8" s="272">
        <v>1</v>
      </c>
      <c r="H8" s="334">
        <v>6.4</v>
      </c>
      <c r="I8" s="275" t="s">
        <v>169</v>
      </c>
      <c r="J8" s="275"/>
      <c r="K8" s="275"/>
      <c r="L8" s="276"/>
    </row>
    <row r="9" spans="1:22" ht="130.5" customHeight="1" thickBot="1" x14ac:dyDescent="0.5">
      <c r="A9" s="271"/>
      <c r="B9" s="351"/>
      <c r="C9" s="352"/>
      <c r="D9" s="352"/>
      <c r="E9" s="352"/>
      <c r="F9" s="353"/>
      <c r="G9" s="272"/>
      <c r="H9" s="334"/>
      <c r="I9" s="275"/>
      <c r="J9" s="275"/>
      <c r="K9" s="275"/>
      <c r="L9" s="276"/>
      <c r="O9" s="267"/>
      <c r="P9" s="267"/>
      <c r="Q9" s="267"/>
      <c r="R9" s="267"/>
      <c r="S9" s="267"/>
      <c r="T9" s="267"/>
      <c r="U9" s="267"/>
      <c r="V9" s="267"/>
    </row>
    <row r="10" spans="1:22" ht="121.5" customHeight="1" thickBot="1" x14ac:dyDescent="0.5">
      <c r="A10" s="271">
        <f>A8+1</f>
        <v>3</v>
      </c>
      <c r="B10" s="270" t="s">
        <v>170</v>
      </c>
      <c r="C10" s="343"/>
      <c r="D10" s="343"/>
      <c r="E10" s="343"/>
      <c r="F10" s="344"/>
      <c r="G10" s="272">
        <v>1</v>
      </c>
      <c r="H10" s="273">
        <v>10</v>
      </c>
      <c r="I10" s="275" t="s">
        <v>171</v>
      </c>
      <c r="J10" s="275"/>
      <c r="K10" s="275"/>
      <c r="L10" s="276"/>
      <c r="O10" s="164"/>
      <c r="P10" s="164"/>
      <c r="Q10" s="164"/>
      <c r="R10" s="164"/>
      <c r="S10" s="164"/>
      <c r="T10" s="164"/>
      <c r="U10" s="164"/>
      <c r="V10" s="164"/>
    </row>
    <row r="11" spans="1:22" ht="121.5" customHeight="1" thickBot="1" x14ac:dyDescent="0.5">
      <c r="A11" s="271"/>
      <c r="B11" s="345"/>
      <c r="C11" s="346"/>
      <c r="D11" s="346"/>
      <c r="E11" s="346"/>
      <c r="F11" s="347"/>
      <c r="G11" s="272"/>
      <c r="H11" s="273"/>
      <c r="I11" s="275"/>
      <c r="J11" s="275"/>
      <c r="K11" s="275"/>
      <c r="L11" s="276"/>
      <c r="O11" s="164"/>
      <c r="P11" s="164"/>
      <c r="Q11" s="164"/>
      <c r="R11" s="164"/>
      <c r="S11" s="164"/>
      <c r="T11" s="164"/>
      <c r="U11" s="164"/>
      <c r="V11" s="164"/>
    </row>
    <row r="12" spans="1:22" ht="116.25" customHeight="1" thickBot="1" x14ac:dyDescent="0.5">
      <c r="A12" s="271">
        <f>A10+1</f>
        <v>4</v>
      </c>
      <c r="B12" s="270" t="s">
        <v>172</v>
      </c>
      <c r="C12" s="343"/>
      <c r="D12" s="343"/>
      <c r="E12" s="343"/>
      <c r="F12" s="344"/>
      <c r="G12" s="272">
        <v>1</v>
      </c>
      <c r="H12" s="273">
        <v>10</v>
      </c>
      <c r="I12" s="275" t="s">
        <v>173</v>
      </c>
      <c r="J12" s="275"/>
      <c r="K12" s="275"/>
      <c r="L12" s="276"/>
      <c r="O12" s="164"/>
      <c r="P12" s="164"/>
      <c r="Q12" s="164"/>
      <c r="R12" s="164"/>
      <c r="S12" s="164"/>
      <c r="T12" s="164"/>
      <c r="U12" s="164"/>
      <c r="V12" s="164"/>
    </row>
    <row r="13" spans="1:22" ht="116.25" customHeight="1" thickBot="1" x14ac:dyDescent="0.5">
      <c r="A13" s="271"/>
      <c r="B13" s="345"/>
      <c r="C13" s="346"/>
      <c r="D13" s="346"/>
      <c r="E13" s="346"/>
      <c r="F13" s="347"/>
      <c r="G13" s="272"/>
      <c r="H13" s="273"/>
      <c r="I13" s="275"/>
      <c r="J13" s="275"/>
      <c r="K13" s="275"/>
      <c r="L13" s="276"/>
      <c r="O13" s="164"/>
      <c r="P13" s="164"/>
      <c r="Q13" s="164"/>
      <c r="R13" s="164"/>
      <c r="S13" s="164"/>
      <c r="T13" s="164"/>
      <c r="U13" s="164"/>
      <c r="V13" s="164"/>
    </row>
    <row r="14" spans="1:22" ht="153.75" customHeight="1" thickBot="1" x14ac:dyDescent="0.5">
      <c r="A14" s="271">
        <f>A12+1</f>
        <v>5</v>
      </c>
      <c r="B14" s="270" t="s">
        <v>174</v>
      </c>
      <c r="C14" s="343"/>
      <c r="D14" s="343"/>
      <c r="E14" s="343"/>
      <c r="F14" s="344"/>
      <c r="G14" s="272">
        <v>1</v>
      </c>
      <c r="H14" s="273">
        <v>10</v>
      </c>
      <c r="I14" s="275" t="s">
        <v>175</v>
      </c>
      <c r="J14" s="275"/>
      <c r="K14" s="275"/>
      <c r="L14" s="276"/>
      <c r="O14" s="164"/>
      <c r="P14" s="164"/>
      <c r="Q14" s="164"/>
      <c r="R14" s="164"/>
      <c r="S14" s="164"/>
      <c r="T14" s="164"/>
      <c r="U14" s="164"/>
      <c r="V14" s="164"/>
    </row>
    <row r="15" spans="1:22" s="198" customFormat="1" ht="153.75" customHeight="1" thickBot="1" x14ac:dyDescent="0.4">
      <c r="A15" s="271"/>
      <c r="B15" s="345"/>
      <c r="C15" s="346"/>
      <c r="D15" s="346"/>
      <c r="E15" s="346"/>
      <c r="F15" s="347"/>
      <c r="G15" s="272"/>
      <c r="H15" s="273"/>
      <c r="I15" s="275"/>
      <c r="J15" s="275"/>
      <c r="K15" s="275"/>
      <c r="L15" s="276"/>
    </row>
    <row r="16" spans="1:22" s="198" customFormat="1" ht="208.5" customHeight="1" thickBot="1" x14ac:dyDescent="0.4">
      <c r="A16" s="271">
        <f>A14+1</f>
        <v>6</v>
      </c>
      <c r="B16" s="270" t="s">
        <v>176</v>
      </c>
      <c r="C16" s="343"/>
      <c r="D16" s="343"/>
      <c r="E16" s="343"/>
      <c r="F16" s="344"/>
      <c r="G16" s="272">
        <v>1</v>
      </c>
      <c r="H16" s="273">
        <v>9.1</v>
      </c>
      <c r="I16" s="275" t="s">
        <v>177</v>
      </c>
      <c r="J16" s="275"/>
      <c r="K16" s="275"/>
      <c r="L16" s="276"/>
    </row>
    <row r="17" spans="1:12" s="198" customFormat="1" ht="208.5" customHeight="1" thickBot="1" x14ac:dyDescent="0.4">
      <c r="A17" s="271"/>
      <c r="B17" s="345"/>
      <c r="C17" s="346"/>
      <c r="D17" s="346"/>
      <c r="E17" s="346"/>
      <c r="F17" s="347"/>
      <c r="G17" s="272"/>
      <c r="H17" s="273"/>
      <c r="I17" s="275"/>
      <c r="J17" s="275"/>
      <c r="K17" s="275"/>
      <c r="L17" s="276"/>
    </row>
    <row r="18" spans="1:12" s="198" customFormat="1" ht="121.5" customHeight="1" thickBot="1" x14ac:dyDescent="0.4">
      <c r="A18" s="271">
        <f>A16+1</f>
        <v>7</v>
      </c>
      <c r="B18" s="270" t="s">
        <v>178</v>
      </c>
      <c r="C18" s="270"/>
      <c r="D18" s="270"/>
      <c r="E18" s="270"/>
      <c r="F18" s="270"/>
      <c r="G18" s="272">
        <v>1</v>
      </c>
      <c r="H18" s="273">
        <v>10</v>
      </c>
      <c r="I18" s="291" t="s">
        <v>179</v>
      </c>
      <c r="J18" s="275"/>
      <c r="K18" s="275"/>
      <c r="L18" s="276"/>
    </row>
    <row r="19" spans="1:12" s="198" customFormat="1" ht="121.5" customHeight="1" thickBot="1" x14ac:dyDescent="0.4">
      <c r="A19" s="271"/>
      <c r="B19" s="270"/>
      <c r="C19" s="270"/>
      <c r="D19" s="270"/>
      <c r="E19" s="270"/>
      <c r="F19" s="270"/>
      <c r="G19" s="272"/>
      <c r="H19" s="273"/>
      <c r="I19" s="275"/>
      <c r="J19" s="275"/>
      <c r="K19" s="275"/>
      <c r="L19" s="276"/>
    </row>
    <row r="20" spans="1:12" s="198" customFormat="1" ht="166.5" customHeight="1" thickBot="1" x14ac:dyDescent="0.4">
      <c r="A20" s="271">
        <f>A18+1</f>
        <v>8</v>
      </c>
      <c r="B20" s="270" t="s">
        <v>180</v>
      </c>
      <c r="C20" s="270"/>
      <c r="D20" s="270"/>
      <c r="E20" s="270"/>
      <c r="F20" s="270"/>
      <c r="G20" s="272">
        <v>1</v>
      </c>
      <c r="H20" s="273">
        <v>10</v>
      </c>
      <c r="I20" s="275" t="s">
        <v>181</v>
      </c>
      <c r="J20" s="275"/>
      <c r="K20" s="275"/>
      <c r="L20" s="276"/>
    </row>
    <row r="21" spans="1:12" s="198" customFormat="1" ht="166.5" customHeight="1" thickBot="1" x14ac:dyDescent="0.4">
      <c r="A21" s="271"/>
      <c r="B21" s="270"/>
      <c r="C21" s="270"/>
      <c r="D21" s="270"/>
      <c r="E21" s="270"/>
      <c r="F21" s="270"/>
      <c r="G21" s="272"/>
      <c r="H21" s="273"/>
      <c r="I21" s="275"/>
      <c r="J21" s="275"/>
      <c r="K21" s="275"/>
      <c r="L21" s="276"/>
    </row>
    <row r="22" spans="1:12" s="198" customFormat="1" ht="181.5" customHeight="1" thickBot="1" x14ac:dyDescent="0.4">
      <c r="A22" s="271">
        <f>A20+1</f>
        <v>9</v>
      </c>
      <c r="B22" s="270" t="s">
        <v>182</v>
      </c>
      <c r="C22" s="270"/>
      <c r="D22" s="270"/>
      <c r="E22" s="270"/>
      <c r="F22" s="270"/>
      <c r="G22" s="272">
        <v>1</v>
      </c>
      <c r="H22" s="273">
        <v>10</v>
      </c>
      <c r="I22" s="291" t="s">
        <v>183</v>
      </c>
      <c r="J22" s="275"/>
      <c r="K22" s="275"/>
      <c r="L22" s="276"/>
    </row>
    <row r="23" spans="1:12" s="198" customFormat="1" ht="181.5" customHeight="1" thickBot="1" x14ac:dyDescent="0.4">
      <c r="A23" s="271"/>
      <c r="B23" s="270"/>
      <c r="C23" s="270"/>
      <c r="D23" s="270"/>
      <c r="E23" s="270"/>
      <c r="F23" s="270"/>
      <c r="G23" s="272"/>
      <c r="H23" s="273"/>
      <c r="I23" s="275"/>
      <c r="J23" s="275"/>
      <c r="K23" s="275"/>
      <c r="L23" s="276"/>
    </row>
    <row r="24" spans="1:12" s="198" customFormat="1" ht="121.5" customHeight="1" thickBot="1" x14ac:dyDescent="0.4">
      <c r="A24" s="271">
        <f>A22+1</f>
        <v>10</v>
      </c>
      <c r="B24" s="270" t="s">
        <v>184</v>
      </c>
      <c r="C24" s="270"/>
      <c r="D24" s="270"/>
      <c r="E24" s="270"/>
      <c r="F24" s="270"/>
      <c r="G24" s="272">
        <v>1</v>
      </c>
      <c r="H24" s="273">
        <v>10</v>
      </c>
      <c r="I24" s="291" t="s">
        <v>185</v>
      </c>
      <c r="J24" s="275"/>
      <c r="K24" s="275"/>
      <c r="L24" s="276"/>
    </row>
    <row r="25" spans="1:12" s="198" customFormat="1" ht="121.5" customHeight="1" thickBot="1" x14ac:dyDescent="0.4">
      <c r="A25" s="271"/>
      <c r="B25" s="270"/>
      <c r="C25" s="270"/>
      <c r="D25" s="270"/>
      <c r="E25" s="270"/>
      <c r="F25" s="270"/>
      <c r="G25" s="272"/>
      <c r="H25" s="273"/>
      <c r="I25" s="338"/>
      <c r="J25" s="338"/>
      <c r="K25" s="338"/>
      <c r="L25" s="339"/>
    </row>
    <row r="26" spans="1:12" ht="175.5" customHeight="1" thickBot="1" x14ac:dyDescent="0.5">
      <c r="A26" s="278" t="s">
        <v>6</v>
      </c>
      <c r="B26" s="278"/>
      <c r="C26" s="278"/>
      <c r="D26" s="278"/>
      <c r="E26" s="278"/>
      <c r="F26" s="278"/>
      <c r="G26" s="280">
        <v>1</v>
      </c>
      <c r="H26" s="282">
        <f>SUM(H6:H25)/10</f>
        <v>9.4300000000000015</v>
      </c>
      <c r="I26" s="316" t="s">
        <v>186</v>
      </c>
      <c r="J26" s="316"/>
      <c r="K26" s="316"/>
      <c r="L26" s="316"/>
    </row>
    <row r="27" spans="1:12" ht="175.5" customHeight="1" thickBot="1" x14ac:dyDescent="0.5">
      <c r="A27" s="279"/>
      <c r="B27" s="279"/>
      <c r="C27" s="279"/>
      <c r="D27" s="279"/>
      <c r="E27" s="279"/>
      <c r="F27" s="279"/>
      <c r="G27" s="281"/>
      <c r="H27" s="283"/>
      <c r="I27" s="316"/>
      <c r="J27" s="316"/>
      <c r="K27" s="316"/>
      <c r="L27" s="316"/>
    </row>
    <row r="28" spans="1:12" x14ac:dyDescent="0.45">
      <c r="A28" s="306" t="s">
        <v>64</v>
      </c>
      <c r="B28" s="307"/>
      <c r="C28" s="307"/>
      <c r="D28" s="307"/>
      <c r="E28" s="307"/>
      <c r="F28" s="307"/>
      <c r="G28" s="307"/>
      <c r="H28" s="307"/>
      <c r="I28" s="307"/>
      <c r="J28" s="307"/>
      <c r="K28" s="307"/>
      <c r="L28" s="173"/>
    </row>
    <row r="29" spans="1:12" x14ac:dyDescent="0.45">
      <c r="A29" s="305" t="s">
        <v>65</v>
      </c>
      <c r="B29" s="244"/>
      <c r="C29" s="244"/>
      <c r="D29" s="244"/>
      <c r="E29" s="244"/>
      <c r="F29" s="244"/>
      <c r="G29" s="244"/>
      <c r="H29" s="244"/>
      <c r="I29" s="244"/>
      <c r="J29" s="244"/>
      <c r="K29" s="244"/>
      <c r="L29" s="172"/>
    </row>
    <row r="30" spans="1:12" ht="18.649999999999999" customHeight="1" x14ac:dyDescent="0.45">
      <c r="A30" s="303" t="s">
        <v>66</v>
      </c>
      <c r="B30" s="246"/>
      <c r="C30" s="246"/>
      <c r="D30" s="246"/>
      <c r="E30" s="246"/>
      <c r="F30" s="246"/>
      <c r="G30" s="246"/>
      <c r="H30" s="246"/>
      <c r="I30" s="246"/>
      <c r="J30" s="246"/>
      <c r="K30" s="246"/>
      <c r="L30" s="304"/>
    </row>
    <row r="31" spans="1:12" x14ac:dyDescent="0.45">
      <c r="A31" s="303" t="s">
        <v>67</v>
      </c>
      <c r="B31" s="246"/>
      <c r="C31" s="246"/>
      <c r="D31" s="246"/>
      <c r="E31" s="246"/>
      <c r="F31" s="246"/>
      <c r="G31" s="246"/>
      <c r="H31" s="246"/>
      <c r="I31" s="246"/>
      <c r="J31" s="246"/>
      <c r="K31" s="246"/>
      <c r="L31" s="304"/>
    </row>
    <row r="32" spans="1:12" x14ac:dyDescent="0.45">
      <c r="A32" s="301" t="s">
        <v>68</v>
      </c>
      <c r="B32" s="265"/>
      <c r="C32" s="265"/>
      <c r="D32" s="265"/>
      <c r="E32" s="265"/>
      <c r="F32" s="265"/>
      <c r="G32" s="265"/>
      <c r="H32" s="265"/>
      <c r="I32" s="265"/>
      <c r="J32" s="265"/>
      <c r="K32" s="265"/>
      <c r="L32" s="302"/>
    </row>
    <row r="33" spans="1:12" ht="19" thickBot="1" x14ac:dyDescent="0.5">
      <c r="A33" s="174" t="s">
        <v>69</v>
      </c>
      <c r="B33" s="175"/>
      <c r="C33" s="175"/>
      <c r="D33" s="175"/>
      <c r="E33" s="175"/>
      <c r="F33" s="175"/>
      <c r="G33" s="175"/>
      <c r="H33" s="175"/>
      <c r="I33" s="175"/>
      <c r="J33" s="175"/>
      <c r="K33" s="175"/>
      <c r="L33" s="176"/>
    </row>
  </sheetData>
  <sheetProtection algorithmName="SHA-512" hashValue="f+TrMqZAq+pWxaA449vVf2gT+Dgbyt+LN7z0Rkz/JuUGpM4+vRtF+3vEEMbhe11T6nM6mfH0jObmYmpJpT6laQ==" saltValue="f0/0Zaf+wrQHj1EpjW41+A==" spinCount="100000" sheet="1"/>
  <dataConsolidate function="varp"/>
  <mergeCells count="71">
    <mergeCell ref="A1:L1"/>
    <mergeCell ref="A2:D3"/>
    <mergeCell ref="F2:G2"/>
    <mergeCell ref="I2:I3"/>
    <mergeCell ref="F3:G3"/>
    <mergeCell ref="O9:V9"/>
    <mergeCell ref="B5:F5"/>
    <mergeCell ref="A6:A7"/>
    <mergeCell ref="B6:F7"/>
    <mergeCell ref="G6:G7"/>
    <mergeCell ref="H6:H7"/>
    <mergeCell ref="I6:L7"/>
    <mergeCell ref="A4:A5"/>
    <mergeCell ref="B4:F4"/>
    <mergeCell ref="G4:G5"/>
    <mergeCell ref="H4:H5"/>
    <mergeCell ref="I4:L5"/>
    <mergeCell ref="A8:A9"/>
    <mergeCell ref="B8:F9"/>
    <mergeCell ref="G8:G9"/>
    <mergeCell ref="H8:H9"/>
    <mergeCell ref="I8:L9"/>
    <mergeCell ref="A12:A13"/>
    <mergeCell ref="B12:F13"/>
    <mergeCell ref="G12:G13"/>
    <mergeCell ref="H12:H13"/>
    <mergeCell ref="I12:L13"/>
    <mergeCell ref="A10:A11"/>
    <mergeCell ref="B10:F11"/>
    <mergeCell ref="G10:G11"/>
    <mergeCell ref="H10:H11"/>
    <mergeCell ref="I10:L11"/>
    <mergeCell ref="A16:A17"/>
    <mergeCell ref="B16:F17"/>
    <mergeCell ref="G16:G17"/>
    <mergeCell ref="H16:H17"/>
    <mergeCell ref="I16:L17"/>
    <mergeCell ref="A14:A15"/>
    <mergeCell ref="B14:F15"/>
    <mergeCell ref="G14:G15"/>
    <mergeCell ref="H14:H15"/>
    <mergeCell ref="I14:L15"/>
    <mergeCell ref="A26:F27"/>
    <mergeCell ref="G26:G27"/>
    <mergeCell ref="H26:H27"/>
    <mergeCell ref="I26:L27"/>
    <mergeCell ref="A18:A19"/>
    <mergeCell ref="B18:F19"/>
    <mergeCell ref="G18:G19"/>
    <mergeCell ref="H18:H19"/>
    <mergeCell ref="I18:L19"/>
    <mergeCell ref="A20:A21"/>
    <mergeCell ref="B20:F21"/>
    <mergeCell ref="G20:G21"/>
    <mergeCell ref="H20:H21"/>
    <mergeCell ref="I20:L21"/>
    <mergeCell ref="A22:A23"/>
    <mergeCell ref="B22:F23"/>
    <mergeCell ref="A28:K28"/>
    <mergeCell ref="A29:K29"/>
    <mergeCell ref="A30:L30"/>
    <mergeCell ref="A31:L31"/>
    <mergeCell ref="A32:L32"/>
    <mergeCell ref="G22:G23"/>
    <mergeCell ref="H22:H23"/>
    <mergeCell ref="I22:L23"/>
    <mergeCell ref="A24:A25"/>
    <mergeCell ref="B24:F25"/>
    <mergeCell ref="G24:G25"/>
    <mergeCell ref="H24:H25"/>
    <mergeCell ref="I24:L25"/>
  </mergeCells>
  <dataValidations count="1">
    <dataValidation type="decimal" allowBlank="1" showInputMessage="1" showErrorMessage="1" sqref="H6 H26" xr:uid="{6B37848D-D2D9-4090-AF5E-ABFB40B79BEB}">
      <formula1>0</formula1>
      <formula2>10</formula2>
    </dataValidation>
  </dataValidations>
  <printOptions horizontalCentered="1" verticalCentered="1"/>
  <pageMargins left="0.19685039370078741" right="0.31496062992125984" top="0.31496062992125984" bottom="0.23" header="0.23622047244094491" footer="0.15748031496062992"/>
  <pageSetup scale="16"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Dias" xr:uid="{D5F4D5E3-5FE7-478F-B8FA-A5A8BC01768B}">
          <x14:formula1>
            <xm:f>Hoja4!$H$3:$H$33</xm:f>
          </x14:formula1>
          <xm:sqref>E3 J3</xm:sqref>
        </x14:dataValidation>
        <x14:dataValidation type="list" allowBlank="1" showInputMessage="1" showErrorMessage="1" xr:uid="{E490C3F1-C9A9-42F4-AFED-16329F921179}">
          <x14:formula1>
            <xm:f>Hoja4!$H$3:$H$14</xm:f>
          </x14:formula1>
          <xm:sqref>K3 F3:G3</xm:sqref>
        </x14:dataValidation>
        <x14:dataValidation type="list" allowBlank="1" showInputMessage="1" showErrorMessage="1" xr:uid="{C6C6854A-6EDE-4C24-B838-5ED8A335A997}">
          <x14:formula1>
            <xm:f>Hoja4!$I$3:$I$8</xm:f>
          </x14:formula1>
          <xm:sqref>H3 L3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C2D96-894C-4517-BB45-AC4B8CBC89CC}">
  <sheetPr>
    <tabColor theme="0" tint="-4.9989318521683403E-2"/>
    <pageSetUpPr fitToPage="1"/>
  </sheetPr>
  <dimension ref="A1:L12"/>
  <sheetViews>
    <sheetView showGridLines="0" view="pageBreakPreview" zoomScale="50" zoomScaleNormal="70" zoomScaleSheetLayoutView="50" zoomScalePageLayoutView="70" workbookViewId="0">
      <selection activeCell="I5" sqref="I5:L6"/>
    </sheetView>
  </sheetViews>
  <sheetFormatPr baseColWidth="10" defaultColWidth="0" defaultRowHeight="0" customHeight="1" zeroHeight="1" x14ac:dyDescent="0.35"/>
  <cols>
    <col min="1" max="1" width="5.7265625" style="165" customWidth="1"/>
    <col min="2" max="2" width="14.453125" style="59" customWidth="1"/>
    <col min="3" max="3" width="12.7265625" style="59" customWidth="1"/>
    <col min="4" max="4" width="15.26953125" style="59" customWidth="1"/>
    <col min="5" max="5" width="15" style="59" customWidth="1"/>
    <col min="6" max="6" width="14.1796875" style="59" customWidth="1"/>
    <col min="7" max="7" width="19.7265625" style="59" customWidth="1"/>
    <col min="8" max="9" width="12.1796875" style="59" customWidth="1"/>
    <col min="10" max="11" width="42.453125" style="59" customWidth="1"/>
    <col min="12" max="12" width="42.453125" style="166" customWidth="1"/>
    <col min="13" max="13" width="0.453125" style="59" customWidth="1"/>
    <col min="14" max="14" width="0" style="59" hidden="1" customWidth="1"/>
    <col min="15" max="16384" width="0" style="59" hidden="1"/>
  </cols>
  <sheetData>
    <row r="1" spans="1:12" ht="79.5" customHeight="1" thickBot="1" x14ac:dyDescent="0.4">
      <c r="A1" s="235" t="s">
        <v>54</v>
      </c>
      <c r="B1" s="236"/>
      <c r="C1" s="236"/>
      <c r="D1" s="236"/>
      <c r="E1" s="236"/>
      <c r="F1" s="236"/>
      <c r="G1" s="236"/>
      <c r="H1" s="236"/>
      <c r="I1" s="236"/>
      <c r="J1" s="236"/>
      <c r="K1" s="236"/>
      <c r="L1" s="237"/>
    </row>
    <row r="2" spans="1:12" s="169" customFormat="1" ht="25.5" customHeight="1" x14ac:dyDescent="0.35">
      <c r="A2" s="248" t="s">
        <v>55</v>
      </c>
      <c r="B2" s="249"/>
      <c r="C2" s="249"/>
      <c r="D2" s="249"/>
      <c r="E2" s="167" t="s">
        <v>56</v>
      </c>
      <c r="F2" s="167" t="s">
        <v>57</v>
      </c>
      <c r="G2" s="167" t="s">
        <v>58</v>
      </c>
      <c r="H2" s="252" t="s">
        <v>59</v>
      </c>
      <c r="I2" s="253"/>
      <c r="J2" s="167" t="s">
        <v>56</v>
      </c>
      <c r="K2" s="167" t="s">
        <v>57</v>
      </c>
      <c r="L2" s="168" t="s">
        <v>58</v>
      </c>
    </row>
    <row r="3" spans="1:12" s="169" customFormat="1" ht="25.5" customHeight="1" thickBot="1" x14ac:dyDescent="0.4">
      <c r="A3" s="250"/>
      <c r="B3" s="251"/>
      <c r="C3" s="251"/>
      <c r="D3" s="251"/>
      <c r="E3" s="170">
        <f>'1.1. SDETGR 2024'!E3</f>
        <v>1</v>
      </c>
      <c r="F3" s="170">
        <f>'1.1. SDETGR 2024'!F3</f>
        <v>1</v>
      </c>
      <c r="G3" s="170">
        <f>'1.1. SDETGR 2024'!H3</f>
        <v>2024</v>
      </c>
      <c r="H3" s="254"/>
      <c r="I3" s="255"/>
      <c r="J3" s="170">
        <f>'1.1. SDETGR 2024'!J3</f>
        <v>31</v>
      </c>
      <c r="K3" s="170">
        <f>'1.1. SDETGR 2024'!K3</f>
        <v>12</v>
      </c>
      <c r="L3" s="171">
        <f>'1.1. SDETGR 2024'!L3</f>
        <v>2024</v>
      </c>
    </row>
    <row r="4" spans="1:12" ht="75" customHeight="1" thickBot="1" x14ac:dyDescent="0.4">
      <c r="A4" s="217" t="s">
        <v>60</v>
      </c>
      <c r="B4" s="354" t="s">
        <v>61</v>
      </c>
      <c r="C4" s="354"/>
      <c r="D4" s="354"/>
      <c r="E4" s="354"/>
      <c r="F4" s="354"/>
      <c r="G4" s="278" t="s">
        <v>62</v>
      </c>
      <c r="H4" s="278"/>
      <c r="I4" s="278" t="s">
        <v>63</v>
      </c>
      <c r="J4" s="278"/>
      <c r="K4" s="278"/>
      <c r="L4" s="278"/>
    </row>
    <row r="5" spans="1:12" s="152" customFormat="1" ht="267" customHeight="1" x14ac:dyDescent="0.45">
      <c r="A5" s="256">
        <v>6</v>
      </c>
      <c r="B5" s="256" t="str">
        <f>'6.1 SDFJC 2024'!B5</f>
        <v>Superintendencia Delegada Función Jurisdiccional y de Conciliación</v>
      </c>
      <c r="C5" s="256"/>
      <c r="D5" s="256"/>
      <c r="E5" s="256"/>
      <c r="F5" s="256"/>
      <c r="G5" s="258">
        <f>'6.1 SDFJC 2024'!H30</f>
        <v>8.4666666666666668</v>
      </c>
      <c r="H5" s="258"/>
      <c r="I5" s="260" t="str">
        <f>'6.1 SDFJC 2024'!I30</f>
        <v>Las actividades de los procesos a cargo de la Superintendencia Delegada para la Función Jurisdiccional y de Conciliación, sumadas son doce (12), cada actividad contiene un indicador de gestión el cual está constituido por una variable 1 y una variable 2, o en algunos casos por tan solo una premisa las cuales una vez aplicadas permiten establecer el porcentaje de producción en cada una de ellas.
Para efectos de la evaluación del área, se aplicó la fórmula dispuesta en cada indicador para medir la gestión de cada actividad, generando a partir de la evidencia objetiva recaudada y verificada una calificación definida entre uno (1) y diez (10) estableciendo el resultado general de producción en la vigencia 2024, que para el caso de la dependencia evaluada Superintendencia Delegada para la Función Jurisdiccional y de Conciliación es del  85% respecto del 100% propuesto.
Nota: En el ítem “Observaciones” se encuentra descrita la gestión realizada en cada actividad atendiendo las metas establecidas en el Plan Anual de Gestión (PAG) de la Superintendencia Delegada para la Función Jurisdiccional y de Conciliación.
Recomendación: La Oficina de Control Interno recomienda a la Superintendencia Delegada para la Función Jurisdiccional y de Conciliación analizar de que forma, método, dinámica o buena práctica se puede acoger para que los cambios de administración no  afecten la productividad de la dependencia, por ejemplo, haciendo énfasis en el informe de gestión que presente el funcionario saliente, de cuales son los aspectos que deben ser atendidos prioritariamente, y de esta forma, el funcionario entrante o encargado pueda eventualmente proceder de conformidad.</v>
      </c>
      <c r="J5" s="260"/>
      <c r="K5" s="260"/>
      <c r="L5" s="260"/>
    </row>
    <row r="6" spans="1:12" s="152" customFormat="1" ht="267" customHeight="1" thickBot="1" x14ac:dyDescent="0.5">
      <c r="A6" s="257"/>
      <c r="B6" s="257"/>
      <c r="C6" s="257"/>
      <c r="D6" s="257"/>
      <c r="E6" s="257"/>
      <c r="F6" s="257"/>
      <c r="G6" s="259"/>
      <c r="H6" s="259"/>
      <c r="I6" s="261"/>
      <c r="J6" s="261"/>
      <c r="K6" s="261"/>
      <c r="L6" s="261"/>
    </row>
    <row r="7" spans="1:12" ht="17.149999999999999" customHeight="1" x14ac:dyDescent="0.35">
      <c r="A7" s="313" t="s">
        <v>64</v>
      </c>
      <c r="B7" s="314"/>
      <c r="C7" s="314"/>
      <c r="D7" s="314"/>
      <c r="E7" s="314"/>
      <c r="F7" s="314"/>
      <c r="G7" s="314"/>
      <c r="H7" s="314"/>
      <c r="I7" s="314"/>
      <c r="J7" s="314"/>
      <c r="K7" s="314"/>
      <c r="L7" s="173"/>
    </row>
    <row r="8" spans="1:12" ht="17.149999999999999" customHeight="1" x14ac:dyDescent="0.35">
      <c r="A8" s="305" t="s">
        <v>65</v>
      </c>
      <c r="B8" s="244"/>
      <c r="C8" s="244"/>
      <c r="D8" s="244"/>
      <c r="E8" s="244"/>
      <c r="F8" s="244"/>
      <c r="G8" s="244"/>
      <c r="H8" s="244"/>
      <c r="I8" s="244"/>
      <c r="J8" s="244"/>
      <c r="K8" s="244"/>
      <c r="L8" s="172"/>
    </row>
    <row r="9" spans="1:12" ht="17.149999999999999" customHeight="1" x14ac:dyDescent="0.35">
      <c r="A9" s="303" t="s">
        <v>66</v>
      </c>
      <c r="B9" s="246"/>
      <c r="C9" s="246"/>
      <c r="D9" s="246"/>
      <c r="E9" s="246"/>
      <c r="F9" s="246"/>
      <c r="G9" s="246"/>
      <c r="H9" s="246"/>
      <c r="I9" s="246"/>
      <c r="J9" s="246"/>
      <c r="K9" s="246"/>
      <c r="L9" s="304"/>
    </row>
    <row r="10" spans="1:12" ht="16.5" customHeight="1" x14ac:dyDescent="0.35">
      <c r="A10" s="303" t="s">
        <v>67</v>
      </c>
      <c r="B10" s="246"/>
      <c r="C10" s="246"/>
      <c r="D10" s="246"/>
      <c r="E10" s="246"/>
      <c r="F10" s="246"/>
      <c r="G10" s="246"/>
      <c r="H10" s="246"/>
      <c r="I10" s="246"/>
      <c r="J10" s="246"/>
      <c r="K10" s="246"/>
      <c r="L10" s="304"/>
    </row>
    <row r="11" spans="1:12" ht="16.5" customHeight="1" x14ac:dyDescent="0.35">
      <c r="A11" s="301" t="s">
        <v>68</v>
      </c>
      <c r="B11" s="265"/>
      <c r="C11" s="265"/>
      <c r="D11" s="265"/>
      <c r="E11" s="265"/>
      <c r="F11" s="265"/>
      <c r="G11" s="265"/>
      <c r="H11" s="265"/>
      <c r="I11" s="265"/>
      <c r="J11" s="265"/>
      <c r="K11" s="265"/>
      <c r="L11" s="302"/>
    </row>
    <row r="12" spans="1:12" ht="16.5" customHeight="1" thickBot="1" x14ac:dyDescent="0.4">
      <c r="A12" s="310" t="s">
        <v>69</v>
      </c>
      <c r="B12" s="311"/>
      <c r="C12" s="311"/>
      <c r="D12" s="311"/>
      <c r="E12" s="311"/>
      <c r="F12" s="311"/>
      <c r="G12" s="311"/>
      <c r="H12" s="311"/>
      <c r="I12" s="311"/>
      <c r="J12" s="311"/>
      <c r="K12" s="311"/>
      <c r="L12" s="312"/>
    </row>
  </sheetData>
  <sheetProtection algorithmName="SHA-512" hashValue="kGElvapL+KXHe+avYxtdvTxofbaeopiNqHMvG1BnZOfxz0xeKDGN+VEvtbprf+KZn8pMch0VFhWOnym5FinEQA==" saltValue="v2wx3FONlvzuyg4q1ftrew==" spinCount="100000" sheet="1"/>
  <dataConsolidate function="varp" link="1"/>
  <mergeCells count="16">
    <mergeCell ref="A9:L9"/>
    <mergeCell ref="A10:L10"/>
    <mergeCell ref="A11:L11"/>
    <mergeCell ref="A12:L12"/>
    <mergeCell ref="A5:A6"/>
    <mergeCell ref="B5:F6"/>
    <mergeCell ref="G5:H6"/>
    <mergeCell ref="I5:L6"/>
    <mergeCell ref="A7:K7"/>
    <mergeCell ref="A8:K8"/>
    <mergeCell ref="A1:L1"/>
    <mergeCell ref="A2:D3"/>
    <mergeCell ref="H2:I3"/>
    <mergeCell ref="B4:F4"/>
    <mergeCell ref="G4:H4"/>
    <mergeCell ref="I4:L4"/>
  </mergeCells>
  <printOptions horizontalCentered="1" verticalCentered="1"/>
  <pageMargins left="0.39370078740157483" right="0.39370078740157483" top="0.39370078740157483" bottom="0.39370078740157483" header="0.31496062992125984" footer="0.31496062992125984"/>
  <pageSetup paperSize="529" scale="5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E53FA-1B73-4333-85DA-A7FDB43E042A}">
  <sheetPr codeName="Hoja13"/>
  <dimension ref="A1:XFC37"/>
  <sheetViews>
    <sheetView showGridLines="0" view="pageBreakPreview" zoomScale="50" zoomScaleNormal="70" zoomScaleSheetLayoutView="50" workbookViewId="0">
      <selection activeCell="I6" sqref="I6:L7"/>
    </sheetView>
  </sheetViews>
  <sheetFormatPr baseColWidth="10" defaultColWidth="0" defaultRowHeight="18.5" x14ac:dyDescent="0.45"/>
  <cols>
    <col min="1" max="1" width="6.453125" style="154" customWidth="1"/>
    <col min="2" max="2" width="14.453125" style="154" customWidth="1"/>
    <col min="3" max="3" width="23.81640625" style="154" customWidth="1"/>
    <col min="4" max="4" width="31.1796875" style="154" customWidth="1"/>
    <col min="5" max="5" width="14.54296875" style="154" customWidth="1"/>
    <col min="6" max="6" width="29.81640625" style="154" customWidth="1"/>
    <col min="7" max="7" width="25.1796875" style="154" customWidth="1"/>
    <col min="8" max="8" width="21.81640625" style="154" customWidth="1"/>
    <col min="9" max="9" width="32.7265625" style="154" customWidth="1"/>
    <col min="10" max="12" width="98.453125" style="154" customWidth="1"/>
    <col min="13" max="13" width="0.453125" style="154" customWidth="1"/>
    <col min="14" max="14" width="0" style="154" hidden="1" customWidth="1"/>
    <col min="15" max="16375" width="0" style="154" hidden="1"/>
    <col min="16376" max="16376" width="72.7265625" style="154" hidden="1"/>
    <col min="16377" max="16377" width="28.7265625" style="154" hidden="1"/>
    <col min="16378" max="16378" width="26.7265625" style="154" hidden="1"/>
    <col min="16379" max="16379" width="29.7265625" style="154" hidden="1"/>
    <col min="16380" max="16380" width="31" style="154" hidden="1"/>
    <col min="16381" max="16381" width="11.453125" style="154" hidden="1"/>
    <col min="16382" max="16383" width="12.7265625" style="154" hidden="1"/>
    <col min="16384" max="16384" width="36.81640625" style="154" hidden="1"/>
  </cols>
  <sheetData>
    <row r="1" spans="1:22" ht="87" customHeight="1" thickBot="1" x14ac:dyDescent="0.5">
      <c r="A1" s="300" t="s">
        <v>54</v>
      </c>
      <c r="B1" s="300"/>
      <c r="C1" s="300"/>
      <c r="D1" s="300"/>
      <c r="E1" s="300"/>
      <c r="F1" s="300"/>
      <c r="G1" s="300"/>
      <c r="H1" s="300"/>
      <c r="I1" s="300"/>
      <c r="J1" s="300"/>
      <c r="K1" s="300"/>
      <c r="L1" s="300"/>
    </row>
    <row r="2" spans="1:22" ht="24.75" customHeight="1" thickBot="1" x14ac:dyDescent="0.5">
      <c r="A2" s="287" t="s">
        <v>55</v>
      </c>
      <c r="B2" s="287"/>
      <c r="C2" s="287"/>
      <c r="D2" s="287"/>
      <c r="E2" s="160" t="s">
        <v>56</v>
      </c>
      <c r="F2" s="288" t="s">
        <v>57</v>
      </c>
      <c r="G2" s="288"/>
      <c r="H2" s="161" t="s">
        <v>58</v>
      </c>
      <c r="I2" s="289" t="s">
        <v>59</v>
      </c>
      <c r="J2" s="162" t="s">
        <v>56</v>
      </c>
      <c r="K2" s="160" t="s">
        <v>57</v>
      </c>
      <c r="L2" s="220" t="s">
        <v>58</v>
      </c>
    </row>
    <row r="3" spans="1:22" ht="24.75" customHeight="1" thickBot="1" x14ac:dyDescent="0.5">
      <c r="A3" s="287"/>
      <c r="B3" s="287"/>
      <c r="C3" s="287"/>
      <c r="D3" s="287"/>
      <c r="E3" s="159">
        <v>1</v>
      </c>
      <c r="F3" s="287">
        <v>1</v>
      </c>
      <c r="G3" s="287"/>
      <c r="H3" s="163">
        <v>2024</v>
      </c>
      <c r="I3" s="289"/>
      <c r="J3" s="159">
        <v>31</v>
      </c>
      <c r="K3" s="159">
        <v>12</v>
      </c>
      <c r="L3" s="159">
        <v>2024</v>
      </c>
    </row>
    <row r="4" spans="1:22" ht="33" customHeight="1" thickBot="1" x14ac:dyDescent="0.5">
      <c r="A4" s="262" t="s">
        <v>60</v>
      </c>
      <c r="B4" s="268" t="s">
        <v>70</v>
      </c>
      <c r="C4" s="268"/>
      <c r="D4" s="268"/>
      <c r="E4" s="268"/>
      <c r="F4" s="268"/>
      <c r="G4" s="262" t="s">
        <v>71</v>
      </c>
      <c r="H4" s="263" t="s">
        <v>72</v>
      </c>
      <c r="I4" s="263" t="s">
        <v>63</v>
      </c>
      <c r="J4" s="263"/>
      <c r="K4" s="263"/>
      <c r="L4" s="263"/>
    </row>
    <row r="5" spans="1:22" ht="53.25" customHeight="1" thickBot="1" x14ac:dyDescent="0.5">
      <c r="A5" s="262"/>
      <c r="B5" s="269" t="str">
        <f>'CONSOLIDADO EV. 2024 SNS'!C9</f>
        <v>Superintendencia Delegada Función Jurisdiccional y de Conciliación</v>
      </c>
      <c r="C5" s="269"/>
      <c r="D5" s="269"/>
      <c r="E5" s="269"/>
      <c r="F5" s="269"/>
      <c r="G5" s="262"/>
      <c r="H5" s="263"/>
      <c r="I5" s="263"/>
      <c r="J5" s="263"/>
      <c r="K5" s="263"/>
      <c r="L5" s="263"/>
    </row>
    <row r="6" spans="1:22" ht="309.75" customHeight="1" thickBot="1" x14ac:dyDescent="0.5">
      <c r="A6" s="271">
        <v>1</v>
      </c>
      <c r="B6" s="270" t="s">
        <v>187</v>
      </c>
      <c r="C6" s="343"/>
      <c r="D6" s="343"/>
      <c r="E6" s="343"/>
      <c r="F6" s="344"/>
      <c r="G6" s="272">
        <v>1</v>
      </c>
      <c r="H6" s="273">
        <v>10</v>
      </c>
      <c r="I6" s="275" t="s">
        <v>188</v>
      </c>
      <c r="J6" s="275"/>
      <c r="K6" s="275"/>
      <c r="L6" s="276"/>
    </row>
    <row r="7" spans="1:22" ht="309.75" customHeight="1" thickBot="1" x14ac:dyDescent="0.5">
      <c r="A7" s="271"/>
      <c r="B7" s="345"/>
      <c r="C7" s="346"/>
      <c r="D7" s="346"/>
      <c r="E7" s="346"/>
      <c r="F7" s="347"/>
      <c r="G7" s="272"/>
      <c r="H7" s="273"/>
      <c r="I7" s="275"/>
      <c r="J7" s="275"/>
      <c r="K7" s="275"/>
      <c r="L7" s="276"/>
    </row>
    <row r="8" spans="1:22" ht="379.5" customHeight="1" thickBot="1" x14ac:dyDescent="0.5">
      <c r="A8" s="271">
        <f>A6+1</f>
        <v>2</v>
      </c>
      <c r="B8" s="277" t="s">
        <v>189</v>
      </c>
      <c r="C8" s="349"/>
      <c r="D8" s="349"/>
      <c r="E8" s="349"/>
      <c r="F8" s="350"/>
      <c r="G8" s="272">
        <v>1</v>
      </c>
      <c r="H8" s="273" t="s">
        <v>190</v>
      </c>
      <c r="I8" s="275" t="s">
        <v>191</v>
      </c>
      <c r="J8" s="275"/>
      <c r="K8" s="275"/>
      <c r="L8" s="276"/>
    </row>
    <row r="9" spans="1:22" ht="379.5" customHeight="1" thickBot="1" x14ac:dyDescent="0.5">
      <c r="A9" s="271"/>
      <c r="B9" s="351"/>
      <c r="C9" s="352"/>
      <c r="D9" s="352"/>
      <c r="E9" s="352"/>
      <c r="F9" s="353"/>
      <c r="G9" s="272"/>
      <c r="H9" s="273"/>
      <c r="I9" s="275"/>
      <c r="J9" s="275"/>
      <c r="K9" s="275"/>
      <c r="L9" s="276"/>
      <c r="O9" s="267"/>
      <c r="P9" s="267"/>
      <c r="Q9" s="267"/>
      <c r="R9" s="267"/>
      <c r="S9" s="267"/>
      <c r="T9" s="267"/>
      <c r="U9" s="267"/>
      <c r="V9" s="267"/>
    </row>
    <row r="10" spans="1:22" ht="130.5" customHeight="1" thickBot="1" x14ac:dyDescent="0.5">
      <c r="A10" s="271">
        <f>A8+1</f>
        <v>3</v>
      </c>
      <c r="B10" s="270" t="s">
        <v>192</v>
      </c>
      <c r="C10" s="343"/>
      <c r="D10" s="343"/>
      <c r="E10" s="343"/>
      <c r="F10" s="344"/>
      <c r="G10" s="272">
        <v>1</v>
      </c>
      <c r="H10" s="273">
        <v>10</v>
      </c>
      <c r="I10" s="275" t="s">
        <v>193</v>
      </c>
      <c r="J10" s="275"/>
      <c r="K10" s="275"/>
      <c r="L10" s="276"/>
      <c r="O10" s="164"/>
      <c r="P10" s="164"/>
      <c r="Q10" s="164"/>
      <c r="R10" s="164"/>
      <c r="S10" s="164"/>
      <c r="T10" s="164"/>
      <c r="U10" s="164"/>
      <c r="V10" s="164"/>
    </row>
    <row r="11" spans="1:22" ht="130.5" customHeight="1" thickBot="1" x14ac:dyDescent="0.5">
      <c r="A11" s="271"/>
      <c r="B11" s="345"/>
      <c r="C11" s="346"/>
      <c r="D11" s="346"/>
      <c r="E11" s="346"/>
      <c r="F11" s="347"/>
      <c r="G11" s="272"/>
      <c r="H11" s="273"/>
      <c r="I11" s="275"/>
      <c r="J11" s="275"/>
      <c r="K11" s="275"/>
      <c r="L11" s="276"/>
      <c r="O11" s="164"/>
      <c r="P11" s="164"/>
      <c r="Q11" s="164"/>
      <c r="R11" s="164"/>
      <c r="S11" s="164"/>
      <c r="T11" s="164"/>
      <c r="U11" s="164"/>
      <c r="V11" s="164"/>
    </row>
    <row r="12" spans="1:22" ht="144" customHeight="1" thickBot="1" x14ac:dyDescent="0.5">
      <c r="A12" s="271">
        <f>A10+1</f>
        <v>4</v>
      </c>
      <c r="B12" s="270" t="s">
        <v>194</v>
      </c>
      <c r="C12" s="343"/>
      <c r="D12" s="343"/>
      <c r="E12" s="343"/>
      <c r="F12" s="344"/>
      <c r="G12" s="272">
        <v>1</v>
      </c>
      <c r="H12" s="273">
        <v>10</v>
      </c>
      <c r="I12" s="275" t="s">
        <v>195</v>
      </c>
      <c r="J12" s="275"/>
      <c r="K12" s="275"/>
      <c r="L12" s="276"/>
      <c r="O12" s="164"/>
      <c r="P12" s="164"/>
      <c r="Q12" s="164"/>
      <c r="R12" s="164"/>
      <c r="S12" s="164"/>
      <c r="T12" s="164"/>
      <c r="U12" s="164"/>
      <c r="V12" s="164"/>
    </row>
    <row r="13" spans="1:22" ht="144" customHeight="1" thickBot="1" x14ac:dyDescent="0.5">
      <c r="A13" s="271"/>
      <c r="B13" s="345"/>
      <c r="C13" s="346"/>
      <c r="D13" s="346"/>
      <c r="E13" s="346"/>
      <c r="F13" s="347"/>
      <c r="G13" s="272"/>
      <c r="H13" s="273"/>
      <c r="I13" s="275"/>
      <c r="J13" s="275"/>
      <c r="K13" s="275"/>
      <c r="L13" s="276"/>
      <c r="O13" s="164"/>
      <c r="P13" s="164"/>
      <c r="Q13" s="164"/>
      <c r="R13" s="164"/>
      <c r="S13" s="164"/>
      <c r="T13" s="164"/>
      <c r="U13" s="164"/>
      <c r="V13" s="164"/>
    </row>
    <row r="14" spans="1:22" ht="212.25" customHeight="1" thickBot="1" x14ac:dyDescent="0.5">
      <c r="A14" s="271">
        <f>A12+1</f>
        <v>5</v>
      </c>
      <c r="B14" s="270" t="s">
        <v>196</v>
      </c>
      <c r="C14" s="343"/>
      <c r="D14" s="343"/>
      <c r="E14" s="343"/>
      <c r="F14" s="344"/>
      <c r="G14" s="272">
        <v>1</v>
      </c>
      <c r="H14" s="273">
        <v>6.8</v>
      </c>
      <c r="I14" s="275" t="s">
        <v>197</v>
      </c>
      <c r="J14" s="275"/>
      <c r="K14" s="275"/>
      <c r="L14" s="276"/>
      <c r="O14" s="164"/>
      <c r="P14" s="164"/>
      <c r="Q14" s="164"/>
      <c r="R14" s="164"/>
      <c r="S14" s="164"/>
      <c r="T14" s="164"/>
      <c r="U14" s="164"/>
      <c r="V14" s="164"/>
    </row>
    <row r="15" spans="1:22" s="198" customFormat="1" ht="212.25" customHeight="1" thickBot="1" x14ac:dyDescent="0.4">
      <c r="A15" s="271"/>
      <c r="B15" s="345"/>
      <c r="C15" s="346"/>
      <c r="D15" s="346"/>
      <c r="E15" s="346"/>
      <c r="F15" s="347"/>
      <c r="G15" s="272"/>
      <c r="H15" s="273"/>
      <c r="I15" s="275"/>
      <c r="J15" s="275"/>
      <c r="K15" s="275"/>
      <c r="L15" s="276"/>
    </row>
    <row r="16" spans="1:22" s="198" customFormat="1" ht="177.75" customHeight="1" thickBot="1" x14ac:dyDescent="0.4">
      <c r="A16" s="271">
        <f>A14+1</f>
        <v>6</v>
      </c>
      <c r="B16" s="270" t="s">
        <v>198</v>
      </c>
      <c r="C16" s="343"/>
      <c r="D16" s="343"/>
      <c r="E16" s="343"/>
      <c r="F16" s="344"/>
      <c r="G16" s="272">
        <v>1</v>
      </c>
      <c r="H16" s="273">
        <v>7.7</v>
      </c>
      <c r="I16" s="275" t="s">
        <v>199</v>
      </c>
      <c r="J16" s="275"/>
      <c r="K16" s="275"/>
      <c r="L16" s="276"/>
    </row>
    <row r="17" spans="1:12" s="198" customFormat="1" ht="177.75" customHeight="1" thickBot="1" x14ac:dyDescent="0.4">
      <c r="A17" s="271"/>
      <c r="B17" s="345"/>
      <c r="C17" s="346"/>
      <c r="D17" s="346"/>
      <c r="E17" s="346"/>
      <c r="F17" s="347"/>
      <c r="G17" s="272"/>
      <c r="H17" s="273"/>
      <c r="I17" s="275"/>
      <c r="J17" s="275"/>
      <c r="K17" s="275"/>
      <c r="L17" s="276"/>
    </row>
    <row r="18" spans="1:12" s="198" customFormat="1" ht="129" customHeight="1" thickBot="1" x14ac:dyDescent="0.4">
      <c r="A18" s="271">
        <f>A16+1</f>
        <v>7</v>
      </c>
      <c r="B18" s="270" t="s">
        <v>200</v>
      </c>
      <c r="C18" s="270"/>
      <c r="D18" s="270"/>
      <c r="E18" s="270"/>
      <c r="F18" s="270"/>
      <c r="G18" s="272">
        <v>1</v>
      </c>
      <c r="H18" s="273">
        <v>10</v>
      </c>
      <c r="I18" s="275" t="s">
        <v>201</v>
      </c>
      <c r="J18" s="275"/>
      <c r="K18" s="275"/>
      <c r="L18" s="276"/>
    </row>
    <row r="19" spans="1:12" s="198" customFormat="1" ht="129" customHeight="1" thickBot="1" x14ac:dyDescent="0.4">
      <c r="A19" s="271"/>
      <c r="B19" s="270"/>
      <c r="C19" s="270"/>
      <c r="D19" s="270"/>
      <c r="E19" s="270"/>
      <c r="F19" s="270"/>
      <c r="G19" s="272"/>
      <c r="H19" s="273"/>
      <c r="I19" s="275"/>
      <c r="J19" s="275"/>
      <c r="K19" s="275"/>
      <c r="L19" s="276"/>
    </row>
    <row r="20" spans="1:12" s="198" customFormat="1" ht="280.5" customHeight="1" thickBot="1" x14ac:dyDescent="0.4">
      <c r="A20" s="271">
        <f>A18+1</f>
        <v>8</v>
      </c>
      <c r="B20" s="270" t="s">
        <v>202</v>
      </c>
      <c r="C20" s="270"/>
      <c r="D20" s="270"/>
      <c r="E20" s="270"/>
      <c r="F20" s="270"/>
      <c r="G20" s="365">
        <v>1</v>
      </c>
      <c r="H20" s="273">
        <v>10</v>
      </c>
      <c r="I20" s="275" t="s">
        <v>203</v>
      </c>
      <c r="J20" s="275"/>
      <c r="K20" s="275"/>
      <c r="L20" s="276"/>
    </row>
    <row r="21" spans="1:12" s="198" customFormat="1" ht="280.5" customHeight="1" thickBot="1" x14ac:dyDescent="0.4">
      <c r="A21" s="271"/>
      <c r="B21" s="270"/>
      <c r="C21" s="270"/>
      <c r="D21" s="270"/>
      <c r="E21" s="270"/>
      <c r="F21" s="270"/>
      <c r="G21" s="366"/>
      <c r="H21" s="273"/>
      <c r="I21" s="275"/>
      <c r="J21" s="275"/>
      <c r="K21" s="275"/>
      <c r="L21" s="276"/>
    </row>
    <row r="22" spans="1:12" s="198" customFormat="1" ht="230.25" customHeight="1" x14ac:dyDescent="0.35">
      <c r="A22" s="271">
        <f>A20+1</f>
        <v>9</v>
      </c>
      <c r="B22" s="270" t="s">
        <v>204</v>
      </c>
      <c r="C22" s="343"/>
      <c r="D22" s="343"/>
      <c r="E22" s="343"/>
      <c r="F22" s="344"/>
      <c r="G22" s="365">
        <v>1</v>
      </c>
      <c r="H22" s="273">
        <v>7.1</v>
      </c>
      <c r="I22" s="275" t="s">
        <v>205</v>
      </c>
      <c r="J22" s="367"/>
      <c r="K22" s="367"/>
      <c r="L22" s="368"/>
    </row>
    <row r="23" spans="1:12" s="198" customFormat="1" ht="230.25" customHeight="1" thickBot="1" x14ac:dyDescent="0.4">
      <c r="A23" s="342"/>
      <c r="B23" s="345"/>
      <c r="C23" s="346"/>
      <c r="D23" s="346"/>
      <c r="E23" s="346"/>
      <c r="F23" s="347"/>
      <c r="G23" s="366"/>
      <c r="H23" s="348"/>
      <c r="I23" s="369"/>
      <c r="J23" s="370"/>
      <c r="K23" s="370"/>
      <c r="L23" s="371"/>
    </row>
    <row r="24" spans="1:12" s="198" customFormat="1" ht="127.5" customHeight="1" x14ac:dyDescent="0.35">
      <c r="A24" s="271">
        <f>A22+1</f>
        <v>10</v>
      </c>
      <c r="B24" s="270" t="s">
        <v>206</v>
      </c>
      <c r="C24" s="343"/>
      <c r="D24" s="343"/>
      <c r="E24" s="343"/>
      <c r="F24" s="344"/>
      <c r="G24" s="365">
        <v>1</v>
      </c>
      <c r="H24" s="273">
        <v>10</v>
      </c>
      <c r="I24" s="275" t="s">
        <v>207</v>
      </c>
      <c r="J24" s="367"/>
      <c r="K24" s="367"/>
      <c r="L24" s="368"/>
    </row>
    <row r="25" spans="1:12" s="198" customFormat="1" ht="127.5" customHeight="1" thickBot="1" x14ac:dyDescent="0.4">
      <c r="A25" s="342"/>
      <c r="B25" s="345"/>
      <c r="C25" s="346"/>
      <c r="D25" s="346"/>
      <c r="E25" s="346"/>
      <c r="F25" s="347"/>
      <c r="G25" s="366"/>
      <c r="H25" s="348"/>
      <c r="I25" s="369"/>
      <c r="J25" s="370"/>
      <c r="K25" s="370"/>
      <c r="L25" s="371"/>
    </row>
    <row r="26" spans="1:12" s="198" customFormat="1" ht="130.5" customHeight="1" x14ac:dyDescent="0.35">
      <c r="A26" s="271">
        <f>A24+1</f>
        <v>11</v>
      </c>
      <c r="B26" s="270" t="s">
        <v>208</v>
      </c>
      <c r="C26" s="343"/>
      <c r="D26" s="343"/>
      <c r="E26" s="343"/>
      <c r="F26" s="344"/>
      <c r="G26" s="365">
        <v>1</v>
      </c>
      <c r="H26" s="273">
        <v>10</v>
      </c>
      <c r="I26" s="275" t="s">
        <v>209</v>
      </c>
      <c r="J26" s="367"/>
      <c r="K26" s="367"/>
      <c r="L26" s="368"/>
    </row>
    <row r="27" spans="1:12" s="198" customFormat="1" ht="130.5" customHeight="1" thickBot="1" x14ac:dyDescent="0.4">
      <c r="A27" s="342"/>
      <c r="B27" s="345"/>
      <c r="C27" s="346"/>
      <c r="D27" s="346"/>
      <c r="E27" s="346"/>
      <c r="F27" s="347"/>
      <c r="G27" s="366"/>
      <c r="H27" s="348"/>
      <c r="I27" s="369"/>
      <c r="J27" s="370"/>
      <c r="K27" s="370"/>
      <c r="L27" s="371"/>
    </row>
    <row r="28" spans="1:12" s="198" customFormat="1" ht="125.25" customHeight="1" x14ac:dyDescent="0.35">
      <c r="A28" s="271">
        <f>A26+1</f>
        <v>12</v>
      </c>
      <c r="B28" s="270" t="s">
        <v>210</v>
      </c>
      <c r="C28" s="343"/>
      <c r="D28" s="343"/>
      <c r="E28" s="343"/>
      <c r="F28" s="344"/>
      <c r="G28" s="365">
        <v>1</v>
      </c>
      <c r="H28" s="273">
        <v>10</v>
      </c>
      <c r="I28" s="275" t="s">
        <v>211</v>
      </c>
      <c r="J28" s="367"/>
      <c r="K28" s="367"/>
      <c r="L28" s="368"/>
    </row>
    <row r="29" spans="1:12" s="198" customFormat="1" ht="125.25" customHeight="1" thickBot="1" x14ac:dyDescent="0.4">
      <c r="A29" s="342"/>
      <c r="B29" s="345"/>
      <c r="C29" s="346"/>
      <c r="D29" s="346"/>
      <c r="E29" s="346"/>
      <c r="F29" s="347"/>
      <c r="G29" s="366"/>
      <c r="H29" s="348"/>
      <c r="I29" s="369"/>
      <c r="J29" s="370"/>
      <c r="K29" s="370"/>
      <c r="L29" s="371"/>
    </row>
    <row r="30" spans="1:12" ht="146.25" customHeight="1" thickBot="1" x14ac:dyDescent="0.5">
      <c r="A30" s="278" t="s">
        <v>6</v>
      </c>
      <c r="B30" s="278"/>
      <c r="C30" s="278"/>
      <c r="D30" s="278"/>
      <c r="E30" s="278"/>
      <c r="F30" s="278"/>
      <c r="G30" s="280">
        <v>1</v>
      </c>
      <c r="H30" s="282">
        <f>SUM(H6:H29)/12</f>
        <v>8.4666666666666668</v>
      </c>
      <c r="I30" s="316" t="s">
        <v>212</v>
      </c>
      <c r="J30" s="316"/>
      <c r="K30" s="316"/>
      <c r="L30" s="316"/>
    </row>
    <row r="31" spans="1:12" ht="146.25" customHeight="1" thickBot="1" x14ac:dyDescent="0.5">
      <c r="A31" s="279"/>
      <c r="B31" s="279"/>
      <c r="C31" s="279"/>
      <c r="D31" s="279"/>
      <c r="E31" s="279"/>
      <c r="F31" s="279"/>
      <c r="G31" s="281"/>
      <c r="H31" s="283"/>
      <c r="I31" s="333"/>
      <c r="J31" s="333"/>
      <c r="K31" s="333"/>
      <c r="L31" s="333"/>
    </row>
    <row r="32" spans="1:12" x14ac:dyDescent="0.45">
      <c r="A32" s="355" t="s">
        <v>213</v>
      </c>
      <c r="B32" s="356"/>
      <c r="C32" s="356"/>
      <c r="D32" s="356"/>
      <c r="E32" s="356"/>
      <c r="F32" s="356"/>
      <c r="G32" s="356"/>
      <c r="H32" s="356"/>
      <c r="I32" s="356"/>
      <c r="J32" s="356"/>
      <c r="K32" s="356"/>
      <c r="L32" s="223"/>
    </row>
    <row r="33" spans="1:12" x14ac:dyDescent="0.45">
      <c r="A33" s="357" t="s">
        <v>65</v>
      </c>
      <c r="B33" s="358"/>
      <c r="C33" s="358"/>
      <c r="D33" s="358"/>
      <c r="E33" s="358"/>
      <c r="F33" s="358"/>
      <c r="G33" s="358"/>
      <c r="H33" s="358"/>
      <c r="I33" s="358"/>
      <c r="J33" s="358"/>
      <c r="K33" s="358"/>
      <c r="L33" s="224"/>
    </row>
    <row r="34" spans="1:12" ht="18.649999999999999" customHeight="1" x14ac:dyDescent="0.45">
      <c r="A34" s="359" t="s">
        <v>66</v>
      </c>
      <c r="B34" s="360"/>
      <c r="C34" s="360"/>
      <c r="D34" s="360"/>
      <c r="E34" s="360"/>
      <c r="F34" s="360"/>
      <c r="G34" s="360"/>
      <c r="H34" s="360"/>
      <c r="I34" s="360"/>
      <c r="J34" s="360"/>
      <c r="K34" s="360"/>
      <c r="L34" s="361"/>
    </row>
    <row r="35" spans="1:12" x14ac:dyDescent="0.45">
      <c r="A35" s="359" t="s">
        <v>67</v>
      </c>
      <c r="B35" s="360"/>
      <c r="C35" s="360"/>
      <c r="D35" s="360"/>
      <c r="E35" s="360"/>
      <c r="F35" s="360"/>
      <c r="G35" s="360"/>
      <c r="H35" s="360"/>
      <c r="I35" s="360"/>
      <c r="J35" s="360"/>
      <c r="K35" s="360"/>
      <c r="L35" s="361"/>
    </row>
    <row r="36" spans="1:12" x14ac:dyDescent="0.45">
      <c r="A36" s="362" t="s">
        <v>68</v>
      </c>
      <c r="B36" s="363"/>
      <c r="C36" s="363"/>
      <c r="D36" s="363"/>
      <c r="E36" s="363"/>
      <c r="F36" s="363"/>
      <c r="G36" s="363"/>
      <c r="H36" s="363"/>
      <c r="I36" s="363"/>
      <c r="J36" s="363"/>
      <c r="K36" s="363"/>
      <c r="L36" s="364"/>
    </row>
    <row r="37" spans="1:12" ht="19" thickBot="1" x14ac:dyDescent="0.5">
      <c r="A37" s="194" t="s">
        <v>69</v>
      </c>
      <c r="B37" s="183"/>
      <c r="C37" s="183"/>
      <c r="D37" s="183"/>
      <c r="E37" s="183"/>
      <c r="F37" s="183"/>
      <c r="G37" s="183"/>
      <c r="H37" s="183"/>
      <c r="I37" s="183"/>
      <c r="J37" s="183"/>
      <c r="K37" s="183"/>
      <c r="L37" s="219"/>
    </row>
  </sheetData>
  <sheetProtection algorithmName="SHA-512" hashValue="Mb28kEm3kcyh+Gf19W+pALM25PdIJ6uX8mrliHVGSdSRdCyQJIw/mM+YuE6kGu0QDJjXqBFjs+948tKG7l1jQA==" saltValue="BaEkvCMfPUJPzQN1yTMQ9g==" spinCount="100000" sheet="1"/>
  <dataConsolidate function="varp"/>
  <mergeCells count="81">
    <mergeCell ref="A1:L1"/>
    <mergeCell ref="A2:D3"/>
    <mergeCell ref="F2:G2"/>
    <mergeCell ref="I2:I3"/>
    <mergeCell ref="F3:G3"/>
    <mergeCell ref="O9:V9"/>
    <mergeCell ref="B5:F5"/>
    <mergeCell ref="A6:A7"/>
    <mergeCell ref="B6:F7"/>
    <mergeCell ref="G6:G7"/>
    <mergeCell ref="H6:H7"/>
    <mergeCell ref="I6:L7"/>
    <mergeCell ref="A4:A5"/>
    <mergeCell ref="B4:F4"/>
    <mergeCell ref="G4:G5"/>
    <mergeCell ref="H4:H5"/>
    <mergeCell ref="I4:L5"/>
    <mergeCell ref="A8:A9"/>
    <mergeCell ref="B8:F9"/>
    <mergeCell ref="G8:G9"/>
    <mergeCell ref="H8:H9"/>
    <mergeCell ref="I8:L9"/>
    <mergeCell ref="A12:A13"/>
    <mergeCell ref="B12:F13"/>
    <mergeCell ref="G12:G13"/>
    <mergeCell ref="H12:H13"/>
    <mergeCell ref="I12:L13"/>
    <mergeCell ref="A10:A11"/>
    <mergeCell ref="B10:F11"/>
    <mergeCell ref="G10:G11"/>
    <mergeCell ref="H10:H11"/>
    <mergeCell ref="I10:L11"/>
    <mergeCell ref="A16:A17"/>
    <mergeCell ref="B16:F17"/>
    <mergeCell ref="G16:G17"/>
    <mergeCell ref="H16:H17"/>
    <mergeCell ref="I16:L17"/>
    <mergeCell ref="A14:A15"/>
    <mergeCell ref="B14:F15"/>
    <mergeCell ref="G14:G15"/>
    <mergeCell ref="H14:H15"/>
    <mergeCell ref="I14:L15"/>
    <mergeCell ref="A20:A21"/>
    <mergeCell ref="B20:F21"/>
    <mergeCell ref="G20:G21"/>
    <mergeCell ref="H20:H21"/>
    <mergeCell ref="I20:L21"/>
    <mergeCell ref="A18:A19"/>
    <mergeCell ref="B18:F19"/>
    <mergeCell ref="G18:G19"/>
    <mergeCell ref="H18:H19"/>
    <mergeCell ref="I18:L19"/>
    <mergeCell ref="A24:A25"/>
    <mergeCell ref="B24:F25"/>
    <mergeCell ref="G24:G25"/>
    <mergeCell ref="H24:H25"/>
    <mergeCell ref="I24:L25"/>
    <mergeCell ref="A22:A23"/>
    <mergeCell ref="B22:F23"/>
    <mergeCell ref="G22:G23"/>
    <mergeCell ref="H22:H23"/>
    <mergeCell ref="I22:L23"/>
    <mergeCell ref="A30:F31"/>
    <mergeCell ref="G30:G31"/>
    <mergeCell ref="H30:H31"/>
    <mergeCell ref="I30:L31"/>
    <mergeCell ref="A26:A27"/>
    <mergeCell ref="B26:F27"/>
    <mergeCell ref="G26:G27"/>
    <mergeCell ref="H26:H27"/>
    <mergeCell ref="I26:L27"/>
    <mergeCell ref="A28:A29"/>
    <mergeCell ref="B28:F29"/>
    <mergeCell ref="G28:G29"/>
    <mergeCell ref="H28:H29"/>
    <mergeCell ref="I28:L29"/>
    <mergeCell ref="A32:K32"/>
    <mergeCell ref="A33:K33"/>
    <mergeCell ref="A34:L34"/>
    <mergeCell ref="A35:L35"/>
    <mergeCell ref="A36:L36"/>
  </mergeCells>
  <dataValidations count="1">
    <dataValidation type="decimal" allowBlank="1" showInputMessage="1" showErrorMessage="1" sqref="H6 H30" xr:uid="{BCFE69AB-3E50-4B61-9016-066F6C9BCE8E}">
      <formula1>0</formula1>
      <formula2>10</formula2>
    </dataValidation>
  </dataValidations>
  <printOptions horizontalCentered="1" verticalCentered="1"/>
  <pageMargins left="0.19685039370078741" right="0.31496062992125984" top="0.31496062992125984" bottom="0.23" header="0.23622047244094491" footer="0.15748031496062992"/>
  <pageSetup scale="14"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8EBA001-ECE5-4519-91DC-861B6C3AB80A}">
          <x14:formula1>
            <xm:f>Hoja4!$I$3:$I$8</xm:f>
          </x14:formula1>
          <xm:sqref>H3 L3</xm:sqref>
        </x14:dataValidation>
        <x14:dataValidation type="list" allowBlank="1" showInputMessage="1" showErrorMessage="1" xr:uid="{DFF34CA1-9496-495C-AA0D-6114687EC6FF}">
          <x14:formula1>
            <xm:f>Hoja4!$H$3:$H$14</xm:f>
          </x14:formula1>
          <xm:sqref>K3 F3:G3</xm:sqref>
        </x14:dataValidation>
        <x14:dataValidation type="list" allowBlank="1" showInputMessage="1" showErrorMessage="1" promptTitle="Dias" xr:uid="{6ED23120-1F68-45E1-B479-BB031D8BF1C9}">
          <x14:formula1>
            <xm:f>Hoja4!$H$3:$H$33</xm:f>
          </x14:formula1>
          <xm:sqref>E3 J3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412BB-A0D7-4025-9333-8F92469586C3}">
  <sheetPr>
    <tabColor theme="0" tint="-4.9989318521683403E-2"/>
    <pageSetUpPr fitToPage="1"/>
  </sheetPr>
  <dimension ref="A1:L12"/>
  <sheetViews>
    <sheetView showGridLines="0" view="pageBreakPreview" zoomScale="50" zoomScaleNormal="70" zoomScaleSheetLayoutView="50" zoomScalePageLayoutView="70" workbookViewId="0">
      <selection activeCell="I5" sqref="I5:L6"/>
    </sheetView>
  </sheetViews>
  <sheetFormatPr baseColWidth="10" defaultColWidth="0" defaultRowHeight="0" customHeight="1" zeroHeight="1" x14ac:dyDescent="0.35"/>
  <cols>
    <col min="1" max="1" width="5.7265625" style="165" customWidth="1"/>
    <col min="2" max="2" width="14.453125" style="59" customWidth="1"/>
    <col min="3" max="3" width="12.7265625" style="59" customWidth="1"/>
    <col min="4" max="4" width="15.26953125" style="59" customWidth="1"/>
    <col min="5" max="5" width="15" style="59" customWidth="1"/>
    <col min="6" max="6" width="14.1796875" style="59" customWidth="1"/>
    <col min="7" max="7" width="19.7265625" style="59" customWidth="1"/>
    <col min="8" max="9" width="11" style="59" customWidth="1"/>
    <col min="10" max="11" width="51" style="59" customWidth="1"/>
    <col min="12" max="12" width="51" style="166" customWidth="1"/>
    <col min="13" max="13" width="0.453125" style="59" customWidth="1"/>
    <col min="14" max="14" width="0" style="59" hidden="1" customWidth="1"/>
    <col min="15" max="16384" width="0" style="59" hidden="1"/>
  </cols>
  <sheetData>
    <row r="1" spans="1:12" ht="79.5" customHeight="1" thickBot="1" x14ac:dyDescent="0.4">
      <c r="A1" s="235" t="s">
        <v>54</v>
      </c>
      <c r="B1" s="236"/>
      <c r="C1" s="236"/>
      <c r="D1" s="236"/>
      <c r="E1" s="236"/>
      <c r="F1" s="236"/>
      <c r="G1" s="236"/>
      <c r="H1" s="236"/>
      <c r="I1" s="236"/>
      <c r="J1" s="236"/>
      <c r="K1" s="236"/>
      <c r="L1" s="237"/>
    </row>
    <row r="2" spans="1:12" s="169" customFormat="1" ht="25.5" customHeight="1" x14ac:dyDescent="0.35">
      <c r="A2" s="248" t="s">
        <v>55</v>
      </c>
      <c r="B2" s="249"/>
      <c r="C2" s="249"/>
      <c r="D2" s="249"/>
      <c r="E2" s="167" t="s">
        <v>56</v>
      </c>
      <c r="F2" s="167" t="s">
        <v>57</v>
      </c>
      <c r="G2" s="167" t="s">
        <v>58</v>
      </c>
      <c r="H2" s="252" t="s">
        <v>59</v>
      </c>
      <c r="I2" s="253"/>
      <c r="J2" s="167" t="s">
        <v>56</v>
      </c>
      <c r="K2" s="167" t="s">
        <v>57</v>
      </c>
      <c r="L2" s="168" t="s">
        <v>58</v>
      </c>
    </row>
    <row r="3" spans="1:12" s="169" customFormat="1" ht="25.5" customHeight="1" thickBot="1" x14ac:dyDescent="0.4">
      <c r="A3" s="250"/>
      <c r="B3" s="251"/>
      <c r="C3" s="251"/>
      <c r="D3" s="251"/>
      <c r="E3" s="170">
        <f>'1.1. SDETGR 2024'!E3</f>
        <v>1</v>
      </c>
      <c r="F3" s="170">
        <f>'1.1. SDETGR 2024'!F3</f>
        <v>1</v>
      </c>
      <c r="G3" s="170">
        <f>'1.1. SDETGR 2024'!H3</f>
        <v>2024</v>
      </c>
      <c r="H3" s="254"/>
      <c r="I3" s="255"/>
      <c r="J3" s="170">
        <f>'1.1. SDETGR 2024'!J3</f>
        <v>31</v>
      </c>
      <c r="K3" s="170">
        <f>'1.1. SDETGR 2024'!K3</f>
        <v>12</v>
      </c>
      <c r="L3" s="171">
        <f>'1.1. SDETGR 2024'!L3</f>
        <v>2024</v>
      </c>
    </row>
    <row r="4" spans="1:12" ht="75" customHeight="1" thickBot="1" x14ac:dyDescent="0.4">
      <c r="A4" s="216" t="s">
        <v>60</v>
      </c>
      <c r="B4" s="262" t="s">
        <v>61</v>
      </c>
      <c r="C4" s="262"/>
      <c r="D4" s="262"/>
      <c r="E4" s="262"/>
      <c r="F4" s="262"/>
      <c r="G4" s="263" t="s">
        <v>62</v>
      </c>
      <c r="H4" s="263"/>
      <c r="I4" s="263" t="s">
        <v>63</v>
      </c>
      <c r="J4" s="263"/>
      <c r="K4" s="263"/>
      <c r="L4" s="263"/>
    </row>
    <row r="5" spans="1:12" s="152" customFormat="1" ht="151.5" customHeight="1" x14ac:dyDescent="0.45">
      <c r="A5" s="256">
        <v>7</v>
      </c>
      <c r="B5" s="256" t="str">
        <f>'7.1. SDOL 2024'!B5</f>
        <v>Superintendencia Delegada para Operadores Logísticos de Tecnologías en Salud y Gestores Farmacéuticos</v>
      </c>
      <c r="C5" s="256"/>
      <c r="D5" s="256"/>
      <c r="E5" s="256"/>
      <c r="F5" s="256"/>
      <c r="G5" s="258">
        <f>'7.1. SDOL 2024'!H28</f>
        <v>10</v>
      </c>
      <c r="H5" s="258"/>
      <c r="I5" s="260" t="str">
        <f>'7.1. SDOL 2024'!I28</f>
        <v>Conforme con la programación establecida en el Plan Anual de Gestión (PAG) por parte de la Delegada para Operadores Logísticos de Tecnologías en Salud y Gestores Farmacéuticos, para la vigencia 2024, y teniendo en cuenta las metas programadas y en atención a la evidencia objetiva aportada y valorada por el equipo auditor asignado por la OCI, se puede evidenciar que obtuvo un cumplimiento de 10,0 lo que corresponde a un cumplimiento del 100%</v>
      </c>
      <c r="J5" s="260"/>
      <c r="K5" s="260"/>
      <c r="L5" s="260"/>
    </row>
    <row r="6" spans="1:12" s="152" customFormat="1" ht="151.5" customHeight="1" thickBot="1" x14ac:dyDescent="0.5">
      <c r="A6" s="257"/>
      <c r="B6" s="257"/>
      <c r="C6" s="257"/>
      <c r="D6" s="257"/>
      <c r="E6" s="257"/>
      <c r="F6" s="257"/>
      <c r="G6" s="259"/>
      <c r="H6" s="259"/>
      <c r="I6" s="261"/>
      <c r="J6" s="261"/>
      <c r="K6" s="261"/>
      <c r="L6" s="261"/>
    </row>
    <row r="7" spans="1:12" ht="17.149999999999999" customHeight="1" x14ac:dyDescent="0.35">
      <c r="A7" s="313" t="s">
        <v>64</v>
      </c>
      <c r="B7" s="314"/>
      <c r="C7" s="314"/>
      <c r="D7" s="314"/>
      <c r="E7" s="314"/>
      <c r="F7" s="314"/>
      <c r="G7" s="314"/>
      <c r="H7" s="314"/>
      <c r="I7" s="314"/>
      <c r="J7" s="314"/>
      <c r="K7" s="314"/>
      <c r="L7" s="173"/>
    </row>
    <row r="8" spans="1:12" ht="17.149999999999999" customHeight="1" x14ac:dyDescent="0.35">
      <c r="A8" s="305" t="s">
        <v>65</v>
      </c>
      <c r="B8" s="244"/>
      <c r="C8" s="244"/>
      <c r="D8" s="244"/>
      <c r="E8" s="244"/>
      <c r="F8" s="244"/>
      <c r="G8" s="244"/>
      <c r="H8" s="244"/>
      <c r="I8" s="244"/>
      <c r="J8" s="244"/>
      <c r="K8" s="244"/>
      <c r="L8" s="172"/>
    </row>
    <row r="9" spans="1:12" ht="17.149999999999999" customHeight="1" x14ac:dyDescent="0.35">
      <c r="A9" s="303" t="s">
        <v>66</v>
      </c>
      <c r="B9" s="246"/>
      <c r="C9" s="246"/>
      <c r="D9" s="246"/>
      <c r="E9" s="246"/>
      <c r="F9" s="246"/>
      <c r="G9" s="246"/>
      <c r="H9" s="246"/>
      <c r="I9" s="246"/>
      <c r="J9" s="246"/>
      <c r="K9" s="246"/>
      <c r="L9" s="304"/>
    </row>
    <row r="10" spans="1:12" ht="16.5" customHeight="1" x14ac:dyDescent="0.35">
      <c r="A10" s="303" t="s">
        <v>67</v>
      </c>
      <c r="B10" s="246"/>
      <c r="C10" s="246"/>
      <c r="D10" s="246"/>
      <c r="E10" s="246"/>
      <c r="F10" s="246"/>
      <c r="G10" s="246"/>
      <c r="H10" s="246"/>
      <c r="I10" s="246"/>
      <c r="J10" s="246"/>
      <c r="K10" s="246"/>
      <c r="L10" s="304"/>
    </row>
    <row r="11" spans="1:12" ht="16.5" customHeight="1" x14ac:dyDescent="0.35">
      <c r="A11" s="301" t="s">
        <v>68</v>
      </c>
      <c r="B11" s="265"/>
      <c r="C11" s="265"/>
      <c r="D11" s="265"/>
      <c r="E11" s="265"/>
      <c r="F11" s="265"/>
      <c r="G11" s="265"/>
      <c r="H11" s="265"/>
      <c r="I11" s="265"/>
      <c r="J11" s="265"/>
      <c r="K11" s="265"/>
      <c r="L11" s="302"/>
    </row>
    <row r="12" spans="1:12" ht="16.5" customHeight="1" thickBot="1" x14ac:dyDescent="0.4">
      <c r="A12" s="310" t="s">
        <v>69</v>
      </c>
      <c r="B12" s="311"/>
      <c r="C12" s="311"/>
      <c r="D12" s="311"/>
      <c r="E12" s="311"/>
      <c r="F12" s="311"/>
      <c r="G12" s="311"/>
      <c r="H12" s="311"/>
      <c r="I12" s="311"/>
      <c r="J12" s="311"/>
      <c r="K12" s="311"/>
      <c r="L12" s="312"/>
    </row>
  </sheetData>
  <sheetProtection algorithmName="SHA-512" hashValue="c4iSWHh8k2mZ5RMasgP4drkUptvVtOcC2vXO+CgQHyaS7ex0dHenFfHD36272mL+TAp6/ut0bM3nENK4PXDlfg==" saltValue="SOPgHkQxI2wl6EKtWWm4Ig==" spinCount="100000" sheet="1"/>
  <dataConsolidate function="varp" link="1"/>
  <mergeCells count="16">
    <mergeCell ref="A9:L9"/>
    <mergeCell ref="A10:L10"/>
    <mergeCell ref="A11:L11"/>
    <mergeCell ref="A12:L12"/>
    <mergeCell ref="A5:A6"/>
    <mergeCell ref="B5:F6"/>
    <mergeCell ref="G5:H6"/>
    <mergeCell ref="I5:L6"/>
    <mergeCell ref="A7:K7"/>
    <mergeCell ref="A8:K8"/>
    <mergeCell ref="A1:L1"/>
    <mergeCell ref="A2:D3"/>
    <mergeCell ref="H2:I3"/>
    <mergeCell ref="B4:F4"/>
    <mergeCell ref="G4:H4"/>
    <mergeCell ref="I4:L4"/>
  </mergeCells>
  <printOptions horizontalCentered="1" verticalCentered="1"/>
  <pageMargins left="0.39370078740157483" right="0.39370078740157483" top="0.39370078740157483" bottom="0.39370078740157483" header="0.31496062992125984" footer="0.31496062992125984"/>
  <pageSetup paperSize="529" scale="47"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F16D7-4E70-4BC8-8640-D053E892E61A}">
  <sheetPr codeName="Hoja15"/>
  <dimension ref="A1:XFC35"/>
  <sheetViews>
    <sheetView showGridLines="0" view="pageBreakPreview" zoomScale="50" zoomScaleNormal="70" zoomScaleSheetLayoutView="50" workbookViewId="0">
      <selection activeCell="B6" sqref="B6:F7"/>
    </sheetView>
  </sheetViews>
  <sheetFormatPr baseColWidth="10" defaultColWidth="0" defaultRowHeight="18.5" x14ac:dyDescent="0.45"/>
  <cols>
    <col min="1" max="1" width="6.453125" style="152" customWidth="1"/>
    <col min="2" max="2" width="14.453125" style="152" customWidth="1"/>
    <col min="3" max="3" width="23.81640625" style="152" customWidth="1"/>
    <col min="4" max="4" width="31.1796875" style="152" customWidth="1"/>
    <col min="5" max="5" width="14.54296875" style="152" customWidth="1"/>
    <col min="6" max="6" width="29.81640625" style="152" customWidth="1"/>
    <col min="7" max="7" width="25.1796875" style="152" customWidth="1"/>
    <col min="8" max="8" width="21.81640625" style="152" customWidth="1"/>
    <col min="9" max="9" width="32.7265625" style="152" customWidth="1"/>
    <col min="10" max="10" width="105" style="152" customWidth="1"/>
    <col min="11" max="11" width="86.453125" style="152" customWidth="1"/>
    <col min="12" max="12" width="74.453125" style="152" customWidth="1"/>
    <col min="13" max="13" width="0.453125" style="152" customWidth="1"/>
    <col min="14" max="14" width="0" style="152" hidden="1" customWidth="1"/>
    <col min="15" max="16375" width="0" style="152" hidden="1"/>
    <col min="16376" max="16376" width="72.7265625" style="152" hidden="1"/>
    <col min="16377" max="16377" width="28.7265625" style="152" hidden="1"/>
    <col min="16378" max="16378" width="26.7265625" style="152" hidden="1"/>
    <col min="16379" max="16379" width="29.7265625" style="152" hidden="1"/>
    <col min="16380" max="16380" width="31" style="152" hidden="1"/>
    <col min="16381" max="16381" width="11.453125" style="152" hidden="1"/>
    <col min="16382" max="16383" width="12.7265625" style="152" hidden="1"/>
    <col min="16384" max="16384" width="36.81640625" style="152" hidden="1"/>
  </cols>
  <sheetData>
    <row r="1" spans="1:22" ht="82.5" customHeight="1" thickBot="1" x14ac:dyDescent="0.5">
      <c r="A1" s="382" t="s">
        <v>54</v>
      </c>
      <c r="B1" s="382"/>
      <c r="C1" s="382"/>
      <c r="D1" s="382"/>
      <c r="E1" s="382"/>
      <c r="F1" s="382"/>
      <c r="G1" s="382"/>
      <c r="H1" s="382"/>
      <c r="I1" s="382"/>
      <c r="J1" s="382"/>
      <c r="K1" s="382"/>
      <c r="L1" s="382"/>
    </row>
    <row r="2" spans="1:22" s="154" customFormat="1" ht="24.75" customHeight="1" thickBot="1" x14ac:dyDescent="0.5">
      <c r="A2" s="287" t="s">
        <v>55</v>
      </c>
      <c r="B2" s="287"/>
      <c r="C2" s="287"/>
      <c r="D2" s="287"/>
      <c r="E2" s="160" t="s">
        <v>56</v>
      </c>
      <c r="F2" s="288" t="s">
        <v>57</v>
      </c>
      <c r="G2" s="288"/>
      <c r="H2" s="161" t="s">
        <v>58</v>
      </c>
      <c r="I2" s="289" t="s">
        <v>59</v>
      </c>
      <c r="J2" s="162" t="s">
        <v>56</v>
      </c>
      <c r="K2" s="160" t="s">
        <v>57</v>
      </c>
      <c r="L2" s="220" t="s">
        <v>58</v>
      </c>
    </row>
    <row r="3" spans="1:22" s="154" customFormat="1" ht="24.75" customHeight="1" thickBot="1" x14ac:dyDescent="0.5">
      <c r="A3" s="287"/>
      <c r="B3" s="287"/>
      <c r="C3" s="287"/>
      <c r="D3" s="287"/>
      <c r="E3" s="159">
        <v>1</v>
      </c>
      <c r="F3" s="287">
        <v>1</v>
      </c>
      <c r="G3" s="287"/>
      <c r="H3" s="163">
        <v>2024</v>
      </c>
      <c r="I3" s="289"/>
      <c r="J3" s="159">
        <v>31</v>
      </c>
      <c r="K3" s="159">
        <v>12</v>
      </c>
      <c r="L3" s="159">
        <v>2024</v>
      </c>
    </row>
    <row r="4" spans="1:22" ht="33" customHeight="1" thickBot="1" x14ac:dyDescent="0.5">
      <c r="A4" s="262" t="s">
        <v>60</v>
      </c>
      <c r="B4" s="268" t="s">
        <v>70</v>
      </c>
      <c r="C4" s="268"/>
      <c r="D4" s="268"/>
      <c r="E4" s="268"/>
      <c r="F4" s="268"/>
      <c r="G4" s="262" t="s">
        <v>71</v>
      </c>
      <c r="H4" s="380" t="s">
        <v>72</v>
      </c>
      <c r="I4" s="381" t="s">
        <v>63</v>
      </c>
      <c r="J4" s="381"/>
      <c r="K4" s="381"/>
      <c r="L4" s="381"/>
    </row>
    <row r="5" spans="1:22" ht="53.25" customHeight="1" thickBot="1" x14ac:dyDescent="0.5">
      <c r="A5" s="262"/>
      <c r="B5" s="269" t="str">
        <f>'CONSOLIDADO EV. 2024 SNS'!C10</f>
        <v>Superintendencia Delegada para Operadores Logísticos de Tecnologías en Salud y Gestores Farmacéuticos</v>
      </c>
      <c r="C5" s="269"/>
      <c r="D5" s="269"/>
      <c r="E5" s="269"/>
      <c r="F5" s="269"/>
      <c r="G5" s="262"/>
      <c r="H5" s="380"/>
      <c r="I5" s="381"/>
      <c r="J5" s="381"/>
      <c r="K5" s="381"/>
      <c r="L5" s="381"/>
    </row>
    <row r="6" spans="1:22" ht="157.5" customHeight="1" thickBot="1" x14ac:dyDescent="0.5">
      <c r="A6" s="271">
        <v>1</v>
      </c>
      <c r="B6" s="270" t="s">
        <v>214</v>
      </c>
      <c r="C6" s="343"/>
      <c r="D6" s="343"/>
      <c r="E6" s="343"/>
      <c r="F6" s="344"/>
      <c r="G6" s="272">
        <v>1</v>
      </c>
      <c r="H6" s="372">
        <v>10</v>
      </c>
      <c r="I6" s="291" t="s">
        <v>215</v>
      </c>
      <c r="J6" s="275"/>
      <c r="K6" s="275"/>
      <c r="L6" s="276"/>
    </row>
    <row r="7" spans="1:22" ht="157.5" customHeight="1" thickBot="1" x14ac:dyDescent="0.5">
      <c r="A7" s="271"/>
      <c r="B7" s="345"/>
      <c r="C7" s="346"/>
      <c r="D7" s="346"/>
      <c r="E7" s="346"/>
      <c r="F7" s="347"/>
      <c r="G7" s="272"/>
      <c r="H7" s="372"/>
      <c r="I7" s="275"/>
      <c r="J7" s="275"/>
      <c r="K7" s="275"/>
      <c r="L7" s="276"/>
    </row>
    <row r="8" spans="1:22" ht="157.5" customHeight="1" thickBot="1" x14ac:dyDescent="0.5">
      <c r="A8" s="271">
        <f>A6+1</f>
        <v>2</v>
      </c>
      <c r="B8" s="277" t="s">
        <v>216</v>
      </c>
      <c r="C8" s="349"/>
      <c r="D8" s="349"/>
      <c r="E8" s="349"/>
      <c r="F8" s="350"/>
      <c r="G8" s="272">
        <v>1</v>
      </c>
      <c r="H8" s="372">
        <v>10</v>
      </c>
      <c r="I8" s="291" t="s">
        <v>217</v>
      </c>
      <c r="J8" s="275"/>
      <c r="K8" s="275"/>
      <c r="L8" s="276"/>
    </row>
    <row r="9" spans="1:22" ht="157.5" customHeight="1" thickBot="1" x14ac:dyDescent="0.5">
      <c r="A9" s="271"/>
      <c r="B9" s="351"/>
      <c r="C9" s="352"/>
      <c r="D9" s="352"/>
      <c r="E9" s="352"/>
      <c r="F9" s="353"/>
      <c r="G9" s="272"/>
      <c r="H9" s="372"/>
      <c r="I9" s="275"/>
      <c r="J9" s="275"/>
      <c r="K9" s="275"/>
      <c r="L9" s="276"/>
      <c r="O9" s="379"/>
      <c r="P9" s="379"/>
      <c r="Q9" s="379"/>
      <c r="R9" s="379"/>
      <c r="S9" s="379"/>
      <c r="T9" s="379"/>
      <c r="U9" s="379"/>
      <c r="V9" s="379"/>
    </row>
    <row r="10" spans="1:22" ht="189" customHeight="1" thickBot="1" x14ac:dyDescent="0.5">
      <c r="A10" s="271">
        <f>A8+1</f>
        <v>3</v>
      </c>
      <c r="B10" s="270" t="s">
        <v>218</v>
      </c>
      <c r="C10" s="343"/>
      <c r="D10" s="343"/>
      <c r="E10" s="343"/>
      <c r="F10" s="344"/>
      <c r="G10" s="272">
        <v>1</v>
      </c>
      <c r="H10" s="372">
        <v>10</v>
      </c>
      <c r="I10" s="291" t="s">
        <v>219</v>
      </c>
      <c r="J10" s="275"/>
      <c r="K10" s="275"/>
      <c r="L10" s="276"/>
      <c r="O10" s="153"/>
      <c r="P10" s="153"/>
      <c r="Q10" s="153"/>
      <c r="R10" s="153"/>
      <c r="S10" s="153"/>
      <c r="T10" s="153"/>
      <c r="U10" s="153"/>
      <c r="V10" s="153"/>
    </row>
    <row r="11" spans="1:22" ht="189" customHeight="1" thickBot="1" x14ac:dyDescent="0.5">
      <c r="A11" s="271"/>
      <c r="B11" s="345"/>
      <c r="C11" s="346"/>
      <c r="D11" s="346"/>
      <c r="E11" s="346"/>
      <c r="F11" s="347"/>
      <c r="G11" s="272"/>
      <c r="H11" s="372"/>
      <c r="I11" s="275"/>
      <c r="J11" s="275"/>
      <c r="K11" s="275"/>
      <c r="L11" s="276"/>
      <c r="O11" s="153"/>
      <c r="P11" s="153"/>
      <c r="Q11" s="153"/>
      <c r="R11" s="153"/>
      <c r="S11" s="153"/>
      <c r="T11" s="153"/>
      <c r="U11" s="153"/>
      <c r="V11" s="153"/>
    </row>
    <row r="12" spans="1:22" ht="178.5" customHeight="1" thickBot="1" x14ac:dyDescent="0.5">
      <c r="A12" s="271">
        <f>A10+1</f>
        <v>4</v>
      </c>
      <c r="B12" s="270" t="s">
        <v>220</v>
      </c>
      <c r="C12" s="343"/>
      <c r="D12" s="343"/>
      <c r="E12" s="343"/>
      <c r="F12" s="344"/>
      <c r="G12" s="272">
        <v>1</v>
      </c>
      <c r="H12" s="372">
        <v>10</v>
      </c>
      <c r="I12" s="291" t="s">
        <v>221</v>
      </c>
      <c r="J12" s="275"/>
      <c r="K12" s="275"/>
      <c r="L12" s="276"/>
      <c r="O12" s="153"/>
      <c r="P12" s="153"/>
      <c r="Q12" s="153"/>
      <c r="R12" s="153"/>
      <c r="S12" s="153"/>
      <c r="T12" s="153"/>
      <c r="U12" s="153"/>
      <c r="V12" s="153"/>
    </row>
    <row r="13" spans="1:22" ht="178.5" customHeight="1" thickBot="1" x14ac:dyDescent="0.5">
      <c r="A13" s="271"/>
      <c r="B13" s="345"/>
      <c r="C13" s="346"/>
      <c r="D13" s="346"/>
      <c r="E13" s="346"/>
      <c r="F13" s="347"/>
      <c r="G13" s="272"/>
      <c r="H13" s="372"/>
      <c r="I13" s="275"/>
      <c r="J13" s="275"/>
      <c r="K13" s="275"/>
      <c r="L13" s="276"/>
      <c r="O13" s="153"/>
      <c r="P13" s="153"/>
      <c r="Q13" s="153"/>
      <c r="R13" s="153"/>
      <c r="S13" s="153"/>
      <c r="T13" s="153"/>
      <c r="U13" s="153"/>
      <c r="V13" s="153"/>
    </row>
    <row r="14" spans="1:22" ht="168" customHeight="1" thickBot="1" x14ac:dyDescent="0.5">
      <c r="A14" s="271">
        <f>A12+1</f>
        <v>5</v>
      </c>
      <c r="B14" s="270" t="s">
        <v>222</v>
      </c>
      <c r="C14" s="343"/>
      <c r="D14" s="343"/>
      <c r="E14" s="343"/>
      <c r="F14" s="344"/>
      <c r="G14" s="272">
        <v>1</v>
      </c>
      <c r="H14" s="372">
        <v>10</v>
      </c>
      <c r="I14" s="291" t="s">
        <v>223</v>
      </c>
      <c r="J14" s="275"/>
      <c r="K14" s="275"/>
      <c r="L14" s="276"/>
      <c r="O14" s="153"/>
      <c r="P14" s="153"/>
      <c r="Q14" s="153"/>
      <c r="R14" s="153"/>
      <c r="S14" s="153"/>
      <c r="T14" s="153"/>
      <c r="U14" s="153"/>
      <c r="V14" s="153"/>
    </row>
    <row r="15" spans="1:22" s="221" customFormat="1" ht="168" customHeight="1" thickBot="1" x14ac:dyDescent="0.4">
      <c r="A15" s="271"/>
      <c r="B15" s="345"/>
      <c r="C15" s="346"/>
      <c r="D15" s="346"/>
      <c r="E15" s="346"/>
      <c r="F15" s="347"/>
      <c r="G15" s="272"/>
      <c r="H15" s="372"/>
      <c r="I15" s="275"/>
      <c r="J15" s="275"/>
      <c r="K15" s="275"/>
      <c r="L15" s="276"/>
    </row>
    <row r="16" spans="1:22" s="221" customFormat="1" ht="174" customHeight="1" thickBot="1" x14ac:dyDescent="0.4">
      <c r="A16" s="271">
        <f>A14+1</f>
        <v>6</v>
      </c>
      <c r="B16" s="270" t="s">
        <v>224</v>
      </c>
      <c r="C16" s="343"/>
      <c r="D16" s="343"/>
      <c r="E16" s="343"/>
      <c r="F16" s="344"/>
      <c r="G16" s="272">
        <v>1</v>
      </c>
      <c r="H16" s="372">
        <v>10</v>
      </c>
      <c r="I16" s="291" t="s">
        <v>225</v>
      </c>
      <c r="J16" s="275"/>
      <c r="K16" s="275"/>
      <c r="L16" s="276"/>
    </row>
    <row r="17" spans="1:12" s="221" customFormat="1" ht="174" customHeight="1" thickBot="1" x14ac:dyDescent="0.4">
      <c r="A17" s="271"/>
      <c r="B17" s="345"/>
      <c r="C17" s="346"/>
      <c r="D17" s="346"/>
      <c r="E17" s="346"/>
      <c r="F17" s="347"/>
      <c r="G17" s="272"/>
      <c r="H17" s="372"/>
      <c r="I17" s="275"/>
      <c r="J17" s="275"/>
      <c r="K17" s="275"/>
      <c r="L17" s="276"/>
    </row>
    <row r="18" spans="1:12" s="221" customFormat="1" ht="141" customHeight="1" thickBot="1" x14ac:dyDescent="0.4">
      <c r="A18" s="271">
        <f>A16+1</f>
        <v>7</v>
      </c>
      <c r="B18" s="270" t="s">
        <v>226</v>
      </c>
      <c r="C18" s="270"/>
      <c r="D18" s="270"/>
      <c r="E18" s="270"/>
      <c r="F18" s="270"/>
      <c r="G18" s="272">
        <v>1</v>
      </c>
      <c r="H18" s="372">
        <v>10</v>
      </c>
      <c r="I18" s="291" t="s">
        <v>227</v>
      </c>
      <c r="J18" s="275"/>
      <c r="K18" s="275"/>
      <c r="L18" s="276"/>
    </row>
    <row r="19" spans="1:12" s="221" customFormat="1" ht="141" customHeight="1" thickBot="1" x14ac:dyDescent="0.4">
      <c r="A19" s="271"/>
      <c r="B19" s="270"/>
      <c r="C19" s="270"/>
      <c r="D19" s="270"/>
      <c r="E19" s="270"/>
      <c r="F19" s="270"/>
      <c r="G19" s="272"/>
      <c r="H19" s="372"/>
      <c r="I19" s="275"/>
      <c r="J19" s="275"/>
      <c r="K19" s="275"/>
      <c r="L19" s="276"/>
    </row>
    <row r="20" spans="1:12" s="221" customFormat="1" ht="183" customHeight="1" thickBot="1" x14ac:dyDescent="0.4">
      <c r="A20" s="271">
        <f>A18+1</f>
        <v>8</v>
      </c>
      <c r="B20" s="270" t="s">
        <v>228</v>
      </c>
      <c r="C20" s="270"/>
      <c r="D20" s="270"/>
      <c r="E20" s="270"/>
      <c r="F20" s="270"/>
      <c r="G20" s="272">
        <v>1</v>
      </c>
      <c r="H20" s="372">
        <v>10</v>
      </c>
      <c r="I20" s="291" t="s">
        <v>229</v>
      </c>
      <c r="J20" s="275"/>
      <c r="K20" s="275"/>
      <c r="L20" s="276"/>
    </row>
    <row r="21" spans="1:12" s="221" customFormat="1" ht="183" customHeight="1" thickBot="1" x14ac:dyDescent="0.4">
      <c r="A21" s="271"/>
      <c r="B21" s="270"/>
      <c r="C21" s="270"/>
      <c r="D21" s="270"/>
      <c r="E21" s="270"/>
      <c r="F21" s="270"/>
      <c r="G21" s="272"/>
      <c r="H21" s="372"/>
      <c r="I21" s="338"/>
      <c r="J21" s="338"/>
      <c r="K21" s="338"/>
      <c r="L21" s="339"/>
    </row>
    <row r="22" spans="1:12" s="221" customFormat="1" ht="175.5" customHeight="1" thickBot="1" x14ac:dyDescent="0.4">
      <c r="A22" s="271">
        <f>A20+1</f>
        <v>9</v>
      </c>
      <c r="B22" s="270" t="s">
        <v>230</v>
      </c>
      <c r="C22" s="270"/>
      <c r="D22" s="270"/>
      <c r="E22" s="270"/>
      <c r="F22" s="270"/>
      <c r="G22" s="272">
        <v>1</v>
      </c>
      <c r="H22" s="372">
        <v>10</v>
      </c>
      <c r="I22" s="373" t="s">
        <v>231</v>
      </c>
      <c r="J22" s="374"/>
      <c r="K22" s="374"/>
      <c r="L22" s="375"/>
    </row>
    <row r="23" spans="1:12" s="221" customFormat="1" ht="175.5" customHeight="1" thickBot="1" x14ac:dyDescent="0.4">
      <c r="A23" s="271"/>
      <c r="B23" s="270"/>
      <c r="C23" s="270"/>
      <c r="D23" s="270"/>
      <c r="E23" s="270"/>
      <c r="F23" s="270"/>
      <c r="G23" s="272"/>
      <c r="H23" s="372"/>
      <c r="I23" s="275"/>
      <c r="J23" s="275"/>
      <c r="K23" s="275"/>
      <c r="L23" s="276"/>
    </row>
    <row r="24" spans="1:12" s="221" customFormat="1" ht="130.5" customHeight="1" thickBot="1" x14ac:dyDescent="0.4">
      <c r="A24" s="271">
        <f>A22+1</f>
        <v>10</v>
      </c>
      <c r="B24" s="270" t="s">
        <v>232</v>
      </c>
      <c r="C24" s="270"/>
      <c r="D24" s="270"/>
      <c r="E24" s="270"/>
      <c r="F24" s="270"/>
      <c r="G24" s="272">
        <v>1</v>
      </c>
      <c r="H24" s="372">
        <v>10</v>
      </c>
      <c r="I24" s="291" t="s">
        <v>233</v>
      </c>
      <c r="J24" s="275"/>
      <c r="K24" s="275"/>
      <c r="L24" s="276"/>
    </row>
    <row r="25" spans="1:12" s="221" customFormat="1" ht="130.5" customHeight="1" thickBot="1" x14ac:dyDescent="0.4">
      <c r="A25" s="271"/>
      <c r="B25" s="270"/>
      <c r="C25" s="270"/>
      <c r="D25" s="270"/>
      <c r="E25" s="270"/>
      <c r="F25" s="270"/>
      <c r="G25" s="272"/>
      <c r="H25" s="372"/>
      <c r="I25" s="275"/>
      <c r="J25" s="275"/>
      <c r="K25" s="275"/>
      <c r="L25" s="276"/>
    </row>
    <row r="26" spans="1:12" s="221" customFormat="1" ht="201" customHeight="1" thickBot="1" x14ac:dyDescent="0.4">
      <c r="A26" s="271">
        <f>A24+1</f>
        <v>11</v>
      </c>
      <c r="B26" s="270" t="s">
        <v>234</v>
      </c>
      <c r="C26" s="270"/>
      <c r="D26" s="270"/>
      <c r="E26" s="270"/>
      <c r="F26" s="270"/>
      <c r="G26" s="272">
        <v>1</v>
      </c>
      <c r="H26" s="372">
        <v>10</v>
      </c>
      <c r="I26" s="291" t="s">
        <v>235</v>
      </c>
      <c r="J26" s="275"/>
      <c r="K26" s="275"/>
      <c r="L26" s="276"/>
    </row>
    <row r="27" spans="1:12" s="221" customFormat="1" ht="201" customHeight="1" thickBot="1" x14ac:dyDescent="0.4">
      <c r="A27" s="271"/>
      <c r="B27" s="270"/>
      <c r="C27" s="270"/>
      <c r="D27" s="270"/>
      <c r="E27" s="270"/>
      <c r="F27" s="270"/>
      <c r="G27" s="272"/>
      <c r="H27" s="372"/>
      <c r="I27" s="275"/>
      <c r="J27" s="275"/>
      <c r="K27" s="275"/>
      <c r="L27" s="276"/>
    </row>
    <row r="28" spans="1:12" ht="99" customHeight="1" thickBot="1" x14ac:dyDescent="0.5">
      <c r="A28" s="278" t="s">
        <v>6</v>
      </c>
      <c r="B28" s="278"/>
      <c r="C28" s="278"/>
      <c r="D28" s="278"/>
      <c r="E28" s="278"/>
      <c r="F28" s="278"/>
      <c r="G28" s="280">
        <v>1</v>
      </c>
      <c r="H28" s="376">
        <f>SUM(H6:H27)/11</f>
        <v>10</v>
      </c>
      <c r="I28" s="316" t="s">
        <v>236</v>
      </c>
      <c r="J28" s="316"/>
      <c r="K28" s="316"/>
      <c r="L28" s="316"/>
    </row>
    <row r="29" spans="1:12" ht="99" customHeight="1" thickBot="1" x14ac:dyDescent="0.5">
      <c r="A29" s="279"/>
      <c r="B29" s="279"/>
      <c r="C29" s="279"/>
      <c r="D29" s="279"/>
      <c r="E29" s="279"/>
      <c r="F29" s="279"/>
      <c r="G29" s="281"/>
      <c r="H29" s="377"/>
      <c r="I29" s="333"/>
      <c r="J29" s="333"/>
      <c r="K29" s="333"/>
      <c r="L29" s="333"/>
    </row>
    <row r="30" spans="1:12" x14ac:dyDescent="0.45">
      <c r="A30" s="306" t="s">
        <v>64</v>
      </c>
      <c r="B30" s="307"/>
      <c r="C30" s="307"/>
      <c r="D30" s="307"/>
      <c r="E30" s="307"/>
      <c r="F30" s="307"/>
      <c r="G30" s="307"/>
      <c r="H30" s="307"/>
      <c r="I30" s="378"/>
      <c r="J30" s="378"/>
      <c r="K30" s="378"/>
      <c r="L30" s="196"/>
    </row>
    <row r="31" spans="1:12" x14ac:dyDescent="0.45">
      <c r="A31" s="305" t="s">
        <v>65</v>
      </c>
      <c r="B31" s="244"/>
      <c r="C31" s="244"/>
      <c r="D31" s="244"/>
      <c r="E31" s="244"/>
      <c r="F31" s="244"/>
      <c r="G31" s="244"/>
      <c r="H31" s="244"/>
      <c r="I31" s="244"/>
      <c r="J31" s="244"/>
      <c r="K31" s="244"/>
      <c r="L31" s="172"/>
    </row>
    <row r="32" spans="1:12" ht="18.649999999999999" customHeight="1" x14ac:dyDescent="0.45">
      <c r="A32" s="303" t="s">
        <v>66</v>
      </c>
      <c r="B32" s="246"/>
      <c r="C32" s="246"/>
      <c r="D32" s="246"/>
      <c r="E32" s="246"/>
      <c r="F32" s="246"/>
      <c r="G32" s="246"/>
      <c r="H32" s="246"/>
      <c r="I32" s="246"/>
      <c r="J32" s="246"/>
      <c r="K32" s="246"/>
      <c r="L32" s="304"/>
    </row>
    <row r="33" spans="1:12" x14ac:dyDescent="0.45">
      <c r="A33" s="303" t="s">
        <v>67</v>
      </c>
      <c r="B33" s="246"/>
      <c r="C33" s="246"/>
      <c r="D33" s="246"/>
      <c r="E33" s="246"/>
      <c r="F33" s="246"/>
      <c r="G33" s="246"/>
      <c r="H33" s="246"/>
      <c r="I33" s="246"/>
      <c r="J33" s="246"/>
      <c r="K33" s="246"/>
      <c r="L33" s="304"/>
    </row>
    <row r="34" spans="1:12" x14ac:dyDescent="0.45">
      <c r="A34" s="301" t="s">
        <v>68</v>
      </c>
      <c r="B34" s="265"/>
      <c r="C34" s="265"/>
      <c r="D34" s="265"/>
      <c r="E34" s="265"/>
      <c r="F34" s="265"/>
      <c r="G34" s="265"/>
      <c r="H34" s="265"/>
      <c r="I34" s="265"/>
      <c r="J34" s="265"/>
      <c r="K34" s="265"/>
      <c r="L34" s="302"/>
    </row>
    <row r="35" spans="1:12" ht="19" thickBot="1" x14ac:dyDescent="0.5">
      <c r="A35" s="180" t="s">
        <v>69</v>
      </c>
      <c r="B35" s="181"/>
      <c r="C35" s="181"/>
      <c r="D35" s="181"/>
      <c r="E35" s="181"/>
      <c r="F35" s="181"/>
      <c r="G35" s="181"/>
      <c r="H35" s="181"/>
      <c r="I35" s="181"/>
      <c r="J35" s="181"/>
      <c r="K35" s="181"/>
      <c r="L35" s="182"/>
    </row>
  </sheetData>
  <sheetProtection algorithmName="SHA-512" hashValue="zbY0xp2e1o1VFARWS1Q/0d2wSHEQHmI2/MstwCNXVZ6Uj7lYHr8md3K4W929KbiMKxWrjuCZXocI0h6UNucpmA==" saltValue="LfD9XS7O5oj8oSrVqDGdjQ==" spinCount="100000" sheet="1" objects="1" scenarios="1"/>
  <dataConsolidate function="varp"/>
  <mergeCells count="76">
    <mergeCell ref="A1:L1"/>
    <mergeCell ref="A2:D3"/>
    <mergeCell ref="F2:G2"/>
    <mergeCell ref="I2:I3"/>
    <mergeCell ref="F3:G3"/>
    <mergeCell ref="O9:V9"/>
    <mergeCell ref="B5:F5"/>
    <mergeCell ref="A6:A7"/>
    <mergeCell ref="B6:F7"/>
    <mergeCell ref="G6:G7"/>
    <mergeCell ref="H6:H7"/>
    <mergeCell ref="I6:L7"/>
    <mergeCell ref="A4:A5"/>
    <mergeCell ref="B4:F4"/>
    <mergeCell ref="G4:G5"/>
    <mergeCell ref="H4:H5"/>
    <mergeCell ref="I4:L5"/>
    <mergeCell ref="A8:A9"/>
    <mergeCell ref="B8:F9"/>
    <mergeCell ref="G8:G9"/>
    <mergeCell ref="H8:H9"/>
    <mergeCell ref="I8:L9"/>
    <mergeCell ref="A12:A13"/>
    <mergeCell ref="B12:F13"/>
    <mergeCell ref="G12:G13"/>
    <mergeCell ref="H12:H13"/>
    <mergeCell ref="I12:L13"/>
    <mergeCell ref="A10:A11"/>
    <mergeCell ref="B10:F11"/>
    <mergeCell ref="G10:G11"/>
    <mergeCell ref="H10:H11"/>
    <mergeCell ref="I10:L11"/>
    <mergeCell ref="A16:A17"/>
    <mergeCell ref="B16:F17"/>
    <mergeCell ref="G16:G17"/>
    <mergeCell ref="H16:H17"/>
    <mergeCell ref="I16:L17"/>
    <mergeCell ref="A14:A15"/>
    <mergeCell ref="B14:F15"/>
    <mergeCell ref="G14:G15"/>
    <mergeCell ref="H14:H15"/>
    <mergeCell ref="I14:L15"/>
    <mergeCell ref="A26:A27"/>
    <mergeCell ref="B26:F27"/>
    <mergeCell ref="G26:G27"/>
    <mergeCell ref="H26:H27"/>
    <mergeCell ref="I26:L27"/>
    <mergeCell ref="A18:A19"/>
    <mergeCell ref="B18:F19"/>
    <mergeCell ref="G18:G19"/>
    <mergeCell ref="H18:H19"/>
    <mergeCell ref="I18:L19"/>
    <mergeCell ref="A32:L32"/>
    <mergeCell ref="A33:L33"/>
    <mergeCell ref="A34:L34"/>
    <mergeCell ref="A28:F29"/>
    <mergeCell ref="G28:G29"/>
    <mergeCell ref="H28:H29"/>
    <mergeCell ref="I28:L29"/>
    <mergeCell ref="A30:K30"/>
    <mergeCell ref="A31:K31"/>
    <mergeCell ref="A20:A21"/>
    <mergeCell ref="B20:F21"/>
    <mergeCell ref="G20:G21"/>
    <mergeCell ref="H20:H21"/>
    <mergeCell ref="I20:L21"/>
    <mergeCell ref="A22:A23"/>
    <mergeCell ref="B22:F23"/>
    <mergeCell ref="G22:G23"/>
    <mergeCell ref="H22:H23"/>
    <mergeCell ref="I22:L23"/>
    <mergeCell ref="A24:A25"/>
    <mergeCell ref="B24:F25"/>
    <mergeCell ref="G24:G25"/>
    <mergeCell ref="H24:H25"/>
    <mergeCell ref="I24:L25"/>
  </mergeCells>
  <dataValidations count="1">
    <dataValidation type="decimal" allowBlank="1" showInputMessage="1" showErrorMessage="1" sqref="H6 H28" xr:uid="{6000BD9D-3F20-441D-9F52-76958BA43B25}">
      <formula1>0</formula1>
      <formula2>10</formula2>
    </dataValidation>
  </dataValidations>
  <printOptions horizontalCentered="1" verticalCentered="1"/>
  <pageMargins left="0.19685039370078741" right="0.31496062992125984" top="0.31496062992125984" bottom="0.23" header="0.23622047244094491" footer="0.15748031496062992"/>
  <pageSetup scale="13"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Dias" xr:uid="{F112E308-4652-4EF5-BAE4-7C2013DEC00E}">
          <x14:formula1>
            <xm:f>Hoja4!$H$3:$H$33</xm:f>
          </x14:formula1>
          <xm:sqref>E3 J3</xm:sqref>
        </x14:dataValidation>
        <x14:dataValidation type="list" allowBlank="1" showInputMessage="1" showErrorMessage="1" xr:uid="{09DEAE3A-E400-4DC5-9D56-298D83098216}">
          <x14:formula1>
            <xm:f>Hoja4!$H$3:$H$14</xm:f>
          </x14:formula1>
          <xm:sqref>K3 F3:G3</xm:sqref>
        </x14:dataValidation>
        <x14:dataValidation type="list" allowBlank="1" showInputMessage="1" showErrorMessage="1" xr:uid="{A8AC720B-F20D-45C8-965F-F26C29DA4D6C}">
          <x14:formula1>
            <xm:f>Hoja4!$I$3:$I$8</xm:f>
          </x14:formula1>
          <xm:sqref>H3 L3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69F80-58A6-4907-8543-358C052BBCDA}">
  <sheetPr>
    <tabColor theme="0" tint="-4.9989318521683403E-2"/>
    <pageSetUpPr fitToPage="1"/>
  </sheetPr>
  <dimension ref="A1:L12"/>
  <sheetViews>
    <sheetView showGridLines="0" view="pageBreakPreview" zoomScale="50" zoomScaleNormal="70" zoomScaleSheetLayoutView="50" zoomScalePageLayoutView="70" workbookViewId="0">
      <selection activeCell="I5" sqref="I5:L6"/>
    </sheetView>
  </sheetViews>
  <sheetFormatPr baseColWidth="10" defaultColWidth="0" defaultRowHeight="0" customHeight="1" zeroHeight="1" x14ac:dyDescent="0.35"/>
  <cols>
    <col min="1" max="1" width="5.7265625" style="165" customWidth="1"/>
    <col min="2" max="2" width="14.453125" style="59" customWidth="1"/>
    <col min="3" max="3" width="12.7265625" style="59" customWidth="1"/>
    <col min="4" max="4" width="15.26953125" style="59" customWidth="1"/>
    <col min="5" max="5" width="15" style="59" customWidth="1"/>
    <col min="6" max="6" width="14.1796875" style="59" customWidth="1"/>
    <col min="7" max="7" width="19.7265625" style="59" customWidth="1"/>
    <col min="8" max="9" width="9.26953125" style="59" customWidth="1"/>
    <col min="10" max="11" width="45.81640625" style="59" customWidth="1"/>
    <col min="12" max="12" width="45.81640625" style="166" customWidth="1"/>
    <col min="13" max="13" width="0.453125" style="59" customWidth="1"/>
    <col min="14" max="14" width="0" style="59" hidden="1" customWidth="1"/>
    <col min="15" max="16384" width="0" style="59" hidden="1"/>
  </cols>
  <sheetData>
    <row r="1" spans="1:12" ht="79.5" customHeight="1" thickBot="1" x14ac:dyDescent="0.4">
      <c r="A1" s="235" t="s">
        <v>54</v>
      </c>
      <c r="B1" s="236"/>
      <c r="C1" s="236"/>
      <c r="D1" s="236"/>
      <c r="E1" s="236"/>
      <c r="F1" s="236"/>
      <c r="G1" s="236"/>
      <c r="H1" s="236"/>
      <c r="I1" s="236"/>
      <c r="J1" s="236"/>
      <c r="K1" s="236"/>
      <c r="L1" s="237"/>
    </row>
    <row r="2" spans="1:12" s="169" customFormat="1" ht="25.5" customHeight="1" x14ac:dyDescent="0.35">
      <c r="A2" s="248" t="s">
        <v>55</v>
      </c>
      <c r="B2" s="249"/>
      <c r="C2" s="249"/>
      <c r="D2" s="249"/>
      <c r="E2" s="167" t="s">
        <v>56</v>
      </c>
      <c r="F2" s="167" t="s">
        <v>57</v>
      </c>
      <c r="G2" s="167" t="s">
        <v>58</v>
      </c>
      <c r="H2" s="252" t="s">
        <v>59</v>
      </c>
      <c r="I2" s="253"/>
      <c r="J2" s="167" t="s">
        <v>56</v>
      </c>
      <c r="K2" s="167" t="s">
        <v>57</v>
      </c>
      <c r="L2" s="168" t="s">
        <v>58</v>
      </c>
    </row>
    <row r="3" spans="1:12" s="169" customFormat="1" ht="25.5" customHeight="1" thickBot="1" x14ac:dyDescent="0.4">
      <c r="A3" s="250"/>
      <c r="B3" s="251"/>
      <c r="C3" s="251"/>
      <c r="D3" s="251"/>
      <c r="E3" s="170">
        <f>'1.1. SDETGR 2024'!E3</f>
        <v>1</v>
      </c>
      <c r="F3" s="170">
        <f>'1.1. SDETGR 2024'!F3</f>
        <v>1</v>
      </c>
      <c r="G3" s="170">
        <f>'1.1. SDETGR 2024'!H3</f>
        <v>2024</v>
      </c>
      <c r="H3" s="254"/>
      <c r="I3" s="255"/>
      <c r="J3" s="170">
        <f>'1.1. SDETGR 2024'!J3</f>
        <v>31</v>
      </c>
      <c r="K3" s="170">
        <f>'1.1. SDETGR 2024'!K3</f>
        <v>12</v>
      </c>
      <c r="L3" s="171">
        <f>'1.1. SDETGR 2024'!L3</f>
        <v>2024</v>
      </c>
    </row>
    <row r="4" spans="1:12" ht="75" customHeight="1" thickBot="1" x14ac:dyDescent="0.4">
      <c r="A4" s="216" t="s">
        <v>60</v>
      </c>
      <c r="B4" s="262" t="s">
        <v>61</v>
      </c>
      <c r="C4" s="262"/>
      <c r="D4" s="262"/>
      <c r="E4" s="262"/>
      <c r="F4" s="262"/>
      <c r="G4" s="263" t="s">
        <v>62</v>
      </c>
      <c r="H4" s="263"/>
      <c r="I4" s="263" t="s">
        <v>63</v>
      </c>
      <c r="J4" s="263"/>
      <c r="K4" s="263"/>
      <c r="L4" s="263"/>
    </row>
    <row r="5" spans="1:12" s="152" customFormat="1" ht="124.5" customHeight="1" x14ac:dyDescent="0.45">
      <c r="A5" s="256">
        <v>8</v>
      </c>
      <c r="B5" s="256" t="str">
        <f>'8.1. DIJ 2024'!B5</f>
        <v>Dirección Jurídica</v>
      </c>
      <c r="C5" s="256"/>
      <c r="D5" s="256"/>
      <c r="E5" s="256"/>
      <c r="F5" s="256"/>
      <c r="G5" s="258">
        <f>'8.1. DIJ 2024'!H28</f>
        <v>9.6545454545454543</v>
      </c>
      <c r="H5" s="258"/>
      <c r="I5" s="260" t="str">
        <f>'8.1. DIJ 2024'!I28</f>
        <v>Conforme con la programación establecida en el Plan Anual de Gestión (PAG) por la Dirección jurídica, correspondiente a la vigencia 2024, y teniendo en cuenta las metas programadas y en atención a la evidencia objetiva aportada y valorada por el equipo auditor asignado por la OCI, se puede evidenciar que obtuvo un cumplimiento de 9.7, por lo que se recomienda aplicar de manera permanente la mejora continua y el autocontrol y de esta forma evaluar constantemente el cumplimiento de las metas propuestas y de ser necesarios realizar los ajustes que se considere pertinentes</v>
      </c>
      <c r="J5" s="260"/>
      <c r="K5" s="260"/>
      <c r="L5" s="260"/>
    </row>
    <row r="6" spans="1:12" s="152" customFormat="1" ht="124.5" customHeight="1" thickBot="1" x14ac:dyDescent="0.5">
      <c r="A6" s="257"/>
      <c r="B6" s="257"/>
      <c r="C6" s="257"/>
      <c r="D6" s="257"/>
      <c r="E6" s="257"/>
      <c r="F6" s="257"/>
      <c r="G6" s="259"/>
      <c r="H6" s="259"/>
      <c r="I6" s="261"/>
      <c r="J6" s="261"/>
      <c r="K6" s="261"/>
      <c r="L6" s="261"/>
    </row>
    <row r="7" spans="1:12" ht="17.149999999999999" customHeight="1" x14ac:dyDescent="0.35">
      <c r="A7" s="313" t="s">
        <v>64</v>
      </c>
      <c r="B7" s="314"/>
      <c r="C7" s="314"/>
      <c r="D7" s="314"/>
      <c r="E7" s="314"/>
      <c r="F7" s="314"/>
      <c r="G7" s="314"/>
      <c r="H7" s="314"/>
      <c r="I7" s="314"/>
      <c r="J7" s="314"/>
      <c r="K7" s="314"/>
      <c r="L7" s="173"/>
    </row>
    <row r="8" spans="1:12" ht="17.149999999999999" customHeight="1" x14ac:dyDescent="0.35">
      <c r="A8" s="305" t="s">
        <v>65</v>
      </c>
      <c r="B8" s="244"/>
      <c r="C8" s="244"/>
      <c r="D8" s="244"/>
      <c r="E8" s="244"/>
      <c r="F8" s="244"/>
      <c r="G8" s="244"/>
      <c r="H8" s="244"/>
      <c r="I8" s="244"/>
      <c r="J8" s="244"/>
      <c r="K8" s="244"/>
      <c r="L8" s="172"/>
    </row>
    <row r="9" spans="1:12" ht="17.149999999999999" customHeight="1" x14ac:dyDescent="0.35">
      <c r="A9" s="303" t="s">
        <v>66</v>
      </c>
      <c r="B9" s="246"/>
      <c r="C9" s="246"/>
      <c r="D9" s="246"/>
      <c r="E9" s="246"/>
      <c r="F9" s="246"/>
      <c r="G9" s="246"/>
      <c r="H9" s="246"/>
      <c r="I9" s="246"/>
      <c r="J9" s="246"/>
      <c r="K9" s="246"/>
      <c r="L9" s="304"/>
    </row>
    <row r="10" spans="1:12" ht="16.5" customHeight="1" x14ac:dyDescent="0.35">
      <c r="A10" s="303" t="s">
        <v>67</v>
      </c>
      <c r="B10" s="246"/>
      <c r="C10" s="246"/>
      <c r="D10" s="246"/>
      <c r="E10" s="246"/>
      <c r="F10" s="246"/>
      <c r="G10" s="246"/>
      <c r="H10" s="246"/>
      <c r="I10" s="246"/>
      <c r="J10" s="246"/>
      <c r="K10" s="246"/>
      <c r="L10" s="304"/>
    </row>
    <row r="11" spans="1:12" ht="16.5" customHeight="1" x14ac:dyDescent="0.35">
      <c r="A11" s="301" t="s">
        <v>68</v>
      </c>
      <c r="B11" s="265"/>
      <c r="C11" s="265"/>
      <c r="D11" s="265"/>
      <c r="E11" s="265"/>
      <c r="F11" s="265"/>
      <c r="G11" s="265"/>
      <c r="H11" s="265"/>
      <c r="I11" s="265"/>
      <c r="J11" s="265"/>
      <c r="K11" s="265"/>
      <c r="L11" s="302"/>
    </row>
    <row r="12" spans="1:12" ht="16.5" customHeight="1" thickBot="1" x14ac:dyDescent="0.4">
      <c r="A12" s="310" t="s">
        <v>69</v>
      </c>
      <c r="B12" s="311"/>
      <c r="C12" s="311"/>
      <c r="D12" s="311"/>
      <c r="E12" s="311"/>
      <c r="F12" s="311"/>
      <c r="G12" s="311"/>
      <c r="H12" s="311"/>
      <c r="I12" s="311"/>
      <c r="J12" s="311"/>
      <c r="K12" s="311"/>
      <c r="L12" s="312"/>
    </row>
  </sheetData>
  <sheetProtection algorithmName="SHA-512" hashValue="P3I4BdUBkHfTAN7hjOgYpvypNxShC1TdSPHlg2fGKLVX5jnTwjxWMC2jTywS3kDxeqxu4j7Nco7gjNSx2kgTMA==" saltValue="N/sG0eVlN2+ZMyC7CBQs4g==" spinCount="100000" sheet="1"/>
  <dataConsolidate function="varp" link="1"/>
  <mergeCells count="16">
    <mergeCell ref="A9:L9"/>
    <mergeCell ref="A10:L10"/>
    <mergeCell ref="A11:L11"/>
    <mergeCell ref="A12:L12"/>
    <mergeCell ref="A5:A6"/>
    <mergeCell ref="B5:F6"/>
    <mergeCell ref="G5:H6"/>
    <mergeCell ref="I5:L6"/>
    <mergeCell ref="A7:K7"/>
    <mergeCell ref="A8:K8"/>
    <mergeCell ref="A1:L1"/>
    <mergeCell ref="A2:D3"/>
    <mergeCell ref="H2:I3"/>
    <mergeCell ref="B4:F4"/>
    <mergeCell ref="G4:H4"/>
    <mergeCell ref="I4:L4"/>
  </mergeCells>
  <printOptions horizontalCentered="1" verticalCentered="1"/>
  <pageMargins left="0.39370078740157483" right="0.39370078740157483" top="0.39370078740157483" bottom="0.39370078740157483" header="0.31496062992125984" footer="0.31496062992125984"/>
  <pageSetup paperSize="529" scale="5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FCA66-2CE2-46E4-949A-9384CE87946F}">
  <sheetPr codeName="Hoja17"/>
  <dimension ref="A1:XFC35"/>
  <sheetViews>
    <sheetView showGridLines="0" view="pageBreakPreview" zoomScale="50" zoomScaleNormal="70" zoomScaleSheetLayoutView="50" workbookViewId="0">
      <selection activeCell="I6" sqref="I6:L7"/>
    </sheetView>
  </sheetViews>
  <sheetFormatPr baseColWidth="10" defaultColWidth="0" defaultRowHeight="18.5" x14ac:dyDescent="0.45"/>
  <cols>
    <col min="1" max="1" width="6.453125" style="154" customWidth="1"/>
    <col min="2" max="2" width="14.453125" style="154" customWidth="1"/>
    <col min="3" max="3" width="23.81640625" style="154" customWidth="1"/>
    <col min="4" max="4" width="31.1796875" style="154" customWidth="1"/>
    <col min="5" max="5" width="14.54296875" style="154" customWidth="1"/>
    <col min="6" max="6" width="29.81640625" style="154" customWidth="1"/>
    <col min="7" max="7" width="25.1796875" style="154" customWidth="1"/>
    <col min="8" max="8" width="21.81640625" style="154" customWidth="1"/>
    <col min="9" max="9" width="32.7265625" style="154" customWidth="1"/>
    <col min="10" max="10" width="105" style="154" customWidth="1"/>
    <col min="11" max="11" width="86.453125" style="154" customWidth="1"/>
    <col min="12" max="12" width="74.453125" style="154" customWidth="1"/>
    <col min="13" max="13" width="0.453125" style="154" customWidth="1"/>
    <col min="14" max="14" width="0" style="154" hidden="1" customWidth="1"/>
    <col min="15" max="16375" width="0" style="154" hidden="1"/>
    <col min="16376" max="16376" width="72.7265625" style="154" hidden="1"/>
    <col min="16377" max="16377" width="28.7265625" style="154" hidden="1"/>
    <col min="16378" max="16378" width="26.7265625" style="154" hidden="1"/>
    <col min="16379" max="16379" width="29.7265625" style="154" hidden="1"/>
    <col min="16380" max="16380" width="31" style="154" hidden="1"/>
    <col min="16381" max="16381" width="11.453125" style="154" hidden="1"/>
    <col min="16382" max="16383" width="12.7265625" style="154" hidden="1"/>
    <col min="16384" max="16384" width="36.81640625" style="154" hidden="1"/>
  </cols>
  <sheetData>
    <row r="1" spans="1:22" ht="76.5" customHeight="1" thickBot="1" x14ac:dyDescent="0.5">
      <c r="A1" s="300" t="s">
        <v>54</v>
      </c>
      <c r="B1" s="300"/>
      <c r="C1" s="300"/>
      <c r="D1" s="300"/>
      <c r="E1" s="300"/>
      <c r="F1" s="300"/>
      <c r="G1" s="300"/>
      <c r="H1" s="300"/>
      <c r="I1" s="300"/>
      <c r="J1" s="300"/>
      <c r="K1" s="300"/>
      <c r="L1" s="300"/>
    </row>
    <row r="2" spans="1:22" ht="24.75" customHeight="1" thickBot="1" x14ac:dyDescent="0.5">
      <c r="A2" s="287" t="s">
        <v>55</v>
      </c>
      <c r="B2" s="287"/>
      <c r="C2" s="287"/>
      <c r="D2" s="287"/>
      <c r="E2" s="160" t="s">
        <v>56</v>
      </c>
      <c r="F2" s="288" t="s">
        <v>57</v>
      </c>
      <c r="G2" s="288"/>
      <c r="H2" s="161" t="s">
        <v>58</v>
      </c>
      <c r="I2" s="289" t="s">
        <v>59</v>
      </c>
      <c r="J2" s="162" t="s">
        <v>56</v>
      </c>
      <c r="K2" s="160" t="s">
        <v>57</v>
      </c>
      <c r="L2" s="218" t="s">
        <v>58</v>
      </c>
    </row>
    <row r="3" spans="1:22" ht="24.75" customHeight="1" thickBot="1" x14ac:dyDescent="0.5">
      <c r="A3" s="287"/>
      <c r="B3" s="287"/>
      <c r="C3" s="287"/>
      <c r="D3" s="287"/>
      <c r="E3" s="159">
        <v>1</v>
      </c>
      <c r="F3" s="287">
        <v>1</v>
      </c>
      <c r="G3" s="287"/>
      <c r="H3" s="163">
        <v>2024</v>
      </c>
      <c r="I3" s="289"/>
      <c r="J3" s="159">
        <v>31</v>
      </c>
      <c r="K3" s="159">
        <v>12</v>
      </c>
      <c r="L3" s="159">
        <v>2024</v>
      </c>
    </row>
    <row r="4" spans="1:22" ht="33" customHeight="1" thickBot="1" x14ac:dyDescent="0.5">
      <c r="A4" s="262" t="s">
        <v>60</v>
      </c>
      <c r="B4" s="268" t="s">
        <v>70</v>
      </c>
      <c r="C4" s="268"/>
      <c r="D4" s="268"/>
      <c r="E4" s="268"/>
      <c r="F4" s="268"/>
      <c r="G4" s="262" t="s">
        <v>71</v>
      </c>
      <c r="H4" s="263" t="s">
        <v>72</v>
      </c>
      <c r="I4" s="263" t="s">
        <v>63</v>
      </c>
      <c r="J4" s="263"/>
      <c r="K4" s="263"/>
      <c r="L4" s="263"/>
    </row>
    <row r="5" spans="1:22" ht="53.25" customHeight="1" thickBot="1" x14ac:dyDescent="0.5">
      <c r="A5" s="262"/>
      <c r="B5" s="269" t="str">
        <f>'CONSOLIDADO EV. 2024 SNS'!C11</f>
        <v>Dirección Jurídica</v>
      </c>
      <c r="C5" s="269"/>
      <c r="D5" s="269"/>
      <c r="E5" s="269"/>
      <c r="F5" s="269"/>
      <c r="G5" s="262"/>
      <c r="H5" s="263"/>
      <c r="I5" s="263"/>
      <c r="J5" s="263"/>
      <c r="K5" s="263"/>
      <c r="L5" s="263"/>
    </row>
    <row r="6" spans="1:22" ht="120.75" customHeight="1" thickBot="1" x14ac:dyDescent="0.5">
      <c r="A6" s="271">
        <v>1</v>
      </c>
      <c r="B6" s="270" t="s">
        <v>237</v>
      </c>
      <c r="C6" s="343"/>
      <c r="D6" s="343"/>
      <c r="E6" s="343"/>
      <c r="F6" s="344"/>
      <c r="G6" s="272">
        <v>1</v>
      </c>
      <c r="H6" s="273">
        <v>10</v>
      </c>
      <c r="I6" s="291" t="s">
        <v>238</v>
      </c>
      <c r="J6" s="275"/>
      <c r="K6" s="275"/>
      <c r="L6" s="276"/>
    </row>
    <row r="7" spans="1:22" ht="120.75" customHeight="1" thickBot="1" x14ac:dyDescent="0.5">
      <c r="A7" s="271"/>
      <c r="B7" s="345"/>
      <c r="C7" s="346"/>
      <c r="D7" s="346"/>
      <c r="E7" s="346"/>
      <c r="F7" s="347"/>
      <c r="G7" s="272"/>
      <c r="H7" s="273"/>
      <c r="I7" s="275"/>
      <c r="J7" s="275"/>
      <c r="K7" s="275"/>
      <c r="L7" s="276"/>
    </row>
    <row r="8" spans="1:22" ht="123.75" customHeight="1" thickBot="1" x14ac:dyDescent="0.5">
      <c r="A8" s="271">
        <f>A6+1</f>
        <v>2</v>
      </c>
      <c r="B8" s="277" t="s">
        <v>239</v>
      </c>
      <c r="C8" s="349"/>
      <c r="D8" s="349"/>
      <c r="E8" s="349"/>
      <c r="F8" s="350"/>
      <c r="G8" s="272">
        <v>1</v>
      </c>
      <c r="H8" s="273">
        <v>10</v>
      </c>
      <c r="I8" s="291" t="s">
        <v>240</v>
      </c>
      <c r="J8" s="275"/>
      <c r="K8" s="275"/>
      <c r="L8" s="276"/>
    </row>
    <row r="9" spans="1:22" ht="123.75" customHeight="1" thickBot="1" x14ac:dyDescent="0.5">
      <c r="A9" s="271"/>
      <c r="B9" s="351"/>
      <c r="C9" s="352"/>
      <c r="D9" s="352"/>
      <c r="E9" s="352"/>
      <c r="F9" s="353"/>
      <c r="G9" s="272"/>
      <c r="H9" s="273"/>
      <c r="I9" s="275"/>
      <c r="J9" s="275"/>
      <c r="K9" s="275"/>
      <c r="L9" s="276"/>
      <c r="O9" s="267"/>
      <c r="P9" s="267"/>
      <c r="Q9" s="267"/>
      <c r="R9" s="267"/>
      <c r="S9" s="267"/>
      <c r="T9" s="267"/>
      <c r="U9" s="267"/>
      <c r="V9" s="267"/>
    </row>
    <row r="10" spans="1:22" ht="134.25" customHeight="1" thickBot="1" x14ac:dyDescent="0.5">
      <c r="A10" s="271">
        <f>A8+1</f>
        <v>3</v>
      </c>
      <c r="B10" s="270" t="s">
        <v>241</v>
      </c>
      <c r="C10" s="343"/>
      <c r="D10" s="343"/>
      <c r="E10" s="343"/>
      <c r="F10" s="344"/>
      <c r="G10" s="272">
        <v>1</v>
      </c>
      <c r="H10" s="273">
        <v>10</v>
      </c>
      <c r="I10" s="291" t="s">
        <v>242</v>
      </c>
      <c r="J10" s="275"/>
      <c r="K10" s="275"/>
      <c r="L10" s="276"/>
      <c r="O10" s="164"/>
      <c r="P10" s="164"/>
      <c r="Q10" s="164"/>
      <c r="R10" s="164"/>
      <c r="S10" s="164"/>
      <c r="T10" s="164"/>
      <c r="U10" s="164"/>
      <c r="V10" s="164"/>
    </row>
    <row r="11" spans="1:22" ht="134.25" customHeight="1" thickBot="1" x14ac:dyDescent="0.5">
      <c r="A11" s="271"/>
      <c r="B11" s="345"/>
      <c r="C11" s="346"/>
      <c r="D11" s="346"/>
      <c r="E11" s="346"/>
      <c r="F11" s="347"/>
      <c r="G11" s="272"/>
      <c r="H11" s="273"/>
      <c r="I11" s="275"/>
      <c r="J11" s="275"/>
      <c r="K11" s="275"/>
      <c r="L11" s="276"/>
      <c r="O11" s="164"/>
      <c r="P11" s="164"/>
      <c r="Q11" s="164"/>
      <c r="R11" s="164"/>
      <c r="S11" s="164"/>
      <c r="T11" s="164"/>
      <c r="U11" s="164"/>
      <c r="V11" s="164"/>
    </row>
    <row r="12" spans="1:22" ht="126.75" customHeight="1" thickBot="1" x14ac:dyDescent="0.5">
      <c r="A12" s="271">
        <f>A10+1</f>
        <v>4</v>
      </c>
      <c r="B12" s="270" t="s">
        <v>243</v>
      </c>
      <c r="C12" s="343"/>
      <c r="D12" s="343"/>
      <c r="E12" s="343"/>
      <c r="F12" s="344"/>
      <c r="G12" s="272">
        <v>1</v>
      </c>
      <c r="H12" s="273">
        <v>10</v>
      </c>
      <c r="I12" s="291" t="s">
        <v>244</v>
      </c>
      <c r="J12" s="275"/>
      <c r="K12" s="275"/>
      <c r="L12" s="276"/>
      <c r="O12" s="164"/>
      <c r="P12" s="164"/>
      <c r="Q12" s="164"/>
      <c r="R12" s="164"/>
      <c r="S12" s="164"/>
      <c r="T12" s="164"/>
      <c r="U12" s="164"/>
      <c r="V12" s="164"/>
    </row>
    <row r="13" spans="1:22" ht="126.75" customHeight="1" thickBot="1" x14ac:dyDescent="0.5">
      <c r="A13" s="271"/>
      <c r="B13" s="345"/>
      <c r="C13" s="346"/>
      <c r="D13" s="346"/>
      <c r="E13" s="346"/>
      <c r="F13" s="347"/>
      <c r="G13" s="272"/>
      <c r="H13" s="273"/>
      <c r="I13" s="275"/>
      <c r="J13" s="275"/>
      <c r="K13" s="275"/>
      <c r="L13" s="276"/>
      <c r="O13" s="164"/>
      <c r="P13" s="164"/>
      <c r="Q13" s="164"/>
      <c r="R13" s="164"/>
      <c r="S13" s="164"/>
      <c r="T13" s="164"/>
      <c r="U13" s="164"/>
      <c r="V13" s="164"/>
    </row>
    <row r="14" spans="1:22" ht="153.75" customHeight="1" thickBot="1" x14ac:dyDescent="0.5">
      <c r="A14" s="271">
        <f>A12+1</f>
        <v>5</v>
      </c>
      <c r="B14" s="270" t="s">
        <v>245</v>
      </c>
      <c r="C14" s="343"/>
      <c r="D14" s="343"/>
      <c r="E14" s="343"/>
      <c r="F14" s="344"/>
      <c r="G14" s="272">
        <v>1</v>
      </c>
      <c r="H14" s="273">
        <v>6.8</v>
      </c>
      <c r="I14" s="291" t="s">
        <v>246</v>
      </c>
      <c r="J14" s="275"/>
      <c r="K14" s="275"/>
      <c r="L14" s="276"/>
      <c r="O14" s="164"/>
      <c r="P14" s="164"/>
      <c r="Q14" s="164"/>
      <c r="R14" s="164"/>
      <c r="S14" s="164"/>
      <c r="T14" s="164"/>
      <c r="U14" s="164"/>
      <c r="V14" s="164"/>
    </row>
    <row r="15" spans="1:22" s="198" customFormat="1" ht="153.75" customHeight="1" thickBot="1" x14ac:dyDescent="0.4">
      <c r="A15" s="271"/>
      <c r="B15" s="345"/>
      <c r="C15" s="346"/>
      <c r="D15" s="346"/>
      <c r="E15" s="346"/>
      <c r="F15" s="347"/>
      <c r="G15" s="272"/>
      <c r="H15" s="273"/>
      <c r="I15" s="275"/>
      <c r="J15" s="275"/>
      <c r="K15" s="275"/>
      <c r="L15" s="276"/>
    </row>
    <row r="16" spans="1:22" s="198" customFormat="1" ht="120.75" customHeight="1" thickBot="1" x14ac:dyDescent="0.4">
      <c r="A16" s="271">
        <f>A14+1</f>
        <v>6</v>
      </c>
      <c r="B16" s="270" t="s">
        <v>247</v>
      </c>
      <c r="C16" s="343"/>
      <c r="D16" s="343"/>
      <c r="E16" s="343"/>
      <c r="F16" s="344"/>
      <c r="G16" s="272">
        <v>1</v>
      </c>
      <c r="H16" s="273">
        <v>10</v>
      </c>
      <c r="I16" s="291" t="s">
        <v>248</v>
      </c>
      <c r="J16" s="275"/>
      <c r="K16" s="275"/>
      <c r="L16" s="276"/>
    </row>
    <row r="17" spans="1:12" s="198" customFormat="1" ht="120.75" customHeight="1" thickBot="1" x14ac:dyDescent="0.4">
      <c r="A17" s="271"/>
      <c r="B17" s="345"/>
      <c r="C17" s="346"/>
      <c r="D17" s="346"/>
      <c r="E17" s="346"/>
      <c r="F17" s="347"/>
      <c r="G17" s="272"/>
      <c r="H17" s="273"/>
      <c r="I17" s="275"/>
      <c r="J17" s="275"/>
      <c r="K17" s="275"/>
      <c r="L17" s="276"/>
    </row>
    <row r="18" spans="1:12" s="198" customFormat="1" ht="146.25" customHeight="1" thickBot="1" x14ac:dyDescent="0.4">
      <c r="A18" s="271">
        <f>A16+1</f>
        <v>7</v>
      </c>
      <c r="B18" s="270" t="s">
        <v>249</v>
      </c>
      <c r="C18" s="270"/>
      <c r="D18" s="270"/>
      <c r="E18" s="270"/>
      <c r="F18" s="270"/>
      <c r="G18" s="272">
        <v>1</v>
      </c>
      <c r="H18" s="273">
        <v>9.9</v>
      </c>
      <c r="I18" s="291" t="s">
        <v>250</v>
      </c>
      <c r="J18" s="275"/>
      <c r="K18" s="275"/>
      <c r="L18" s="276"/>
    </row>
    <row r="19" spans="1:12" s="198" customFormat="1" ht="146.25" customHeight="1" thickBot="1" x14ac:dyDescent="0.4">
      <c r="A19" s="271"/>
      <c r="B19" s="270"/>
      <c r="C19" s="270"/>
      <c r="D19" s="270"/>
      <c r="E19" s="270"/>
      <c r="F19" s="270"/>
      <c r="G19" s="272"/>
      <c r="H19" s="273"/>
      <c r="I19" s="275"/>
      <c r="J19" s="275"/>
      <c r="K19" s="275"/>
      <c r="L19" s="276"/>
    </row>
    <row r="20" spans="1:12" s="198" customFormat="1" ht="167.25" customHeight="1" thickBot="1" x14ac:dyDescent="0.4">
      <c r="A20" s="271">
        <f>A18+1</f>
        <v>8</v>
      </c>
      <c r="B20" s="270" t="s">
        <v>251</v>
      </c>
      <c r="C20" s="270"/>
      <c r="D20" s="270"/>
      <c r="E20" s="270"/>
      <c r="F20" s="270"/>
      <c r="G20" s="272">
        <v>1</v>
      </c>
      <c r="H20" s="273">
        <v>9.5</v>
      </c>
      <c r="I20" s="291" t="s">
        <v>252</v>
      </c>
      <c r="J20" s="275"/>
      <c r="K20" s="275"/>
      <c r="L20" s="276"/>
    </row>
    <row r="21" spans="1:12" s="198" customFormat="1" ht="167.25" customHeight="1" thickBot="1" x14ac:dyDescent="0.4">
      <c r="A21" s="271"/>
      <c r="B21" s="270"/>
      <c r="C21" s="270"/>
      <c r="D21" s="270"/>
      <c r="E21" s="270"/>
      <c r="F21" s="270"/>
      <c r="G21" s="337"/>
      <c r="H21" s="273"/>
      <c r="I21" s="275"/>
      <c r="J21" s="275"/>
      <c r="K21" s="275"/>
      <c r="L21" s="276"/>
    </row>
    <row r="22" spans="1:12" s="198" customFormat="1" ht="152.25" customHeight="1" x14ac:dyDescent="0.35">
      <c r="A22" s="271">
        <f>A20+1</f>
        <v>9</v>
      </c>
      <c r="B22" s="270" t="s">
        <v>253</v>
      </c>
      <c r="C22" s="343"/>
      <c r="D22" s="343"/>
      <c r="E22" s="343"/>
      <c r="F22" s="344"/>
      <c r="G22" s="272">
        <v>1</v>
      </c>
      <c r="H22" s="273">
        <v>10</v>
      </c>
      <c r="I22" s="291" t="s">
        <v>254</v>
      </c>
      <c r="J22" s="367"/>
      <c r="K22" s="367"/>
      <c r="L22" s="368"/>
    </row>
    <row r="23" spans="1:12" s="198" customFormat="1" ht="152.25" customHeight="1" thickBot="1" x14ac:dyDescent="0.4">
      <c r="A23" s="342"/>
      <c r="B23" s="345"/>
      <c r="C23" s="346"/>
      <c r="D23" s="346"/>
      <c r="E23" s="346"/>
      <c r="F23" s="347"/>
      <c r="G23" s="337"/>
      <c r="H23" s="348"/>
      <c r="I23" s="369"/>
      <c r="J23" s="370"/>
      <c r="K23" s="370"/>
      <c r="L23" s="371"/>
    </row>
    <row r="24" spans="1:12" s="198" customFormat="1" ht="120.75" customHeight="1" thickBot="1" x14ac:dyDescent="0.4">
      <c r="A24" s="271">
        <f>A22+1</f>
        <v>10</v>
      </c>
      <c r="B24" s="270" t="s">
        <v>255</v>
      </c>
      <c r="C24" s="270"/>
      <c r="D24" s="270"/>
      <c r="E24" s="270"/>
      <c r="F24" s="270"/>
      <c r="G24" s="272">
        <v>1</v>
      </c>
      <c r="H24" s="273">
        <v>10</v>
      </c>
      <c r="I24" s="291" t="s">
        <v>256</v>
      </c>
      <c r="J24" s="275"/>
      <c r="K24" s="275"/>
      <c r="L24" s="276"/>
    </row>
    <row r="25" spans="1:12" s="198" customFormat="1" ht="120.75" customHeight="1" thickBot="1" x14ac:dyDescent="0.4">
      <c r="A25" s="271"/>
      <c r="B25" s="270"/>
      <c r="C25" s="270"/>
      <c r="D25" s="270"/>
      <c r="E25" s="270"/>
      <c r="F25" s="270"/>
      <c r="G25" s="337"/>
      <c r="H25" s="273"/>
      <c r="I25" s="275"/>
      <c r="J25" s="275"/>
      <c r="K25" s="275"/>
      <c r="L25" s="276"/>
    </row>
    <row r="26" spans="1:12" s="198" customFormat="1" ht="93.75" customHeight="1" thickBot="1" x14ac:dyDescent="0.4">
      <c r="A26" s="271">
        <f>A24+1</f>
        <v>11</v>
      </c>
      <c r="B26" s="270" t="s">
        <v>255</v>
      </c>
      <c r="C26" s="270"/>
      <c r="D26" s="270"/>
      <c r="E26" s="270"/>
      <c r="F26" s="270"/>
      <c r="G26" s="272">
        <v>1</v>
      </c>
      <c r="H26" s="273">
        <v>10</v>
      </c>
      <c r="I26" s="291" t="s">
        <v>257</v>
      </c>
      <c r="J26" s="275"/>
      <c r="K26" s="275"/>
      <c r="L26" s="276"/>
    </row>
    <row r="27" spans="1:12" s="198" customFormat="1" ht="93.75" customHeight="1" thickBot="1" x14ac:dyDescent="0.4">
      <c r="A27" s="271"/>
      <c r="B27" s="270"/>
      <c r="C27" s="270"/>
      <c r="D27" s="270"/>
      <c r="E27" s="270"/>
      <c r="F27" s="270"/>
      <c r="G27" s="337"/>
      <c r="H27" s="273"/>
      <c r="I27" s="338"/>
      <c r="J27" s="338"/>
      <c r="K27" s="338"/>
      <c r="L27" s="339"/>
    </row>
    <row r="28" spans="1:12" ht="87" customHeight="1" thickBot="1" x14ac:dyDescent="0.5">
      <c r="A28" s="278" t="s">
        <v>6</v>
      </c>
      <c r="B28" s="278"/>
      <c r="C28" s="278"/>
      <c r="D28" s="278"/>
      <c r="E28" s="278"/>
      <c r="F28" s="278"/>
      <c r="G28" s="280">
        <v>1</v>
      </c>
      <c r="H28" s="282">
        <f>SUM(H6:H27)/11</f>
        <v>9.6545454545454543</v>
      </c>
      <c r="I28" s="285" t="s">
        <v>258</v>
      </c>
      <c r="J28" s="285"/>
      <c r="K28" s="285"/>
      <c r="L28" s="285"/>
    </row>
    <row r="29" spans="1:12" ht="87" customHeight="1" thickBot="1" x14ac:dyDescent="0.5">
      <c r="A29" s="279"/>
      <c r="B29" s="279"/>
      <c r="C29" s="279"/>
      <c r="D29" s="279"/>
      <c r="E29" s="279"/>
      <c r="F29" s="279"/>
      <c r="G29" s="281"/>
      <c r="H29" s="283"/>
      <c r="I29" s="285"/>
      <c r="J29" s="285"/>
      <c r="K29" s="285"/>
      <c r="L29" s="285"/>
    </row>
    <row r="30" spans="1:12" x14ac:dyDescent="0.45">
      <c r="A30" s="306" t="s">
        <v>64</v>
      </c>
      <c r="B30" s="307"/>
      <c r="C30" s="307"/>
      <c r="D30" s="307"/>
      <c r="E30" s="307"/>
      <c r="F30" s="307"/>
      <c r="G30" s="307"/>
      <c r="H30" s="307"/>
      <c r="I30" s="307"/>
      <c r="J30" s="307"/>
      <c r="K30" s="307"/>
      <c r="L30" s="173"/>
    </row>
    <row r="31" spans="1:12" x14ac:dyDescent="0.45">
      <c r="A31" s="305" t="s">
        <v>65</v>
      </c>
      <c r="B31" s="244"/>
      <c r="C31" s="244"/>
      <c r="D31" s="244"/>
      <c r="E31" s="244"/>
      <c r="F31" s="244"/>
      <c r="G31" s="244"/>
      <c r="H31" s="244"/>
      <c r="I31" s="244"/>
      <c r="J31" s="244"/>
      <c r="K31" s="244"/>
      <c r="L31" s="172"/>
    </row>
    <row r="32" spans="1:12" ht="18.649999999999999" customHeight="1" x14ac:dyDescent="0.45">
      <c r="A32" s="303" t="s">
        <v>66</v>
      </c>
      <c r="B32" s="246"/>
      <c r="C32" s="246"/>
      <c r="D32" s="246"/>
      <c r="E32" s="246"/>
      <c r="F32" s="246"/>
      <c r="G32" s="246"/>
      <c r="H32" s="246"/>
      <c r="I32" s="246"/>
      <c r="J32" s="246"/>
      <c r="K32" s="246"/>
      <c r="L32" s="304"/>
    </row>
    <row r="33" spans="1:12" x14ac:dyDescent="0.45">
      <c r="A33" s="303" t="s">
        <v>67</v>
      </c>
      <c r="B33" s="246"/>
      <c r="C33" s="246"/>
      <c r="D33" s="246"/>
      <c r="E33" s="246"/>
      <c r="F33" s="246"/>
      <c r="G33" s="246"/>
      <c r="H33" s="246"/>
      <c r="I33" s="246"/>
      <c r="J33" s="246"/>
      <c r="K33" s="246"/>
      <c r="L33" s="304"/>
    </row>
    <row r="34" spans="1:12" x14ac:dyDescent="0.45">
      <c r="A34" s="301" t="s">
        <v>68</v>
      </c>
      <c r="B34" s="265"/>
      <c r="C34" s="265"/>
      <c r="D34" s="265"/>
      <c r="E34" s="265"/>
      <c r="F34" s="265"/>
      <c r="G34" s="265"/>
      <c r="H34" s="265"/>
      <c r="I34" s="265"/>
      <c r="J34" s="265"/>
      <c r="K34" s="265"/>
      <c r="L34" s="302"/>
    </row>
    <row r="35" spans="1:12" ht="19" thickBot="1" x14ac:dyDescent="0.5">
      <c r="A35" s="174" t="s">
        <v>69</v>
      </c>
      <c r="B35" s="175"/>
      <c r="C35" s="175"/>
      <c r="D35" s="175"/>
      <c r="E35" s="175"/>
      <c r="F35" s="175"/>
      <c r="G35" s="175"/>
      <c r="H35" s="175"/>
      <c r="I35" s="175"/>
      <c r="J35" s="175"/>
      <c r="K35" s="175"/>
      <c r="L35" s="176"/>
    </row>
  </sheetData>
  <sheetProtection algorithmName="SHA-512" hashValue="/SqnBqqn3j4X1NFOz2eBgYMNk8eFn4DKISwX/RUx00sdWWpln1hAirw8OWEcTwtEMwBWdtcXr3tUlr7xhtdLyA==" saltValue="xfZuskV2qb/tMSQOVcwrdQ==" spinCount="100000" sheet="1" objects="1" scenarios="1"/>
  <dataConsolidate function="varp"/>
  <mergeCells count="76">
    <mergeCell ref="A1:L1"/>
    <mergeCell ref="A2:D3"/>
    <mergeCell ref="F2:G2"/>
    <mergeCell ref="I2:I3"/>
    <mergeCell ref="F3:G3"/>
    <mergeCell ref="O9:V9"/>
    <mergeCell ref="B5:F5"/>
    <mergeCell ref="A6:A7"/>
    <mergeCell ref="B6:F7"/>
    <mergeCell ref="G6:G7"/>
    <mergeCell ref="H6:H7"/>
    <mergeCell ref="I6:L7"/>
    <mergeCell ref="A4:A5"/>
    <mergeCell ref="B4:F4"/>
    <mergeCell ref="G4:G5"/>
    <mergeCell ref="H4:H5"/>
    <mergeCell ref="I4:L5"/>
    <mergeCell ref="A8:A9"/>
    <mergeCell ref="B8:F9"/>
    <mergeCell ref="G8:G9"/>
    <mergeCell ref="H8:H9"/>
    <mergeCell ref="I8:L9"/>
    <mergeCell ref="A12:A13"/>
    <mergeCell ref="B12:F13"/>
    <mergeCell ref="G12:G13"/>
    <mergeCell ref="H12:H13"/>
    <mergeCell ref="I12:L13"/>
    <mergeCell ref="A10:A11"/>
    <mergeCell ref="B10:F11"/>
    <mergeCell ref="G10:G11"/>
    <mergeCell ref="H10:H11"/>
    <mergeCell ref="I10:L11"/>
    <mergeCell ref="A16:A17"/>
    <mergeCell ref="B16:F17"/>
    <mergeCell ref="G16:G17"/>
    <mergeCell ref="H16:H17"/>
    <mergeCell ref="I16:L17"/>
    <mergeCell ref="A14:A15"/>
    <mergeCell ref="B14:F15"/>
    <mergeCell ref="G14:G15"/>
    <mergeCell ref="H14:H15"/>
    <mergeCell ref="I14:L15"/>
    <mergeCell ref="A20:A21"/>
    <mergeCell ref="B20:F21"/>
    <mergeCell ref="G20:G21"/>
    <mergeCell ref="H20:H21"/>
    <mergeCell ref="I20:L21"/>
    <mergeCell ref="A18:A19"/>
    <mergeCell ref="B18:F19"/>
    <mergeCell ref="G18:G19"/>
    <mergeCell ref="H18:H19"/>
    <mergeCell ref="I18:L19"/>
    <mergeCell ref="A24:A25"/>
    <mergeCell ref="B24:F25"/>
    <mergeCell ref="G24:G25"/>
    <mergeCell ref="H24:H25"/>
    <mergeCell ref="I24:L25"/>
    <mergeCell ref="A22:A23"/>
    <mergeCell ref="B22:F23"/>
    <mergeCell ref="G22:G23"/>
    <mergeCell ref="H22:H23"/>
    <mergeCell ref="I22:L23"/>
    <mergeCell ref="A28:F29"/>
    <mergeCell ref="G28:G29"/>
    <mergeCell ref="H28:H29"/>
    <mergeCell ref="I28:L29"/>
    <mergeCell ref="A26:A27"/>
    <mergeCell ref="B26:F27"/>
    <mergeCell ref="G26:G27"/>
    <mergeCell ref="H26:H27"/>
    <mergeCell ref="I26:L27"/>
    <mergeCell ref="A30:K30"/>
    <mergeCell ref="A31:K31"/>
    <mergeCell ref="A32:L32"/>
    <mergeCell ref="A33:L33"/>
    <mergeCell ref="A34:L34"/>
  </mergeCells>
  <dataValidations disablePrompts="1" count="1">
    <dataValidation type="decimal" allowBlank="1" showInputMessage="1" showErrorMessage="1" sqref="H6 H28" xr:uid="{2468F25B-2825-46E2-B683-2A6AEBA18701}">
      <formula1>0</formula1>
      <formula2>10</formula2>
    </dataValidation>
  </dataValidations>
  <printOptions horizontalCentered="1" verticalCentered="1"/>
  <pageMargins left="0.19685039370078741" right="0.31496062992125984" top="0.31496062992125984" bottom="0.23" header="0.23622047244094491" footer="0.15748031496062992"/>
  <pageSetup scale="16" orientation="landscape" r:id="rId1"/>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promptTitle="Dias" xr:uid="{885B9079-A7B3-476F-84F4-AFC9FB4BFCB3}">
          <x14:formula1>
            <xm:f>Hoja4!$H$3:$H$33</xm:f>
          </x14:formula1>
          <xm:sqref>E3 J3</xm:sqref>
        </x14:dataValidation>
        <x14:dataValidation type="list" allowBlank="1" showInputMessage="1" showErrorMessage="1" xr:uid="{D9561D52-B07E-40C6-A39B-ECCA1F2D3072}">
          <x14:formula1>
            <xm:f>Hoja4!$H$3:$H$14</xm:f>
          </x14:formula1>
          <xm:sqref>K3 F3:G3</xm:sqref>
        </x14:dataValidation>
        <x14:dataValidation type="list" allowBlank="1" showInputMessage="1" showErrorMessage="1" xr:uid="{14B725FF-99F9-46AE-BEB8-4B5F50573AA3}">
          <x14:formula1>
            <xm:f>Hoja4!$I$3:$I$8</xm:f>
          </x14:formula1>
          <xm:sqref>H3 L3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62930-FB0D-45E3-A1DD-4356F6C557CA}">
  <sheetPr>
    <tabColor theme="0" tint="-4.9989318521683403E-2"/>
    <pageSetUpPr fitToPage="1"/>
  </sheetPr>
  <dimension ref="A1:L12"/>
  <sheetViews>
    <sheetView view="pageBreakPreview" zoomScale="50" zoomScaleSheetLayoutView="50" workbookViewId="0">
      <selection activeCell="I5" sqref="I5:L6"/>
    </sheetView>
  </sheetViews>
  <sheetFormatPr baseColWidth="10" defaultColWidth="0" defaultRowHeight="0" customHeight="1" zeroHeight="1" x14ac:dyDescent="0.35"/>
  <cols>
    <col min="1" max="1" width="5.7265625" style="165" customWidth="1"/>
    <col min="2" max="2" width="14.453125" style="59" customWidth="1"/>
    <col min="3" max="3" width="12.7265625" style="59" customWidth="1"/>
    <col min="4" max="4" width="15.26953125" style="59" customWidth="1"/>
    <col min="5" max="5" width="15" style="59" customWidth="1"/>
    <col min="6" max="6" width="14.1796875" style="59" customWidth="1"/>
    <col min="7" max="7" width="19.7265625" style="59" customWidth="1"/>
    <col min="8" max="9" width="18.7265625" style="59" customWidth="1"/>
    <col min="10" max="11" width="76.1796875" style="59" customWidth="1"/>
    <col min="12" max="12" width="76.1796875" style="166" customWidth="1"/>
    <col min="13" max="13" width="0.453125" style="59" customWidth="1"/>
    <col min="14" max="14" width="0" style="59" hidden="1" customWidth="1"/>
    <col min="15" max="16384" width="0" style="59" hidden="1"/>
  </cols>
  <sheetData>
    <row r="1" spans="1:12" ht="79.5" customHeight="1" thickBot="1" x14ac:dyDescent="0.4">
      <c r="A1" s="235" t="s">
        <v>54</v>
      </c>
      <c r="B1" s="236"/>
      <c r="C1" s="236"/>
      <c r="D1" s="236"/>
      <c r="E1" s="236"/>
      <c r="F1" s="236"/>
      <c r="G1" s="236"/>
      <c r="H1" s="236"/>
      <c r="I1" s="236"/>
      <c r="J1" s="236"/>
      <c r="K1" s="236"/>
      <c r="L1" s="237"/>
    </row>
    <row r="2" spans="1:12" s="169" customFormat="1" ht="25.5" customHeight="1" x14ac:dyDescent="0.35">
      <c r="A2" s="248" t="s">
        <v>55</v>
      </c>
      <c r="B2" s="249"/>
      <c r="C2" s="249"/>
      <c r="D2" s="249"/>
      <c r="E2" s="167" t="s">
        <v>56</v>
      </c>
      <c r="F2" s="167" t="s">
        <v>57</v>
      </c>
      <c r="G2" s="167" t="s">
        <v>58</v>
      </c>
      <c r="H2" s="252" t="s">
        <v>59</v>
      </c>
      <c r="I2" s="253"/>
      <c r="J2" s="167" t="s">
        <v>56</v>
      </c>
      <c r="K2" s="167" t="s">
        <v>57</v>
      </c>
      <c r="L2" s="168" t="s">
        <v>58</v>
      </c>
    </row>
    <row r="3" spans="1:12" s="169" customFormat="1" ht="25.5" customHeight="1" thickBot="1" x14ac:dyDescent="0.4">
      <c r="A3" s="250"/>
      <c r="B3" s="251"/>
      <c r="C3" s="251"/>
      <c r="D3" s="251"/>
      <c r="E3" s="170">
        <f>'1.1. SDETGR 2024'!E3</f>
        <v>1</v>
      </c>
      <c r="F3" s="170">
        <f>'1.1. SDETGR 2024'!F3</f>
        <v>1</v>
      </c>
      <c r="G3" s="170">
        <f>'1.1. SDETGR 2024'!H3</f>
        <v>2024</v>
      </c>
      <c r="H3" s="254"/>
      <c r="I3" s="255"/>
      <c r="J3" s="170">
        <f>'1.1. SDETGR 2024'!J3</f>
        <v>31</v>
      </c>
      <c r="K3" s="170">
        <f>'1.1. SDETGR 2024'!K3</f>
        <v>12</v>
      </c>
      <c r="L3" s="171">
        <f>'1.1. SDETGR 2024'!L3</f>
        <v>2024</v>
      </c>
    </row>
    <row r="4" spans="1:12" ht="75" customHeight="1" thickBot="1" x14ac:dyDescent="0.4">
      <c r="A4" s="216" t="s">
        <v>60</v>
      </c>
      <c r="B4" s="262" t="s">
        <v>61</v>
      </c>
      <c r="C4" s="262"/>
      <c r="D4" s="262"/>
      <c r="E4" s="262"/>
      <c r="F4" s="262"/>
      <c r="G4" s="263" t="s">
        <v>62</v>
      </c>
      <c r="H4" s="263"/>
      <c r="I4" s="263" t="s">
        <v>63</v>
      </c>
      <c r="J4" s="263"/>
      <c r="K4" s="263"/>
      <c r="L4" s="263"/>
    </row>
    <row r="5" spans="1:12" s="152" customFormat="1" ht="327" customHeight="1" x14ac:dyDescent="0.45">
      <c r="A5" s="256">
        <v>9</v>
      </c>
      <c r="B5" s="256" t="str">
        <f>'9.1 DID 2024'!B5</f>
        <v>Dirección de Innovación y Desarrollo</v>
      </c>
      <c r="C5" s="256"/>
      <c r="D5" s="256"/>
      <c r="E5" s="256"/>
      <c r="F5" s="256"/>
      <c r="G5" s="258">
        <f>'9.1 DID 2024'!H35</f>
        <v>9.7692307692307701</v>
      </c>
      <c r="H5" s="258"/>
      <c r="I5" s="260" t="str">
        <f>'9.1 DID 2024'!I35</f>
        <v>Conforme a la programación definida en el Plan Anual de Gestión (PAG) por parte de la Dirección de Innovación y Desarrollo correspondiente a la vigencia 2024, esto es, trece (13) actividades, de la evidencia aportada, se identificó que once (11) de ellas obtuvieron un cumplimiento del 100%, las dos (2) restantes presentaron una ejecución inferior a este porcentaje, lo cual, concluye un cumplimiento general del 9,8 equivalente al 98%.
Lo anterior, obedeció a que las actividades: “Desarrollar el Plan Estratégico de Tecnologías de la Información y las Comunicaciones PETI  e implementar la política de Gobierno Digital” (85%) e “Implementar el plan de brechas FURAG de las políticas de Seguridad Digital, Gobierno digital, Gestión información Estadística, y GESCO” (85%), no lograron el cumplimiento de la metra programada.
Ahora, en virtud del principio de autocontrol definido por el MECI, se hace necesario que por parte de la DID, se establezcan los mecanismos que se consideren necesarios, a fin que la información que se reporte en la herramienta dispuesta por la Oficina Asesora de Planeación sea lo suficientemente clara y precisa, con el ánimo que esta guarde relación con las evidencias que se suministran para acreditar el cumplimiento de la actividad, y con ello evitar que los reportes que se efectúan presenten debilidades como las detectadas para las actividades identificadas con los códigos de indicadores DE10, DE11, DE14, DI01, DI07, DI09, DI10, DI31, DI32 y DI36, los cuales a través de mesa de trabajo se logró  identificar su cumplimiento, salvo el DI07 y DI36 (85%).
De lo anterior y respecto de lo establecido en el proceso “Mejora”, actividad clave de éxito “Ejecutar Seguimiento a la Gestión”, define en la fase “Planes Institucionales” que, “Las dependencias deben reportar a la Oficina Asesora de Planeación, en la herramienta dispuesta por la entidad, según el período de reporte señalado en la normatividad propia de cada plan, las evidencias, datos, análisis de la ejecución de las actividades e indicadores relacionados en cada uno de éstos”; situación que a la luz de la evidencia recaudada presentan debilidad en su ejecución.
Aunado a que la misma actividad clave de éxito establece para la Oficina Asesora de Planeación en la fase “Validar los reportes realizados por líderes del Plan, Proyecto de Inversión o acciones documentos CONPES” que: “PLANES. Los profesionales designados de la Oficina Asesora de Planeación, una vez culminado el plazo para que las dependencias realicen el reporte (según normatividad del Plan), realizarán la verificación de la información reportada, se analizan las evidencias aportadas y el análisis relacionado. En caso de que falten evidencias o la información en el análisis de la actividad e indicador sea insuficiente, el profesional de la Oficina Asesora de Planeación, solicitará mediante correo electrónico al gestor o profesional encargado de realizar el reporte, la información respectiva para completar a satisfacción el seguimiento correspondiente a los Planes Institucionales, de componente o política del Modelo Integrado de Planeación y Gestión-MIPG”; Eventos que nuevamente ratifican la debilidad respecto de las situaciones que fueran detectadas a la luz de la evidencia recaudada; por lo anterior, se genera la No Conformidad N° 1. Incumplimiento de lo preceptuado en la actividad clave de éxito “Ejecutar Seguimiento a la Gestión” del proceso “Mejora”.
Respecto de la actividad “Rediseñar el Modelo Integral de Supervisión de la Superintendencia Nacional de Salud a partir de la fase de elaboración para el fortalecimiento del ejercicio de Inspección, Vigilancia y Control”, identificado con el código “DE14”, se dispuso como fórmula del indicador “Número de dimensiones diseñadas del Modelo Integral de Supervisión de la Superintendencia Nacional de Salud / Total de dimensiones proyectadas para la consolidación del Modelo Integral de Supervisión de la Superintendencia Nacional de Salud”; si bien los datos - cifras consignados en el aplicativo dispuesto por la OAP da cuenta que fueron efectuadas gestiones tendientes a  dar trámite a la actividad, también lo es que, no se identifica el  número de dimensiones diseñadas del Modelo Integral de Supervisión de la Superintendencia Nacional de Salud, así como tampoco se identifica el total de dimensiones proyectadas para la consolidación del Modelo Integral de Supervisión de la Superintendencia Nacional de Salud.
Así las cosas, la Oficina de Control Interno recomienda a la DID se analice la situación anteriormente expuesta, y con ello se determine si en efecto la “formula del indicador” en efecto guarda relación con la actividad dispuesta y viceversa, o si, por el contrario, debe efectuarse ajuste a la misma, a fin de que exista correlación entre estas situaciones.</v>
      </c>
      <c r="J5" s="260"/>
      <c r="K5" s="260"/>
      <c r="L5" s="260"/>
    </row>
    <row r="6" spans="1:12" s="152" customFormat="1" ht="327" customHeight="1" thickBot="1" x14ac:dyDescent="0.5">
      <c r="A6" s="257"/>
      <c r="B6" s="257"/>
      <c r="C6" s="257"/>
      <c r="D6" s="257"/>
      <c r="E6" s="257"/>
      <c r="F6" s="257"/>
      <c r="G6" s="259"/>
      <c r="H6" s="259"/>
      <c r="I6" s="261"/>
      <c r="J6" s="261"/>
      <c r="K6" s="261"/>
      <c r="L6" s="261"/>
    </row>
    <row r="7" spans="1:12" ht="17.149999999999999" customHeight="1" x14ac:dyDescent="0.35">
      <c r="A7" s="329" t="s">
        <v>64</v>
      </c>
      <c r="B7" s="330"/>
      <c r="C7" s="330"/>
      <c r="D7" s="330"/>
      <c r="E7" s="330"/>
      <c r="F7" s="330"/>
      <c r="G7" s="330"/>
      <c r="H7" s="330"/>
      <c r="I7" s="330"/>
      <c r="J7" s="330"/>
      <c r="K7" s="330"/>
      <c r="L7" s="184"/>
    </row>
    <row r="8" spans="1:12" ht="17.149999999999999" customHeight="1" x14ac:dyDescent="0.35">
      <c r="A8" s="331" t="s">
        <v>65</v>
      </c>
      <c r="B8" s="332"/>
      <c r="C8" s="332"/>
      <c r="D8" s="332"/>
      <c r="E8" s="332"/>
      <c r="F8" s="332"/>
      <c r="G8" s="332"/>
      <c r="H8" s="332"/>
      <c r="I8" s="332"/>
      <c r="J8" s="332"/>
      <c r="K8" s="332"/>
      <c r="L8" s="185"/>
    </row>
    <row r="9" spans="1:12" ht="17.149999999999999" customHeight="1" x14ac:dyDescent="0.35">
      <c r="A9" s="320" t="s">
        <v>66</v>
      </c>
      <c r="B9" s="321"/>
      <c r="C9" s="321"/>
      <c r="D9" s="321"/>
      <c r="E9" s="321"/>
      <c r="F9" s="321"/>
      <c r="G9" s="321"/>
      <c r="H9" s="321"/>
      <c r="I9" s="321"/>
      <c r="J9" s="321"/>
      <c r="K9" s="321"/>
      <c r="L9" s="322"/>
    </row>
    <row r="10" spans="1:12" ht="16.5" customHeight="1" x14ac:dyDescent="0.35">
      <c r="A10" s="320" t="s">
        <v>67</v>
      </c>
      <c r="B10" s="321"/>
      <c r="C10" s="321"/>
      <c r="D10" s="321"/>
      <c r="E10" s="321"/>
      <c r="F10" s="321"/>
      <c r="G10" s="321"/>
      <c r="H10" s="321"/>
      <c r="I10" s="321"/>
      <c r="J10" s="321"/>
      <c r="K10" s="321"/>
      <c r="L10" s="322"/>
    </row>
    <row r="11" spans="1:12" ht="16.5" customHeight="1" x14ac:dyDescent="0.35">
      <c r="A11" s="323" t="s">
        <v>68</v>
      </c>
      <c r="B11" s="324"/>
      <c r="C11" s="324"/>
      <c r="D11" s="324"/>
      <c r="E11" s="324"/>
      <c r="F11" s="324"/>
      <c r="G11" s="324"/>
      <c r="H11" s="324"/>
      <c r="I11" s="324"/>
      <c r="J11" s="324"/>
      <c r="K11" s="324"/>
      <c r="L11" s="325"/>
    </row>
    <row r="12" spans="1:12" ht="16.5" customHeight="1" thickBot="1" x14ac:dyDescent="0.4">
      <c r="A12" s="326" t="s">
        <v>69</v>
      </c>
      <c r="B12" s="327"/>
      <c r="C12" s="327"/>
      <c r="D12" s="327"/>
      <c r="E12" s="327"/>
      <c r="F12" s="327"/>
      <c r="G12" s="327"/>
      <c r="H12" s="327"/>
      <c r="I12" s="327"/>
      <c r="J12" s="327"/>
      <c r="K12" s="327"/>
      <c r="L12" s="328"/>
    </row>
  </sheetData>
  <sheetProtection algorithmName="SHA-512" hashValue="6DLuOdcXIpIb+zZs+VS+qMcAAf5qLgbXCJB4mScf9HeKhOijDz9nZ+pNcNIvjTRtnsiTL5jveOOkJiU/kaUkrg==" saltValue="fTCRPWGa/sBrtkqFkKGdEw==" spinCount="100000" sheet="1" objects="1" scenarios="1"/>
  <dataConsolidate function="varp" link="1"/>
  <mergeCells count="16">
    <mergeCell ref="A9:L9"/>
    <mergeCell ref="A10:L10"/>
    <mergeCell ref="A11:L11"/>
    <mergeCell ref="A12:L12"/>
    <mergeCell ref="A5:A6"/>
    <mergeCell ref="B5:F6"/>
    <mergeCell ref="G5:H6"/>
    <mergeCell ref="I5:L6"/>
    <mergeCell ref="A7:K7"/>
    <mergeCell ref="A8:K8"/>
    <mergeCell ref="A1:L1"/>
    <mergeCell ref="A2:D3"/>
    <mergeCell ref="H2:I3"/>
    <mergeCell ref="B4:F4"/>
    <mergeCell ref="G4:H4"/>
    <mergeCell ref="I4:L4"/>
  </mergeCells>
  <printOptions horizontalCentered="1" verticalCentered="1"/>
  <pageMargins left="0.39370078740157483" right="0.39370078740157483" top="0.39370078740157483" bottom="0.39370078740157483" header="0.31496062992125984" footer="0.31496062992125984"/>
  <pageSetup paperSize="529" scale="3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B189F-2E9E-4B42-85F0-B5466682271B}">
  <sheetPr codeName="Hoja19"/>
  <dimension ref="A1:XFC42"/>
  <sheetViews>
    <sheetView showGridLines="0" view="pageBreakPreview" zoomScale="50" zoomScaleNormal="70" zoomScaleSheetLayoutView="50" workbookViewId="0">
      <selection activeCell="B6" sqref="B6:F8"/>
    </sheetView>
  </sheetViews>
  <sheetFormatPr baseColWidth="10" defaultColWidth="0" defaultRowHeight="18.5" x14ac:dyDescent="0.45"/>
  <cols>
    <col min="1" max="1" width="6.453125" style="154" customWidth="1"/>
    <col min="2" max="2" width="14.453125" style="154" customWidth="1"/>
    <col min="3" max="3" width="23.81640625" style="154" customWidth="1"/>
    <col min="4" max="4" width="31.1796875" style="154" customWidth="1"/>
    <col min="5" max="5" width="14.54296875" style="154" customWidth="1"/>
    <col min="6" max="6" width="29.81640625" style="154" customWidth="1"/>
    <col min="7" max="7" width="25.1796875" style="154" customWidth="1"/>
    <col min="8" max="8" width="21.81640625" style="154" customWidth="1"/>
    <col min="9" max="9" width="32.7265625" style="154" customWidth="1"/>
    <col min="10" max="10" width="105" style="154" customWidth="1"/>
    <col min="11" max="11" width="86.453125" style="154" customWidth="1"/>
    <col min="12" max="12" width="74.453125" style="154" customWidth="1"/>
    <col min="13" max="13" width="0.453125" style="154" customWidth="1"/>
    <col min="14" max="14" width="0" style="154" hidden="1" customWidth="1"/>
    <col min="15" max="16375" width="0" style="154" hidden="1"/>
    <col min="16376" max="16376" width="72.7265625" style="154" hidden="1"/>
    <col min="16377" max="16377" width="28.7265625" style="154" hidden="1"/>
    <col min="16378" max="16378" width="26.7265625" style="154" hidden="1"/>
    <col min="16379" max="16379" width="29.7265625" style="154" hidden="1"/>
    <col min="16380" max="16380" width="31" style="154" hidden="1"/>
    <col min="16381" max="16381" width="11.453125" style="154" hidden="1"/>
    <col min="16382" max="16383" width="12.7265625" style="154" hidden="1"/>
    <col min="16384" max="16384" width="36.81640625" style="154" hidden="1"/>
  </cols>
  <sheetData>
    <row r="1" spans="1:22" ht="73.5" customHeight="1" thickBot="1" x14ac:dyDescent="0.5">
      <c r="A1" s="300" t="s">
        <v>54</v>
      </c>
      <c r="B1" s="300"/>
      <c r="C1" s="300"/>
      <c r="D1" s="300"/>
      <c r="E1" s="300"/>
      <c r="F1" s="300"/>
      <c r="G1" s="300"/>
      <c r="H1" s="300"/>
      <c r="I1" s="300"/>
      <c r="J1" s="300"/>
      <c r="K1" s="300"/>
      <c r="L1" s="300"/>
    </row>
    <row r="2" spans="1:22" ht="24.75" customHeight="1" thickBot="1" x14ac:dyDescent="0.5">
      <c r="A2" s="287" t="s">
        <v>55</v>
      </c>
      <c r="B2" s="287"/>
      <c r="C2" s="287"/>
      <c r="D2" s="287"/>
      <c r="E2" s="160" t="s">
        <v>56</v>
      </c>
      <c r="F2" s="288" t="s">
        <v>57</v>
      </c>
      <c r="G2" s="288"/>
      <c r="H2" s="161" t="s">
        <v>58</v>
      </c>
      <c r="I2" s="289" t="s">
        <v>59</v>
      </c>
      <c r="J2" s="162" t="s">
        <v>56</v>
      </c>
      <c r="K2" s="160" t="s">
        <v>57</v>
      </c>
      <c r="L2" s="220" t="s">
        <v>58</v>
      </c>
    </row>
    <row r="3" spans="1:22" ht="24.75" customHeight="1" thickBot="1" x14ac:dyDescent="0.5">
      <c r="A3" s="287"/>
      <c r="B3" s="287"/>
      <c r="C3" s="287"/>
      <c r="D3" s="287"/>
      <c r="E3" s="159">
        <v>1</v>
      </c>
      <c r="F3" s="287">
        <v>1</v>
      </c>
      <c r="G3" s="287"/>
      <c r="H3" s="163">
        <v>2024</v>
      </c>
      <c r="I3" s="289"/>
      <c r="J3" s="159">
        <v>31</v>
      </c>
      <c r="K3" s="159">
        <v>12</v>
      </c>
      <c r="L3" s="159">
        <v>2024</v>
      </c>
    </row>
    <row r="4" spans="1:22" ht="33" customHeight="1" thickBot="1" x14ac:dyDescent="0.5">
      <c r="A4" s="262" t="s">
        <v>60</v>
      </c>
      <c r="B4" s="268" t="s">
        <v>70</v>
      </c>
      <c r="C4" s="268"/>
      <c r="D4" s="268"/>
      <c r="E4" s="268"/>
      <c r="F4" s="268"/>
      <c r="G4" s="262" t="s">
        <v>71</v>
      </c>
      <c r="H4" s="263" t="s">
        <v>72</v>
      </c>
      <c r="I4" s="263" t="s">
        <v>63</v>
      </c>
      <c r="J4" s="263"/>
      <c r="K4" s="263"/>
      <c r="L4" s="263"/>
    </row>
    <row r="5" spans="1:22" ht="53.25" customHeight="1" thickBot="1" x14ac:dyDescent="0.5">
      <c r="A5" s="262"/>
      <c r="B5" s="269" t="str">
        <f>'CONSOLIDADO EV. 2024 SNS'!C12</f>
        <v>Dirección de Innovación y Desarrollo</v>
      </c>
      <c r="C5" s="269"/>
      <c r="D5" s="269"/>
      <c r="E5" s="269"/>
      <c r="F5" s="269"/>
      <c r="G5" s="262"/>
      <c r="H5" s="263"/>
      <c r="I5" s="263"/>
      <c r="J5" s="263"/>
      <c r="K5" s="263"/>
      <c r="L5" s="263"/>
    </row>
    <row r="6" spans="1:22" ht="269.25" customHeight="1" thickBot="1" x14ac:dyDescent="0.5">
      <c r="A6" s="271">
        <v>1</v>
      </c>
      <c r="B6" s="270" t="s">
        <v>259</v>
      </c>
      <c r="C6" s="343"/>
      <c r="D6" s="343"/>
      <c r="E6" s="343"/>
      <c r="F6" s="344"/>
      <c r="G6" s="272">
        <v>1</v>
      </c>
      <c r="H6" s="273">
        <v>10</v>
      </c>
      <c r="I6" s="275" t="s">
        <v>260</v>
      </c>
      <c r="J6" s="275"/>
      <c r="K6" s="275"/>
      <c r="L6" s="276"/>
    </row>
    <row r="7" spans="1:22" ht="269.25" customHeight="1" thickBot="1" x14ac:dyDescent="0.5">
      <c r="A7" s="271"/>
      <c r="B7" s="308"/>
      <c r="C7" s="383"/>
      <c r="D7" s="383"/>
      <c r="E7" s="383"/>
      <c r="F7" s="384"/>
      <c r="G7" s="272"/>
      <c r="H7" s="273"/>
      <c r="I7" s="275"/>
      <c r="J7" s="275"/>
      <c r="K7" s="275"/>
      <c r="L7" s="276"/>
    </row>
    <row r="8" spans="1:22" ht="269.25" customHeight="1" thickBot="1" x14ac:dyDescent="0.5">
      <c r="A8" s="271"/>
      <c r="B8" s="345"/>
      <c r="C8" s="346"/>
      <c r="D8" s="346"/>
      <c r="E8" s="346"/>
      <c r="F8" s="347"/>
      <c r="G8" s="272"/>
      <c r="H8" s="273"/>
      <c r="I8" s="275"/>
      <c r="J8" s="275"/>
      <c r="K8" s="275"/>
      <c r="L8" s="276"/>
    </row>
    <row r="9" spans="1:22" ht="377.25" customHeight="1" thickBot="1" x14ac:dyDescent="0.5">
      <c r="A9" s="271">
        <f>A6+1</f>
        <v>2</v>
      </c>
      <c r="B9" s="277" t="s">
        <v>261</v>
      </c>
      <c r="C9" s="349"/>
      <c r="D9" s="349"/>
      <c r="E9" s="349"/>
      <c r="F9" s="350"/>
      <c r="G9" s="272">
        <v>1</v>
      </c>
      <c r="H9" s="273">
        <v>10</v>
      </c>
      <c r="I9" s="275" t="s">
        <v>262</v>
      </c>
      <c r="J9" s="275"/>
      <c r="K9" s="275"/>
      <c r="L9" s="276"/>
    </row>
    <row r="10" spans="1:22" ht="377.25" customHeight="1" thickBot="1" x14ac:dyDescent="0.5">
      <c r="A10" s="271"/>
      <c r="B10" s="351"/>
      <c r="C10" s="352"/>
      <c r="D10" s="352"/>
      <c r="E10" s="352"/>
      <c r="F10" s="353"/>
      <c r="G10" s="272"/>
      <c r="H10" s="273"/>
      <c r="I10" s="275"/>
      <c r="J10" s="275"/>
      <c r="K10" s="275"/>
      <c r="L10" s="276"/>
      <c r="O10" s="267"/>
      <c r="P10" s="267"/>
      <c r="Q10" s="267"/>
      <c r="R10" s="267"/>
      <c r="S10" s="267"/>
      <c r="T10" s="267"/>
      <c r="U10" s="267"/>
      <c r="V10" s="267"/>
    </row>
    <row r="11" spans="1:22" ht="197.25" customHeight="1" thickBot="1" x14ac:dyDescent="0.5">
      <c r="A11" s="271">
        <f>A9+1</f>
        <v>3</v>
      </c>
      <c r="B11" s="270" t="s">
        <v>263</v>
      </c>
      <c r="C11" s="343"/>
      <c r="D11" s="343"/>
      <c r="E11" s="343"/>
      <c r="F11" s="344"/>
      <c r="G11" s="272">
        <v>1</v>
      </c>
      <c r="H11" s="273">
        <v>10</v>
      </c>
      <c r="I11" s="275" t="s">
        <v>264</v>
      </c>
      <c r="J11" s="275"/>
      <c r="K11" s="275"/>
      <c r="L11" s="276"/>
      <c r="O11" s="164"/>
      <c r="P11" s="164"/>
      <c r="Q11" s="164"/>
      <c r="R11" s="164"/>
      <c r="S11" s="164"/>
      <c r="T11" s="164"/>
      <c r="U11" s="164"/>
      <c r="V11" s="164"/>
    </row>
    <row r="12" spans="1:22" ht="197.25" customHeight="1" thickBot="1" x14ac:dyDescent="0.5">
      <c r="A12" s="271"/>
      <c r="B12" s="345"/>
      <c r="C12" s="346"/>
      <c r="D12" s="346"/>
      <c r="E12" s="346"/>
      <c r="F12" s="347"/>
      <c r="G12" s="272"/>
      <c r="H12" s="273"/>
      <c r="I12" s="275"/>
      <c r="J12" s="275"/>
      <c r="K12" s="275"/>
      <c r="L12" s="276"/>
      <c r="O12" s="164"/>
      <c r="P12" s="164"/>
      <c r="Q12" s="164"/>
      <c r="R12" s="164"/>
      <c r="S12" s="164"/>
      <c r="T12" s="164"/>
      <c r="U12" s="164"/>
      <c r="V12" s="164"/>
    </row>
    <row r="13" spans="1:22" ht="374.25" customHeight="1" thickBot="1" x14ac:dyDescent="0.5">
      <c r="A13" s="271">
        <f>A11+1</f>
        <v>4</v>
      </c>
      <c r="B13" s="270" t="s">
        <v>265</v>
      </c>
      <c r="C13" s="343"/>
      <c r="D13" s="343"/>
      <c r="E13" s="343"/>
      <c r="F13" s="344"/>
      <c r="G13" s="272">
        <v>1</v>
      </c>
      <c r="H13" s="273">
        <v>8.5</v>
      </c>
      <c r="I13" s="275" t="s">
        <v>266</v>
      </c>
      <c r="J13" s="275"/>
      <c r="K13" s="275"/>
      <c r="L13" s="276"/>
      <c r="O13" s="164"/>
      <c r="P13" s="164"/>
      <c r="Q13" s="164"/>
      <c r="R13" s="164"/>
      <c r="S13" s="164"/>
      <c r="T13" s="164"/>
      <c r="U13" s="164"/>
      <c r="V13" s="164"/>
    </row>
    <row r="14" spans="1:22" ht="359.25" customHeight="1" thickBot="1" x14ac:dyDescent="0.5">
      <c r="A14" s="271"/>
      <c r="B14" s="308"/>
      <c r="C14" s="383"/>
      <c r="D14" s="383"/>
      <c r="E14" s="383"/>
      <c r="F14" s="384"/>
      <c r="G14" s="272"/>
      <c r="H14" s="273"/>
      <c r="I14" s="275"/>
      <c r="J14" s="275"/>
      <c r="K14" s="275"/>
      <c r="L14" s="276"/>
      <c r="O14" s="164"/>
      <c r="P14" s="164"/>
      <c r="Q14" s="164"/>
      <c r="R14" s="164"/>
      <c r="S14" s="164"/>
      <c r="T14" s="164"/>
      <c r="U14" s="164"/>
      <c r="V14" s="164"/>
    </row>
    <row r="15" spans="1:22" ht="359.25" customHeight="1" thickBot="1" x14ac:dyDescent="0.5">
      <c r="A15" s="271"/>
      <c r="B15" s="345"/>
      <c r="C15" s="346"/>
      <c r="D15" s="346"/>
      <c r="E15" s="346"/>
      <c r="F15" s="347"/>
      <c r="G15" s="272"/>
      <c r="H15" s="273"/>
      <c r="I15" s="275"/>
      <c r="J15" s="275"/>
      <c r="K15" s="275"/>
      <c r="L15" s="276"/>
      <c r="O15" s="164"/>
      <c r="P15" s="164"/>
      <c r="Q15" s="164"/>
      <c r="R15" s="164"/>
      <c r="S15" s="164"/>
      <c r="T15" s="164"/>
      <c r="U15" s="164"/>
      <c r="V15" s="164"/>
    </row>
    <row r="16" spans="1:22" s="198" customFormat="1" ht="341.25" customHeight="1" thickBot="1" x14ac:dyDescent="0.4">
      <c r="A16" s="271">
        <f>A13+1</f>
        <v>5</v>
      </c>
      <c r="B16" s="270" t="s">
        <v>267</v>
      </c>
      <c r="C16" s="270"/>
      <c r="D16" s="270"/>
      <c r="E16" s="270"/>
      <c r="F16" s="270"/>
      <c r="G16" s="272">
        <v>1</v>
      </c>
      <c r="H16" s="273">
        <v>10</v>
      </c>
      <c r="I16" s="275" t="s">
        <v>268</v>
      </c>
      <c r="J16" s="275"/>
      <c r="K16" s="275"/>
      <c r="L16" s="276"/>
    </row>
    <row r="17" spans="1:12" s="198" customFormat="1" ht="341.25" customHeight="1" thickBot="1" x14ac:dyDescent="0.4">
      <c r="A17" s="271"/>
      <c r="B17" s="270"/>
      <c r="C17" s="270"/>
      <c r="D17" s="270"/>
      <c r="E17" s="270"/>
      <c r="F17" s="270"/>
      <c r="G17" s="309"/>
      <c r="H17" s="273"/>
      <c r="I17" s="275"/>
      <c r="J17" s="275"/>
      <c r="K17" s="275"/>
      <c r="L17" s="276"/>
    </row>
    <row r="18" spans="1:12" s="198" customFormat="1" ht="341.25" customHeight="1" thickBot="1" x14ac:dyDescent="0.4">
      <c r="A18" s="271"/>
      <c r="B18" s="270"/>
      <c r="C18" s="270"/>
      <c r="D18" s="270"/>
      <c r="E18" s="270"/>
      <c r="F18" s="270"/>
      <c r="G18" s="337"/>
      <c r="H18" s="273"/>
      <c r="I18" s="275"/>
      <c r="J18" s="275"/>
      <c r="K18" s="275"/>
      <c r="L18" s="276"/>
    </row>
    <row r="19" spans="1:12" s="198" customFormat="1" ht="408.75" customHeight="1" thickBot="1" x14ac:dyDescent="0.4">
      <c r="A19" s="271">
        <f>A16+1</f>
        <v>6</v>
      </c>
      <c r="B19" s="270" t="s">
        <v>269</v>
      </c>
      <c r="C19" s="270"/>
      <c r="D19" s="270"/>
      <c r="E19" s="270"/>
      <c r="F19" s="270"/>
      <c r="G19" s="272">
        <v>1</v>
      </c>
      <c r="H19" s="273">
        <v>10</v>
      </c>
      <c r="I19" s="275" t="s">
        <v>270</v>
      </c>
      <c r="J19" s="275"/>
      <c r="K19" s="275"/>
      <c r="L19" s="276"/>
    </row>
    <row r="20" spans="1:12" s="198" customFormat="1" ht="408.75" customHeight="1" thickBot="1" x14ac:dyDescent="0.4">
      <c r="A20" s="271"/>
      <c r="B20" s="270"/>
      <c r="C20" s="270"/>
      <c r="D20" s="270"/>
      <c r="E20" s="270"/>
      <c r="F20" s="270"/>
      <c r="G20" s="337"/>
      <c r="H20" s="273"/>
      <c r="I20" s="275"/>
      <c r="J20" s="275"/>
      <c r="K20" s="275"/>
      <c r="L20" s="276"/>
    </row>
    <row r="21" spans="1:12" s="198" customFormat="1" ht="331.5" customHeight="1" thickBot="1" x14ac:dyDescent="0.4">
      <c r="A21" s="271">
        <f>A19+1</f>
        <v>7</v>
      </c>
      <c r="B21" s="270" t="s">
        <v>271</v>
      </c>
      <c r="C21" s="270"/>
      <c r="D21" s="270"/>
      <c r="E21" s="270"/>
      <c r="F21" s="270"/>
      <c r="G21" s="272">
        <v>1</v>
      </c>
      <c r="H21" s="273">
        <v>10</v>
      </c>
      <c r="I21" s="275" t="s">
        <v>272</v>
      </c>
      <c r="J21" s="275"/>
      <c r="K21" s="275"/>
      <c r="L21" s="276"/>
    </row>
    <row r="22" spans="1:12" s="198" customFormat="1" ht="402" customHeight="1" thickBot="1" x14ac:dyDescent="0.4">
      <c r="A22" s="271"/>
      <c r="B22" s="270"/>
      <c r="C22" s="270"/>
      <c r="D22" s="270"/>
      <c r="E22" s="270"/>
      <c r="F22" s="270"/>
      <c r="G22" s="337"/>
      <c r="H22" s="273"/>
      <c r="I22" s="275"/>
      <c r="J22" s="275"/>
      <c r="K22" s="275"/>
      <c r="L22" s="276"/>
    </row>
    <row r="23" spans="1:12" ht="353.25" customHeight="1" thickBot="1" x14ac:dyDescent="0.5">
      <c r="A23" s="271">
        <f>A21+1</f>
        <v>8</v>
      </c>
      <c r="B23" s="270" t="s">
        <v>273</v>
      </c>
      <c r="C23" s="270"/>
      <c r="D23" s="270"/>
      <c r="E23" s="270"/>
      <c r="F23" s="270"/>
      <c r="G23" s="272">
        <v>1</v>
      </c>
      <c r="H23" s="273">
        <v>10</v>
      </c>
      <c r="I23" s="275" t="s">
        <v>274</v>
      </c>
      <c r="J23" s="275"/>
      <c r="K23" s="275"/>
      <c r="L23" s="276"/>
    </row>
    <row r="24" spans="1:12" ht="353.25" customHeight="1" thickBot="1" x14ac:dyDescent="0.5">
      <c r="A24" s="271"/>
      <c r="B24" s="270"/>
      <c r="C24" s="270"/>
      <c r="D24" s="270"/>
      <c r="E24" s="270"/>
      <c r="F24" s="270"/>
      <c r="G24" s="337"/>
      <c r="H24" s="273"/>
      <c r="I24" s="275"/>
      <c r="J24" s="275"/>
      <c r="K24" s="275"/>
      <c r="L24" s="276"/>
    </row>
    <row r="25" spans="1:12" ht="135" customHeight="1" thickBot="1" x14ac:dyDescent="0.5">
      <c r="A25" s="271">
        <f>A23+1</f>
        <v>9</v>
      </c>
      <c r="B25" s="277" t="s">
        <v>275</v>
      </c>
      <c r="C25" s="277"/>
      <c r="D25" s="277"/>
      <c r="E25" s="277"/>
      <c r="F25" s="277"/>
      <c r="G25" s="272">
        <v>1</v>
      </c>
      <c r="H25" s="273">
        <v>8.5</v>
      </c>
      <c r="I25" s="275" t="s">
        <v>276</v>
      </c>
      <c r="J25" s="275"/>
      <c r="K25" s="275"/>
      <c r="L25" s="276"/>
    </row>
    <row r="26" spans="1:12" ht="135" customHeight="1" thickBot="1" x14ac:dyDescent="0.5">
      <c r="A26" s="271"/>
      <c r="B26" s="277"/>
      <c r="C26" s="277"/>
      <c r="D26" s="277"/>
      <c r="E26" s="277"/>
      <c r="F26" s="277"/>
      <c r="G26" s="337"/>
      <c r="H26" s="273"/>
      <c r="I26" s="275"/>
      <c r="J26" s="275"/>
      <c r="K26" s="275"/>
      <c r="L26" s="276"/>
    </row>
    <row r="27" spans="1:12" ht="282.75" customHeight="1" thickBot="1" x14ac:dyDescent="0.5">
      <c r="A27" s="271">
        <f>A25+1</f>
        <v>10</v>
      </c>
      <c r="B27" s="270" t="s">
        <v>277</v>
      </c>
      <c r="C27" s="270"/>
      <c r="D27" s="270"/>
      <c r="E27" s="270"/>
      <c r="F27" s="270"/>
      <c r="G27" s="272">
        <v>1</v>
      </c>
      <c r="H27" s="273">
        <v>10</v>
      </c>
      <c r="I27" s="275" t="s">
        <v>278</v>
      </c>
      <c r="J27" s="275"/>
      <c r="K27" s="275"/>
      <c r="L27" s="276"/>
    </row>
    <row r="28" spans="1:12" ht="282.75" customHeight="1" thickBot="1" x14ac:dyDescent="0.5">
      <c r="A28" s="271"/>
      <c r="B28" s="270"/>
      <c r="C28" s="270"/>
      <c r="D28" s="270"/>
      <c r="E28" s="270"/>
      <c r="F28" s="270"/>
      <c r="G28" s="337"/>
      <c r="H28" s="273"/>
      <c r="I28" s="275"/>
      <c r="J28" s="275"/>
      <c r="K28" s="275"/>
      <c r="L28" s="276"/>
    </row>
    <row r="29" spans="1:12" ht="216.75" customHeight="1" thickBot="1" x14ac:dyDescent="0.5">
      <c r="A29" s="271">
        <f>A27+1</f>
        <v>11</v>
      </c>
      <c r="B29" s="270" t="s">
        <v>279</v>
      </c>
      <c r="C29" s="270"/>
      <c r="D29" s="270"/>
      <c r="E29" s="270"/>
      <c r="F29" s="270"/>
      <c r="G29" s="272">
        <v>1</v>
      </c>
      <c r="H29" s="273">
        <v>10</v>
      </c>
      <c r="I29" s="275" t="s">
        <v>280</v>
      </c>
      <c r="J29" s="275"/>
      <c r="K29" s="275"/>
      <c r="L29" s="276"/>
    </row>
    <row r="30" spans="1:12" ht="216.75" customHeight="1" thickBot="1" x14ac:dyDescent="0.5">
      <c r="A30" s="271"/>
      <c r="B30" s="270"/>
      <c r="C30" s="270"/>
      <c r="D30" s="270"/>
      <c r="E30" s="270"/>
      <c r="F30" s="270"/>
      <c r="G30" s="337"/>
      <c r="H30" s="273"/>
      <c r="I30" s="275"/>
      <c r="J30" s="275"/>
      <c r="K30" s="275"/>
      <c r="L30" s="276"/>
    </row>
    <row r="31" spans="1:12" ht="250.5" customHeight="1" thickBot="1" x14ac:dyDescent="0.5">
      <c r="A31" s="271">
        <f>A29+1</f>
        <v>12</v>
      </c>
      <c r="B31" s="270" t="s">
        <v>281</v>
      </c>
      <c r="C31" s="270"/>
      <c r="D31" s="270"/>
      <c r="E31" s="270"/>
      <c r="F31" s="270"/>
      <c r="G31" s="272">
        <v>1</v>
      </c>
      <c r="H31" s="273">
        <v>10</v>
      </c>
      <c r="I31" s="275" t="s">
        <v>282</v>
      </c>
      <c r="J31" s="275"/>
      <c r="K31" s="275"/>
      <c r="L31" s="276"/>
    </row>
    <row r="32" spans="1:12" ht="352.5" customHeight="1" thickBot="1" x14ac:dyDescent="0.5">
      <c r="A32" s="271"/>
      <c r="B32" s="270"/>
      <c r="C32" s="270"/>
      <c r="D32" s="270"/>
      <c r="E32" s="270"/>
      <c r="F32" s="270"/>
      <c r="G32" s="337"/>
      <c r="H32" s="273"/>
      <c r="I32" s="275"/>
      <c r="J32" s="275"/>
      <c r="K32" s="275"/>
      <c r="L32" s="276"/>
    </row>
    <row r="33" spans="1:12" ht="274.5" customHeight="1" thickBot="1" x14ac:dyDescent="0.5">
      <c r="A33" s="271">
        <f>A31+1</f>
        <v>13</v>
      </c>
      <c r="B33" s="270" t="s">
        <v>283</v>
      </c>
      <c r="C33" s="270"/>
      <c r="D33" s="270"/>
      <c r="E33" s="270"/>
      <c r="F33" s="270"/>
      <c r="G33" s="272">
        <v>1</v>
      </c>
      <c r="H33" s="273">
        <v>10</v>
      </c>
      <c r="I33" s="275" t="s">
        <v>284</v>
      </c>
      <c r="J33" s="275"/>
      <c r="K33" s="275"/>
      <c r="L33" s="276"/>
    </row>
    <row r="34" spans="1:12" ht="274.5" customHeight="1" thickBot="1" x14ac:dyDescent="0.5">
      <c r="A34" s="271"/>
      <c r="B34" s="270"/>
      <c r="C34" s="270"/>
      <c r="D34" s="270"/>
      <c r="E34" s="270"/>
      <c r="F34" s="270"/>
      <c r="G34" s="337"/>
      <c r="H34" s="273"/>
      <c r="I34" s="275"/>
      <c r="J34" s="275"/>
      <c r="K34" s="275"/>
      <c r="L34" s="276"/>
    </row>
    <row r="35" spans="1:12" ht="408.75" customHeight="1" thickBot="1" x14ac:dyDescent="0.5">
      <c r="A35" s="278" t="s">
        <v>6</v>
      </c>
      <c r="B35" s="278"/>
      <c r="C35" s="278"/>
      <c r="D35" s="278"/>
      <c r="E35" s="278"/>
      <c r="F35" s="278"/>
      <c r="G35" s="280">
        <v>1</v>
      </c>
      <c r="H35" s="282">
        <f>SUM(H6:H34)/13</f>
        <v>9.7692307692307701</v>
      </c>
      <c r="I35" s="316" t="s">
        <v>757</v>
      </c>
      <c r="J35" s="316"/>
      <c r="K35" s="316"/>
      <c r="L35" s="316"/>
    </row>
    <row r="36" spans="1:12" ht="408.75" customHeight="1" thickBot="1" x14ac:dyDescent="0.5">
      <c r="A36" s="279"/>
      <c r="B36" s="279"/>
      <c r="C36" s="279"/>
      <c r="D36" s="279"/>
      <c r="E36" s="279"/>
      <c r="F36" s="279"/>
      <c r="G36" s="281"/>
      <c r="H36" s="283"/>
      <c r="I36" s="333"/>
      <c r="J36" s="333"/>
      <c r="K36" s="333"/>
      <c r="L36" s="333"/>
    </row>
    <row r="37" spans="1:12" x14ac:dyDescent="0.45">
      <c r="A37" s="306" t="s">
        <v>64</v>
      </c>
      <c r="B37" s="307"/>
      <c r="C37" s="307"/>
      <c r="D37" s="307"/>
      <c r="E37" s="307"/>
      <c r="F37" s="307"/>
      <c r="G37" s="307"/>
      <c r="H37" s="307"/>
      <c r="I37" s="307"/>
      <c r="J37" s="307"/>
      <c r="K37" s="307"/>
      <c r="L37" s="173"/>
    </row>
    <row r="38" spans="1:12" x14ac:dyDescent="0.45">
      <c r="A38" s="305" t="s">
        <v>65</v>
      </c>
      <c r="B38" s="244"/>
      <c r="C38" s="244"/>
      <c r="D38" s="244"/>
      <c r="E38" s="244"/>
      <c r="F38" s="244"/>
      <c r="G38" s="244"/>
      <c r="H38" s="244"/>
      <c r="I38" s="244"/>
      <c r="J38" s="244"/>
      <c r="K38" s="244"/>
      <c r="L38" s="172"/>
    </row>
    <row r="39" spans="1:12" x14ac:dyDescent="0.45">
      <c r="A39" s="303" t="s">
        <v>66</v>
      </c>
      <c r="B39" s="246"/>
      <c r="C39" s="246"/>
      <c r="D39" s="246"/>
      <c r="E39" s="246"/>
      <c r="F39" s="246"/>
      <c r="G39" s="246"/>
      <c r="H39" s="246"/>
      <c r="I39" s="246"/>
      <c r="J39" s="246"/>
      <c r="K39" s="246"/>
      <c r="L39" s="304"/>
    </row>
    <row r="40" spans="1:12" x14ac:dyDescent="0.45">
      <c r="A40" s="303" t="s">
        <v>67</v>
      </c>
      <c r="B40" s="246"/>
      <c r="C40" s="246"/>
      <c r="D40" s="246"/>
      <c r="E40" s="246"/>
      <c r="F40" s="246"/>
      <c r="G40" s="246"/>
      <c r="H40" s="246"/>
      <c r="I40" s="246"/>
      <c r="J40" s="246"/>
      <c r="K40" s="246"/>
      <c r="L40" s="304"/>
    </row>
    <row r="41" spans="1:12" x14ac:dyDescent="0.45">
      <c r="A41" s="301" t="s">
        <v>68</v>
      </c>
      <c r="B41" s="265"/>
      <c r="C41" s="265"/>
      <c r="D41" s="265"/>
      <c r="E41" s="265"/>
      <c r="F41" s="265"/>
      <c r="G41" s="265"/>
      <c r="H41" s="265"/>
      <c r="I41" s="265"/>
      <c r="J41" s="265"/>
      <c r="K41" s="265"/>
      <c r="L41" s="302"/>
    </row>
    <row r="42" spans="1:12" ht="19" thickBot="1" x14ac:dyDescent="0.5">
      <c r="A42" s="174" t="s">
        <v>69</v>
      </c>
      <c r="B42" s="183"/>
      <c r="C42" s="183"/>
      <c r="D42" s="183"/>
      <c r="E42" s="183"/>
      <c r="F42" s="183"/>
      <c r="G42" s="183"/>
      <c r="H42" s="183"/>
      <c r="I42" s="183"/>
      <c r="J42" s="183"/>
      <c r="K42" s="183"/>
      <c r="L42" s="219"/>
    </row>
  </sheetData>
  <sheetProtection algorithmName="SHA-512" hashValue="uQkvuXAgs9a27+KTC8wyEmRfAOXY87WLDjjYgP3pBWW3s2yvv9IdsFxcAJT9w0a9euAG+IycwoPrLeS0W4L66g==" saltValue="AMwW5Agyv/jG6/F4nLTV+g==" spinCount="100000" sheet="1"/>
  <dataConsolidate function="varp"/>
  <mergeCells count="86">
    <mergeCell ref="A1:L1"/>
    <mergeCell ref="A2:D3"/>
    <mergeCell ref="F2:G2"/>
    <mergeCell ref="I2:I3"/>
    <mergeCell ref="F3:G3"/>
    <mergeCell ref="O10:V10"/>
    <mergeCell ref="B5:F5"/>
    <mergeCell ref="A6:A8"/>
    <mergeCell ref="B6:F8"/>
    <mergeCell ref="G6:G8"/>
    <mergeCell ref="H6:H8"/>
    <mergeCell ref="I6:L8"/>
    <mergeCell ref="A4:A5"/>
    <mergeCell ref="B4:F4"/>
    <mergeCell ref="G4:G5"/>
    <mergeCell ref="H4:H5"/>
    <mergeCell ref="I4:L5"/>
    <mergeCell ref="A9:A10"/>
    <mergeCell ref="B9:F10"/>
    <mergeCell ref="G9:G10"/>
    <mergeCell ref="H9:H10"/>
    <mergeCell ref="I9:L10"/>
    <mergeCell ref="A13:A15"/>
    <mergeCell ref="B13:F15"/>
    <mergeCell ref="G13:G15"/>
    <mergeCell ref="H13:H15"/>
    <mergeCell ref="I13:L15"/>
    <mergeCell ref="A11:A12"/>
    <mergeCell ref="B11:F12"/>
    <mergeCell ref="G11:G12"/>
    <mergeCell ref="H11:H12"/>
    <mergeCell ref="I11:L12"/>
    <mergeCell ref="A16:A18"/>
    <mergeCell ref="B16:F18"/>
    <mergeCell ref="G16:G18"/>
    <mergeCell ref="H16:H18"/>
    <mergeCell ref="I16:L18"/>
    <mergeCell ref="B29:F30"/>
    <mergeCell ref="G29:G30"/>
    <mergeCell ref="H29:H30"/>
    <mergeCell ref="I29:L30"/>
    <mergeCell ref="A31:A32"/>
    <mergeCell ref="B31:F32"/>
    <mergeCell ref="G31:G32"/>
    <mergeCell ref="H31:H32"/>
    <mergeCell ref="I31:L32"/>
    <mergeCell ref="A41:L41"/>
    <mergeCell ref="A21:A22"/>
    <mergeCell ref="B21:F22"/>
    <mergeCell ref="G21:G22"/>
    <mergeCell ref="H21:H22"/>
    <mergeCell ref="I21:L22"/>
    <mergeCell ref="A35:F36"/>
    <mergeCell ref="G35:G36"/>
    <mergeCell ref="H35:H36"/>
    <mergeCell ref="I35:L36"/>
    <mergeCell ref="A23:A24"/>
    <mergeCell ref="B23:F24"/>
    <mergeCell ref="G23:G24"/>
    <mergeCell ref="H23:H24"/>
    <mergeCell ref="I23:L24"/>
    <mergeCell ref="A29:A30"/>
    <mergeCell ref="A37:K37"/>
    <mergeCell ref="A38:K38"/>
    <mergeCell ref="A39:L39"/>
    <mergeCell ref="A40:L40"/>
    <mergeCell ref="A33:A34"/>
    <mergeCell ref="B33:F34"/>
    <mergeCell ref="G33:G34"/>
    <mergeCell ref="H33:H34"/>
    <mergeCell ref="I33:L34"/>
    <mergeCell ref="A19:A20"/>
    <mergeCell ref="B19:F20"/>
    <mergeCell ref="G19:G20"/>
    <mergeCell ref="H19:H20"/>
    <mergeCell ref="I19:L20"/>
    <mergeCell ref="A27:A28"/>
    <mergeCell ref="B27:F28"/>
    <mergeCell ref="G27:G28"/>
    <mergeCell ref="H27:H28"/>
    <mergeCell ref="I27:L28"/>
    <mergeCell ref="A25:A26"/>
    <mergeCell ref="B25:F26"/>
    <mergeCell ref="G25:G26"/>
    <mergeCell ref="H25:H26"/>
    <mergeCell ref="I25:L26"/>
  </mergeCells>
  <dataValidations count="1">
    <dataValidation type="decimal" allowBlank="1" showInputMessage="1" showErrorMessage="1" sqref="H6:H7 H35" xr:uid="{1D4C924B-3DEF-481E-BC69-EB3BA59E2EE7}">
      <formula1>0</formula1>
      <formula2>10</formula2>
    </dataValidation>
  </dataValidations>
  <printOptions horizontalCentered="1" verticalCentered="1"/>
  <pageMargins left="0.19685039370078741" right="0.31496062992125984" top="0.31496062992125984" bottom="0.23" header="0.23622047244094491" footer="0.15748031496062992"/>
  <pageSetup scale="10" orientation="landscape" r:id="rId1"/>
  <rowBreaks count="1" manualBreakCount="1">
    <brk id="22"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Dias" xr:uid="{AF56B0F0-4B68-43BD-A6CB-869783BC2AD1}">
          <x14:formula1>
            <xm:f>Hoja4!$H$3:$H$33</xm:f>
          </x14:formula1>
          <xm:sqref>E3 J3</xm:sqref>
        </x14:dataValidation>
        <x14:dataValidation type="list" allowBlank="1" showInputMessage="1" showErrorMessage="1" xr:uid="{E34E941B-EDED-4A9F-BC26-664544B7F2EF}">
          <x14:formula1>
            <xm:f>Hoja4!$H$3:$H$14</xm:f>
          </x14:formula1>
          <xm:sqref>K3 F3:G3</xm:sqref>
        </x14:dataValidation>
        <x14:dataValidation type="list" allowBlank="1" showInputMessage="1" showErrorMessage="1" xr:uid="{7B12FDEB-3028-428D-AA96-A1187C500AAB}">
          <x14:formula1>
            <xm:f>Hoja4!$I$3:$I$8</xm:f>
          </x14:formula1>
          <xm:sqref>H3 L3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0" tint="-4.9989318521683403E-2"/>
    <pageSetUpPr fitToPage="1"/>
  </sheetPr>
  <dimension ref="A1:L12"/>
  <sheetViews>
    <sheetView showGridLines="0" topLeftCell="A5" zoomScale="50" zoomScaleNormal="50" zoomScaleSheetLayoutView="50" zoomScalePageLayoutView="70" workbookViewId="0">
      <selection activeCell="M5" sqref="A5:XFD6"/>
    </sheetView>
  </sheetViews>
  <sheetFormatPr baseColWidth="10" defaultColWidth="0" defaultRowHeight="0" customHeight="1" zeroHeight="1" x14ac:dyDescent="0.35"/>
  <cols>
    <col min="1" max="1" width="5.54296875" style="165" customWidth="1"/>
    <col min="2" max="2" width="14.453125" style="59" customWidth="1"/>
    <col min="3" max="3" width="12.7265625" style="59" customWidth="1"/>
    <col min="4" max="4" width="15.26953125" style="59" customWidth="1"/>
    <col min="5" max="5" width="15" style="59" customWidth="1"/>
    <col min="6" max="6" width="14.1796875" style="59" customWidth="1"/>
    <col min="7" max="7" width="19.7265625" style="59" customWidth="1"/>
    <col min="8" max="9" width="9.81640625" style="59" customWidth="1"/>
    <col min="10" max="11" width="65.26953125" style="59" customWidth="1"/>
    <col min="12" max="12" width="65.26953125" style="166" customWidth="1"/>
    <col min="13" max="13" width="0.453125" style="59" customWidth="1"/>
    <col min="14" max="14" width="0" style="59" hidden="1" customWidth="1"/>
    <col min="15" max="16384" width="0" style="59" hidden="1"/>
  </cols>
  <sheetData>
    <row r="1" spans="1:12" ht="79.5" customHeight="1" thickBot="1" x14ac:dyDescent="0.4">
      <c r="A1" s="235" t="s">
        <v>54</v>
      </c>
      <c r="B1" s="236"/>
      <c r="C1" s="236"/>
      <c r="D1" s="236"/>
      <c r="E1" s="236"/>
      <c r="F1" s="236"/>
      <c r="G1" s="236"/>
      <c r="H1" s="236"/>
      <c r="I1" s="236"/>
      <c r="J1" s="236"/>
      <c r="K1" s="236"/>
      <c r="L1" s="237"/>
    </row>
    <row r="2" spans="1:12" s="169" customFormat="1" ht="25.5" customHeight="1" x14ac:dyDescent="0.35">
      <c r="A2" s="248" t="s">
        <v>55</v>
      </c>
      <c r="B2" s="249"/>
      <c r="C2" s="249"/>
      <c r="D2" s="249"/>
      <c r="E2" s="167" t="s">
        <v>56</v>
      </c>
      <c r="F2" s="167" t="s">
        <v>57</v>
      </c>
      <c r="G2" s="167" t="s">
        <v>58</v>
      </c>
      <c r="H2" s="252" t="s">
        <v>59</v>
      </c>
      <c r="I2" s="253"/>
      <c r="J2" s="167" t="s">
        <v>56</v>
      </c>
      <c r="K2" s="167" t="s">
        <v>57</v>
      </c>
      <c r="L2" s="168" t="s">
        <v>58</v>
      </c>
    </row>
    <row r="3" spans="1:12" s="169" customFormat="1" ht="25.5" customHeight="1" thickBot="1" x14ac:dyDescent="0.4">
      <c r="A3" s="250"/>
      <c r="B3" s="251"/>
      <c r="C3" s="251"/>
      <c r="D3" s="251"/>
      <c r="E3" s="170">
        <f>'1.1. SDETGR 2024'!E3</f>
        <v>1</v>
      </c>
      <c r="F3" s="170">
        <f>'1.1. SDETGR 2024'!F3</f>
        <v>1</v>
      </c>
      <c r="G3" s="170">
        <f>'1.1. SDETGR 2024'!H3</f>
        <v>2024</v>
      </c>
      <c r="H3" s="254"/>
      <c r="I3" s="255"/>
      <c r="J3" s="170">
        <f>'1.1. SDETGR 2024'!J3</f>
        <v>31</v>
      </c>
      <c r="K3" s="170">
        <f>'1.1. SDETGR 2024'!K3</f>
        <v>12</v>
      </c>
      <c r="L3" s="171">
        <f>'1.1. SDETGR 2024'!L3</f>
        <v>2024</v>
      </c>
    </row>
    <row r="4" spans="1:12" ht="75" customHeight="1" thickBot="1" x14ac:dyDescent="0.4">
      <c r="A4" s="216" t="s">
        <v>60</v>
      </c>
      <c r="B4" s="262" t="s">
        <v>61</v>
      </c>
      <c r="C4" s="262"/>
      <c r="D4" s="262"/>
      <c r="E4" s="262"/>
      <c r="F4" s="262"/>
      <c r="G4" s="263" t="s">
        <v>62</v>
      </c>
      <c r="H4" s="263"/>
      <c r="I4" s="263" t="s">
        <v>63</v>
      </c>
      <c r="J4" s="263"/>
      <c r="K4" s="263"/>
      <c r="L4" s="263"/>
    </row>
    <row r="5" spans="1:12" s="152" customFormat="1" ht="409.5" customHeight="1" x14ac:dyDescent="0.45">
      <c r="A5" s="256">
        <v>1</v>
      </c>
      <c r="B5" s="256" t="str">
        <f>'1.1. SDETGR 2024'!B5:F5</f>
        <v xml:space="preserve">Superintendencia Delegada para Entidades Territoriales y Generadores, Recaudadores y Administradores de Recursos del SGSSS </v>
      </c>
      <c r="C5" s="256"/>
      <c r="D5" s="256"/>
      <c r="E5" s="256"/>
      <c r="F5" s="256"/>
      <c r="G5" s="258">
        <f>'1.1. SDETGR 2024'!H34</f>
        <v>10</v>
      </c>
      <c r="H5" s="258"/>
      <c r="I5" s="260" t="str">
        <f>'1.1. SDETGR 2024'!I34</f>
        <v xml:space="preserve">Con fundamento en el análisis y evaluación realizado, el equipo auditor de la Oficina de Control Interno genera recomendaciones pertinentes sobre las actividades realizadas durante la vigencia 2024 y realizara ajuste a las actividades relacionadas a continuación: 
 (i) “Impulsar acciones de Inspección y vigilancia tendientes a monitorear las responsabilidades de los generadores, recaudadores y administradores de recursos y generar alertas que contribuyan a la sostenibilidad financiera del sistema.”, por cuanto se evidencia como soporte  la misma para los trimestre  con avances mínimos de las actividades realizadas, además de evidenciar que la actividad esta tomando como base información o alertas desde al año 2023.De otra parte No se evidencia que la actividad este dirigida a realizar acciones de Iv sobre el manejo de los recursos realizados por los Generadores, recaudadores y administradores de los recursos del SGSSS.
(ii) “ Realizar auditorías para verificar el cumplimiento de las funciones y obligaciones de vigilados de la Delegada.”, se evidencia el registro doble o cargue de la misma auditoria para para dos Cuatrimestres con el registro de la auditoria autorizada con Auto No. 2024590010001423-7 cambiando el detalle de la acción de IV al mismo vigilado y la inclusión de algunas palabras poco significativas, lo anterior significaría que este producto no haría parte de insumo o avance de la gestión realizada por la Delegada. para el reporte del tercer cuatrimestre.
(iii) “Realizar mesas técnicas dirigidas a los sujetos vigilados de la Delegada de acuerdo a su competencia.”  La realización de las mesas técnicas entre las EPS y los Prestadores de Servicios de Salud son competencia de otras delegadas por lo que se considera que esta actividad no le compete a la DET y se estaría dejando de lado actividades que realmente si le competen y no se están realizando, incumpliendo otro tipo de actividades y funciones designadas en el decreto 1080 de 2021. Esta oficina considera que se debería realizar el ajuste pertinente para la vigencia 2025.
(iii) “Realizar Supervisión al cumplimiento de las Sentencias, Ordenes Defensoriales, Acciones Populares y Alertas Tempranas a las entidades territoriales.”. Se evidencia un cumplimiento de la meta del 100%, sin embargo, llama a la atención que la DET realice acciones que competen a la Delegada de Aseguramiento y DPU quienes tienen dentro de sus funciones ejercer vigilancia a las EPS y la DPU el trámite de quejas que presentan los usuarios, por lo que se estaría generando un desgaste administrativo al realizar funciones de seguimiento que no les aplica.
(iv) “Realizar Mesas de Flujo de Recursos entre Entidades Responsables de Pago (ERP) y Entidades Beneficiarias de Pago (EBP) de acuerdo con la priorización de la Delegada y las Mesas de Intervención en territorio.” La realización de las mesas de flujo de recursos también son actividades realizadas por la Delegada de Aseguramiento e inclusive por la Delegada de conciliación y Jurisdiccional, por lo que se estaría ejerciendo una duplicidad de funciones que no le competen, además de tener en cuenta que las Entidades responsables de pago y los Prestadores de Servicios de Salud son vigilados por otras delegadas de la Superintendencia y realizan lo concerniente con las mesas de de flujo de recursos.
(v) “Realizar consolidación y monitoreo de la deuda por prestación de servicios de las entidades territoriales y acuerdos de reestructuración de pasivos.”, La información reportada evidencia avance seguimiento para algunos acuerdos de pago, sin embargo se evidencia algunos saldo pendientes de pago los cuales están desde el 2015 y no se evidencia la gestión realizada para subsanar estas deudas pendientes, tal es el caso de Córdoba y Guajira quienes aún  presentan  saldos pendientes por valor aproximados de $2,767 millones y $145 millones respectivamente., se  recomienda re para la vigencia 2025 realizar ajustes que evidencien la gestión realizada para subsanar los valores pendientes de pago.
(vi) “Ejecutar las actividades de apoyo a las Delegadas y Oficinas de la SNS por parte de las direcciones regionales conforme a los Acuerdos de nivel de servicio.”, Este indicado no debería hacer parte de las actividades a ser realizada por DET por cuanto son competencia de otras delegadas e igualmente está indicando que solo existe una diferencia con el indicador SE27, por lo que sería una duplicidad de funciones dejando de lado otras de mayor importancia en cumplimiento de las funciones dela DET.
(vii) “Efectuar seguimiento y evaluación a la gestión de las Direcciones Regionales de conformidad con las directrices y lineamientos formulados por la Superintendencia Delegada.”, dio cumplimiento con el 100 establecido en el indicador con la gestión de las regionales según lo descrito en la actividad, sin embargo, se debe reportar y/o evidenciar el resultado de la gestión sobre las actividades pendientes para los meses siguientes dejando los registros pertinentes sobre las actividades realizadas por cada una de las regionales. Por ejemplo, en el primer trimestre registró actividades a realizarse en el mes de abril, pero no se evidencia el resultado final.
 </v>
      </c>
      <c r="J5" s="260"/>
      <c r="K5" s="260"/>
      <c r="L5" s="260"/>
    </row>
    <row r="6" spans="1:12" s="152" customFormat="1" ht="409.5" customHeight="1" thickBot="1" x14ac:dyDescent="0.5">
      <c r="A6" s="257"/>
      <c r="B6" s="257"/>
      <c r="C6" s="257"/>
      <c r="D6" s="257"/>
      <c r="E6" s="257"/>
      <c r="F6" s="257"/>
      <c r="G6" s="259"/>
      <c r="H6" s="259"/>
      <c r="I6" s="261"/>
      <c r="J6" s="261"/>
      <c r="K6" s="261"/>
      <c r="L6" s="261"/>
    </row>
    <row r="7" spans="1:12" ht="17.149999999999999" customHeight="1" x14ac:dyDescent="0.35">
      <c r="A7" s="241" t="s">
        <v>64</v>
      </c>
      <c r="B7" s="242"/>
      <c r="C7" s="242"/>
      <c r="D7" s="242"/>
      <c r="E7" s="242"/>
      <c r="F7" s="242"/>
      <c r="G7" s="242"/>
      <c r="H7" s="242"/>
      <c r="I7" s="242"/>
      <c r="J7" s="242"/>
      <c r="K7" s="242"/>
      <c r="L7" s="199"/>
    </row>
    <row r="8" spans="1:12" ht="17.149999999999999" customHeight="1" x14ac:dyDescent="0.35">
      <c r="A8" s="243" t="s">
        <v>65</v>
      </c>
      <c r="B8" s="244"/>
      <c r="C8" s="244"/>
      <c r="D8" s="244"/>
      <c r="E8" s="244"/>
      <c r="F8" s="244"/>
      <c r="G8" s="244"/>
      <c r="H8" s="244"/>
      <c r="I8" s="244"/>
      <c r="J8" s="244"/>
      <c r="K8" s="244"/>
      <c r="L8" s="177"/>
    </row>
    <row r="9" spans="1:12" ht="17.149999999999999" customHeight="1" x14ac:dyDescent="0.35">
      <c r="A9" s="245" t="s">
        <v>66</v>
      </c>
      <c r="B9" s="246"/>
      <c r="C9" s="246"/>
      <c r="D9" s="246"/>
      <c r="E9" s="246"/>
      <c r="F9" s="246"/>
      <c r="G9" s="246"/>
      <c r="H9" s="246"/>
      <c r="I9" s="246"/>
      <c r="J9" s="246"/>
      <c r="K9" s="246"/>
      <c r="L9" s="247"/>
    </row>
    <row r="10" spans="1:12" ht="16.5" customHeight="1" x14ac:dyDescent="0.35">
      <c r="A10" s="245" t="s">
        <v>67</v>
      </c>
      <c r="B10" s="246"/>
      <c r="C10" s="246"/>
      <c r="D10" s="246"/>
      <c r="E10" s="246"/>
      <c r="F10" s="246"/>
      <c r="G10" s="246"/>
      <c r="H10" s="246"/>
      <c r="I10" s="246"/>
      <c r="J10" s="246"/>
      <c r="K10" s="246"/>
      <c r="L10" s="247"/>
    </row>
    <row r="11" spans="1:12" ht="16.5" customHeight="1" x14ac:dyDescent="0.35">
      <c r="A11" s="264" t="s">
        <v>68</v>
      </c>
      <c r="B11" s="265"/>
      <c r="C11" s="265"/>
      <c r="D11" s="265"/>
      <c r="E11" s="265"/>
      <c r="F11" s="265"/>
      <c r="G11" s="265"/>
      <c r="H11" s="265"/>
      <c r="I11" s="265"/>
      <c r="J11" s="265"/>
      <c r="K11" s="265"/>
      <c r="L11" s="266"/>
    </row>
    <row r="12" spans="1:12" ht="16.5" customHeight="1" thickBot="1" x14ac:dyDescent="0.4">
      <c r="A12" s="238" t="s">
        <v>69</v>
      </c>
      <c r="B12" s="239"/>
      <c r="C12" s="239"/>
      <c r="D12" s="239"/>
      <c r="E12" s="239"/>
      <c r="F12" s="239"/>
      <c r="G12" s="239"/>
      <c r="H12" s="239"/>
      <c r="I12" s="239"/>
      <c r="J12" s="239"/>
      <c r="K12" s="239"/>
      <c r="L12" s="240"/>
    </row>
  </sheetData>
  <dataConsolidate function="varp" link="1"/>
  <mergeCells count="16">
    <mergeCell ref="A1:L1"/>
    <mergeCell ref="A12:L12"/>
    <mergeCell ref="A7:K7"/>
    <mergeCell ref="A8:K8"/>
    <mergeCell ref="A9:L9"/>
    <mergeCell ref="A10:L10"/>
    <mergeCell ref="A2:D3"/>
    <mergeCell ref="H2:I3"/>
    <mergeCell ref="A5:A6"/>
    <mergeCell ref="B5:F6"/>
    <mergeCell ref="G5:H6"/>
    <mergeCell ref="I5:L6"/>
    <mergeCell ref="B4:F4"/>
    <mergeCell ref="G4:H4"/>
    <mergeCell ref="I4:L4"/>
    <mergeCell ref="A11:L11"/>
  </mergeCells>
  <printOptions horizontalCentered="1" verticalCentered="1"/>
  <pageMargins left="0.39370078740157483" right="0.39370078740157483" top="0.39370078740157483" bottom="0.39370078740157483" header="0.31496062992125984" footer="0.31496062992125984"/>
  <pageSetup paperSize="529" scale="54"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DF913-CF03-4645-BB36-DB688A34065D}">
  <sheetPr>
    <tabColor theme="0" tint="-4.9989318521683403E-2"/>
    <pageSetUpPr fitToPage="1"/>
  </sheetPr>
  <dimension ref="A1:L12"/>
  <sheetViews>
    <sheetView view="pageBreakPreview" zoomScale="50" zoomScaleSheetLayoutView="50" workbookViewId="0">
      <selection activeCell="I5" sqref="I5:L6"/>
    </sheetView>
  </sheetViews>
  <sheetFormatPr baseColWidth="10" defaultColWidth="0" defaultRowHeight="0" customHeight="1" zeroHeight="1" x14ac:dyDescent="0.35"/>
  <cols>
    <col min="1" max="1" width="5.7265625" style="165" customWidth="1"/>
    <col min="2" max="2" width="14.453125" style="59" customWidth="1"/>
    <col min="3" max="3" width="12.7265625" style="59" customWidth="1"/>
    <col min="4" max="4" width="15.26953125" style="59" customWidth="1"/>
    <col min="5" max="5" width="15" style="59" customWidth="1"/>
    <col min="6" max="6" width="14.1796875" style="59" customWidth="1"/>
    <col min="7" max="7" width="19.7265625" style="59" customWidth="1"/>
    <col min="8" max="9" width="14.54296875" style="59" customWidth="1"/>
    <col min="10" max="11" width="53.7265625" style="59" customWidth="1"/>
    <col min="12" max="12" width="53.7265625" style="166" customWidth="1"/>
    <col min="13" max="13" width="0.453125" style="59" customWidth="1"/>
    <col min="14" max="14" width="0" style="59" hidden="1" customWidth="1"/>
    <col min="15" max="16384" width="0" style="59" hidden="1"/>
  </cols>
  <sheetData>
    <row r="1" spans="1:12" ht="79.5" customHeight="1" thickBot="1" x14ac:dyDescent="0.4">
      <c r="A1" s="235" t="s">
        <v>54</v>
      </c>
      <c r="B1" s="236"/>
      <c r="C1" s="236"/>
      <c r="D1" s="236"/>
      <c r="E1" s="236"/>
      <c r="F1" s="236"/>
      <c r="G1" s="236"/>
      <c r="H1" s="236"/>
      <c r="I1" s="236"/>
      <c r="J1" s="236"/>
      <c r="K1" s="236"/>
      <c r="L1" s="237"/>
    </row>
    <row r="2" spans="1:12" s="169" customFormat="1" ht="25.5" customHeight="1" x14ac:dyDescent="0.35">
      <c r="A2" s="248" t="s">
        <v>55</v>
      </c>
      <c r="B2" s="249"/>
      <c r="C2" s="249"/>
      <c r="D2" s="249"/>
      <c r="E2" s="167" t="s">
        <v>56</v>
      </c>
      <c r="F2" s="167" t="s">
        <v>57</v>
      </c>
      <c r="G2" s="167" t="s">
        <v>58</v>
      </c>
      <c r="H2" s="252" t="s">
        <v>59</v>
      </c>
      <c r="I2" s="253"/>
      <c r="J2" s="167" t="s">
        <v>56</v>
      </c>
      <c r="K2" s="167" t="s">
        <v>57</v>
      </c>
      <c r="L2" s="168" t="s">
        <v>58</v>
      </c>
    </row>
    <row r="3" spans="1:12" s="169" customFormat="1" ht="25.5" customHeight="1" thickBot="1" x14ac:dyDescent="0.4">
      <c r="A3" s="250"/>
      <c r="B3" s="251"/>
      <c r="C3" s="251"/>
      <c r="D3" s="251"/>
      <c r="E3" s="170">
        <f>'1.1. SDETGR 2024'!E3</f>
        <v>1</v>
      </c>
      <c r="F3" s="170">
        <f>'1.1. SDETGR 2024'!F3</f>
        <v>1</v>
      </c>
      <c r="G3" s="170">
        <f>'1.1. SDETGR 2024'!H3</f>
        <v>2024</v>
      </c>
      <c r="H3" s="254"/>
      <c r="I3" s="255"/>
      <c r="J3" s="170">
        <f>'1.1. SDETGR 2024'!J3</f>
        <v>31</v>
      </c>
      <c r="K3" s="170">
        <f>'1.1. SDETGR 2024'!K3</f>
        <v>12</v>
      </c>
      <c r="L3" s="171">
        <f>'1.1. SDETGR 2024'!L3</f>
        <v>2024</v>
      </c>
    </row>
    <row r="4" spans="1:12" ht="75" customHeight="1" thickBot="1" x14ac:dyDescent="0.4">
      <c r="A4" s="216" t="s">
        <v>60</v>
      </c>
      <c r="B4" s="262" t="s">
        <v>61</v>
      </c>
      <c r="C4" s="262"/>
      <c r="D4" s="262"/>
      <c r="E4" s="262"/>
      <c r="F4" s="262"/>
      <c r="G4" s="263" t="s">
        <v>62</v>
      </c>
      <c r="H4" s="263"/>
      <c r="I4" s="263" t="s">
        <v>63</v>
      </c>
      <c r="J4" s="263"/>
      <c r="K4" s="263"/>
      <c r="L4" s="263"/>
    </row>
    <row r="5" spans="1:12" s="152" customFormat="1" ht="213" customHeight="1" x14ac:dyDescent="0.45">
      <c r="A5" s="256">
        <v>10</v>
      </c>
      <c r="B5" s="256" t="str">
        <f>'10.1 OLIQ 2024'!B5</f>
        <v>Oficina de Liquidaciones</v>
      </c>
      <c r="C5" s="256"/>
      <c r="D5" s="256"/>
      <c r="E5" s="256"/>
      <c r="F5" s="256"/>
      <c r="G5" s="258">
        <f>'10.1 OLIQ 2024'!H14</f>
        <v>9.8249999999999993</v>
      </c>
      <c r="H5" s="258"/>
      <c r="I5" s="260" t="str">
        <f>'10.1 OLIQ 2024'!I14</f>
        <v>Conforme con la programación establecida en el Plan Anual de Gestión - PAG de la vigencia 2024 y de acuerdo con la evidencia aportada por la Oficina de Liquidaciones se obtuvo un cumplimiento del 98%, toda vez que, no se ejecutó el total de seguimientos y monitoreos programados para la vigencia objeto de evaluación, esto correspondiente al indicador CT17, por tal razón, se recomienda que se realicen acciones que conlleven al autocontrol  para efectuar los ajustes que sean necesarios y  así evitar incumplimientos con respecto de las metas establecidas para la vigencia.
Igualmente se genera Recomendación ya que los indicadores CT18 y SE46 establecidos para la Oficina de Liquidaciones no permiten la medición de las actividades que se realizan, por ende, es necesario efectuar ajustes a los indicadores para que el resultado que se obtenga de los mismos, permita medir la gestión realizada y tener mayor claridad de las oportunidades de mejora, y con ello analizar el desempeño de las acciones establecidas, información que permitiría la toma de decisiones de la administración referente al cumplimiento de los objetivos institucionales.
Adicionalmente, la información publicada en la página web de la Entidad respecto de la “Hoja de vida del Indicador” - DEFT20 V1, presenta la siguiente situación:
-	Los indicadores establecidos para la Oficina de Liquidaciones, no se encuentran contemplados en el referido formato, similar situación fue detectada en auditoría efectuada al proceso Direccionamiento Estratégico, puesta en conocimiento ante el Comité Institucional de Coordinación de Control Interno mediante radicado N° 20241400000127773 del 19/12/2024
Por lo anterior, la Oficina de Control Interno recomienda a la Oficina Asesora de Planeación emprender las gestiones a que haya lugar, a fin de dar trámite al hallazgo generado y con ello las situaciones que ahora se reportan en el presente informe.</v>
      </c>
      <c r="J5" s="260"/>
      <c r="K5" s="260"/>
      <c r="L5" s="260"/>
    </row>
    <row r="6" spans="1:12" s="152" customFormat="1" ht="213" customHeight="1" thickBot="1" x14ac:dyDescent="0.5">
      <c r="A6" s="257"/>
      <c r="B6" s="257"/>
      <c r="C6" s="257"/>
      <c r="D6" s="257"/>
      <c r="E6" s="257"/>
      <c r="F6" s="257"/>
      <c r="G6" s="259"/>
      <c r="H6" s="259"/>
      <c r="I6" s="261"/>
      <c r="J6" s="261"/>
      <c r="K6" s="261"/>
      <c r="L6" s="261"/>
    </row>
    <row r="7" spans="1:12" ht="17.149999999999999" customHeight="1" x14ac:dyDescent="0.35">
      <c r="A7" s="329" t="s">
        <v>64</v>
      </c>
      <c r="B7" s="330"/>
      <c r="C7" s="330"/>
      <c r="D7" s="330"/>
      <c r="E7" s="330"/>
      <c r="F7" s="330"/>
      <c r="G7" s="330"/>
      <c r="H7" s="330"/>
      <c r="I7" s="330"/>
      <c r="J7" s="330"/>
      <c r="K7" s="330"/>
      <c r="L7" s="184"/>
    </row>
    <row r="8" spans="1:12" ht="17.149999999999999" customHeight="1" x14ac:dyDescent="0.35">
      <c r="A8" s="331" t="s">
        <v>65</v>
      </c>
      <c r="B8" s="332"/>
      <c r="C8" s="332"/>
      <c r="D8" s="332"/>
      <c r="E8" s="332"/>
      <c r="F8" s="332"/>
      <c r="G8" s="332"/>
      <c r="H8" s="332"/>
      <c r="I8" s="332"/>
      <c r="J8" s="332"/>
      <c r="K8" s="332"/>
      <c r="L8" s="185"/>
    </row>
    <row r="9" spans="1:12" ht="17.149999999999999" customHeight="1" x14ac:dyDescent="0.35">
      <c r="A9" s="320" t="s">
        <v>66</v>
      </c>
      <c r="B9" s="321"/>
      <c r="C9" s="321"/>
      <c r="D9" s="321"/>
      <c r="E9" s="321"/>
      <c r="F9" s="321"/>
      <c r="G9" s="321"/>
      <c r="H9" s="321"/>
      <c r="I9" s="321"/>
      <c r="J9" s="321"/>
      <c r="K9" s="321"/>
      <c r="L9" s="322"/>
    </row>
    <row r="10" spans="1:12" ht="16.5" customHeight="1" x14ac:dyDescent="0.35">
      <c r="A10" s="320" t="s">
        <v>67</v>
      </c>
      <c r="B10" s="321"/>
      <c r="C10" s="321"/>
      <c r="D10" s="321"/>
      <c r="E10" s="321"/>
      <c r="F10" s="321"/>
      <c r="G10" s="321"/>
      <c r="H10" s="321"/>
      <c r="I10" s="321"/>
      <c r="J10" s="321"/>
      <c r="K10" s="321"/>
      <c r="L10" s="322"/>
    </row>
    <row r="11" spans="1:12" ht="16.5" customHeight="1" x14ac:dyDescent="0.35">
      <c r="A11" s="323" t="s">
        <v>68</v>
      </c>
      <c r="B11" s="324"/>
      <c r="C11" s="324"/>
      <c r="D11" s="324"/>
      <c r="E11" s="324"/>
      <c r="F11" s="324"/>
      <c r="G11" s="324"/>
      <c r="H11" s="324"/>
      <c r="I11" s="324"/>
      <c r="J11" s="324"/>
      <c r="K11" s="324"/>
      <c r="L11" s="325"/>
    </row>
    <row r="12" spans="1:12" ht="16.5" customHeight="1" thickBot="1" x14ac:dyDescent="0.4">
      <c r="A12" s="326" t="s">
        <v>69</v>
      </c>
      <c r="B12" s="327"/>
      <c r="C12" s="327"/>
      <c r="D12" s="327"/>
      <c r="E12" s="327"/>
      <c r="F12" s="327"/>
      <c r="G12" s="327"/>
      <c r="H12" s="327"/>
      <c r="I12" s="327"/>
      <c r="J12" s="327"/>
      <c r="K12" s="327"/>
      <c r="L12" s="328"/>
    </row>
  </sheetData>
  <sheetProtection algorithmName="SHA-512" hashValue="37AxlBFt8R9fRMG7XKlwjmMZU6779x4GjLrqSdAC5J3RwwIkA91cq+WRmcI20POB6btT7UZEshgEJQjbXTv40Q==" saltValue="l5ISUiABqRKFsZrSexCT7g==" spinCount="100000" sheet="1" objects="1" scenarios="1"/>
  <dataConsolidate function="varp" link="1"/>
  <mergeCells count="16">
    <mergeCell ref="A9:L9"/>
    <mergeCell ref="A10:L10"/>
    <mergeCell ref="A11:L11"/>
    <mergeCell ref="A12:L12"/>
    <mergeCell ref="A5:A6"/>
    <mergeCell ref="B5:F6"/>
    <mergeCell ref="G5:H6"/>
    <mergeCell ref="I5:L6"/>
    <mergeCell ref="A7:K7"/>
    <mergeCell ref="A8:K8"/>
    <mergeCell ref="A1:L1"/>
    <mergeCell ref="A2:D3"/>
    <mergeCell ref="H2:I3"/>
    <mergeCell ref="B4:F4"/>
    <mergeCell ref="G4:H4"/>
    <mergeCell ref="I4:L4"/>
  </mergeCells>
  <printOptions horizontalCentered="1" verticalCentered="1"/>
  <pageMargins left="0.39370078740157483" right="0.39370078740157483" top="0.39370078740157483" bottom="0.39370078740157483" header="0.31496062992125984" footer="0.31496062992125984"/>
  <pageSetup paperSize="529" scale="45"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8ADFF-8914-49EE-B138-5E77F3F1C496}">
  <sheetPr codeName="Hoja21"/>
  <dimension ref="A1:XFC21"/>
  <sheetViews>
    <sheetView showGridLines="0" view="pageBreakPreview" zoomScale="60" zoomScaleNormal="70" workbookViewId="0">
      <selection activeCell="B6" sqref="B6:F7"/>
    </sheetView>
  </sheetViews>
  <sheetFormatPr baseColWidth="10" defaultColWidth="0" defaultRowHeight="18.5" x14ac:dyDescent="0.45"/>
  <cols>
    <col min="1" max="1" width="6.453125" style="152" customWidth="1"/>
    <col min="2" max="2" width="14.453125" style="152" customWidth="1"/>
    <col min="3" max="3" width="23.81640625" style="152" customWidth="1"/>
    <col min="4" max="4" width="31.1796875" style="152" customWidth="1"/>
    <col min="5" max="5" width="14.54296875" style="152" customWidth="1"/>
    <col min="6" max="6" width="26.26953125" style="152" customWidth="1"/>
    <col min="7" max="7" width="25.1796875" style="152" customWidth="1"/>
    <col min="8" max="8" width="21.81640625" style="152" customWidth="1"/>
    <col min="9" max="9" width="32.7265625" style="152" customWidth="1"/>
    <col min="10" max="10" width="105" style="152" customWidth="1"/>
    <col min="11" max="11" width="86.453125" style="152" customWidth="1"/>
    <col min="12" max="12" width="74.453125" style="152" customWidth="1"/>
    <col min="13" max="13" width="0.453125" style="152" customWidth="1"/>
    <col min="14" max="14" width="0" style="152" hidden="1" customWidth="1"/>
    <col min="15" max="16375" width="0" style="152" hidden="1"/>
    <col min="16376" max="16376" width="72.7265625" style="152" hidden="1"/>
    <col min="16377" max="16377" width="28.7265625" style="152" hidden="1"/>
    <col min="16378" max="16378" width="26.7265625" style="152" hidden="1"/>
    <col min="16379" max="16379" width="29.7265625" style="152" hidden="1"/>
    <col min="16380" max="16380" width="31" style="152" hidden="1"/>
    <col min="16381" max="16381" width="11.453125" style="152" hidden="1"/>
    <col min="16382" max="16383" width="12.7265625" style="152" hidden="1"/>
    <col min="16384" max="16384" width="36.81640625" style="152" hidden="1"/>
  </cols>
  <sheetData>
    <row r="1" spans="1:22" ht="84" customHeight="1" thickBot="1" x14ac:dyDescent="0.5">
      <c r="A1" s="300" t="s">
        <v>54</v>
      </c>
      <c r="B1" s="300"/>
      <c r="C1" s="300"/>
      <c r="D1" s="300"/>
      <c r="E1" s="300"/>
      <c r="F1" s="300"/>
      <c r="G1" s="300"/>
      <c r="H1" s="300"/>
      <c r="I1" s="300"/>
      <c r="J1" s="300"/>
      <c r="K1" s="300"/>
      <c r="L1" s="300"/>
    </row>
    <row r="2" spans="1:22" s="154" customFormat="1" ht="24.75" customHeight="1" thickBot="1" x14ac:dyDescent="0.5">
      <c r="A2" s="287" t="s">
        <v>55</v>
      </c>
      <c r="B2" s="287"/>
      <c r="C2" s="287"/>
      <c r="D2" s="287"/>
      <c r="E2" s="160" t="s">
        <v>56</v>
      </c>
      <c r="F2" s="288" t="s">
        <v>57</v>
      </c>
      <c r="G2" s="288"/>
      <c r="H2" s="161" t="s">
        <v>58</v>
      </c>
      <c r="I2" s="289" t="s">
        <v>59</v>
      </c>
      <c r="J2" s="162" t="s">
        <v>56</v>
      </c>
      <c r="K2" s="160" t="s">
        <v>57</v>
      </c>
      <c r="L2" s="220" t="s">
        <v>58</v>
      </c>
    </row>
    <row r="3" spans="1:22" s="154" customFormat="1" ht="24.75" customHeight="1" thickBot="1" x14ac:dyDescent="0.5">
      <c r="A3" s="287"/>
      <c r="B3" s="287"/>
      <c r="C3" s="287"/>
      <c r="D3" s="287"/>
      <c r="E3" s="159">
        <v>1</v>
      </c>
      <c r="F3" s="287">
        <v>1</v>
      </c>
      <c r="G3" s="287"/>
      <c r="H3" s="163">
        <v>2024</v>
      </c>
      <c r="I3" s="289"/>
      <c r="J3" s="159">
        <v>31</v>
      </c>
      <c r="K3" s="159">
        <v>12</v>
      </c>
      <c r="L3" s="159">
        <v>2024</v>
      </c>
    </row>
    <row r="4" spans="1:22" ht="33" customHeight="1" thickBot="1" x14ac:dyDescent="0.5">
      <c r="A4" s="398" t="s">
        <v>60</v>
      </c>
      <c r="B4" s="268" t="s">
        <v>70</v>
      </c>
      <c r="C4" s="268"/>
      <c r="D4" s="268"/>
      <c r="E4" s="268"/>
      <c r="F4" s="268"/>
      <c r="G4" s="262" t="s">
        <v>71</v>
      </c>
      <c r="H4" s="263" t="s">
        <v>72</v>
      </c>
      <c r="I4" s="263" t="s">
        <v>63</v>
      </c>
      <c r="J4" s="263"/>
      <c r="K4" s="263"/>
      <c r="L4" s="263"/>
    </row>
    <row r="5" spans="1:22" ht="53.25" customHeight="1" thickBot="1" x14ac:dyDescent="0.5">
      <c r="A5" s="398"/>
      <c r="B5" s="269" t="str">
        <f>'CONSOLIDADO EV. 2024 SNS'!C13</f>
        <v>Oficina de Liquidaciones</v>
      </c>
      <c r="C5" s="269"/>
      <c r="D5" s="269"/>
      <c r="E5" s="269"/>
      <c r="F5" s="269"/>
      <c r="G5" s="262"/>
      <c r="H5" s="263"/>
      <c r="I5" s="263"/>
      <c r="J5" s="263"/>
      <c r="K5" s="263"/>
      <c r="L5" s="263"/>
    </row>
    <row r="6" spans="1:22" ht="103.5" customHeight="1" thickBot="1" x14ac:dyDescent="0.5">
      <c r="A6" s="271">
        <v>1</v>
      </c>
      <c r="B6" s="270" t="s">
        <v>285</v>
      </c>
      <c r="C6" s="343"/>
      <c r="D6" s="343"/>
      <c r="E6" s="343"/>
      <c r="F6" s="344"/>
      <c r="G6" s="272">
        <v>1</v>
      </c>
      <c r="H6" s="273">
        <v>9.3000000000000007</v>
      </c>
      <c r="I6" s="275" t="s">
        <v>286</v>
      </c>
      <c r="J6" s="275"/>
      <c r="K6" s="275"/>
      <c r="L6" s="276"/>
    </row>
    <row r="7" spans="1:22" ht="103.5" customHeight="1" thickBot="1" x14ac:dyDescent="0.5">
      <c r="A7" s="271"/>
      <c r="B7" s="345"/>
      <c r="C7" s="346"/>
      <c r="D7" s="346"/>
      <c r="E7" s="346"/>
      <c r="F7" s="347"/>
      <c r="G7" s="272"/>
      <c r="H7" s="273"/>
      <c r="I7" s="275"/>
      <c r="J7" s="275"/>
      <c r="K7" s="275"/>
      <c r="L7" s="276"/>
    </row>
    <row r="8" spans="1:22" ht="115.5" customHeight="1" thickBot="1" x14ac:dyDescent="0.5">
      <c r="A8" s="271">
        <f>A6+1</f>
        <v>2</v>
      </c>
      <c r="B8" s="277" t="s">
        <v>287</v>
      </c>
      <c r="C8" s="349"/>
      <c r="D8" s="349"/>
      <c r="E8" s="349"/>
      <c r="F8" s="350"/>
      <c r="G8" s="272">
        <v>1</v>
      </c>
      <c r="H8" s="273">
        <v>10</v>
      </c>
      <c r="I8" s="395" t="s">
        <v>288</v>
      </c>
      <c r="J8" s="395"/>
      <c r="K8" s="395"/>
      <c r="L8" s="396"/>
    </row>
    <row r="9" spans="1:22" ht="115.5" customHeight="1" thickBot="1" x14ac:dyDescent="0.5">
      <c r="A9" s="271"/>
      <c r="B9" s="351"/>
      <c r="C9" s="352"/>
      <c r="D9" s="352"/>
      <c r="E9" s="352"/>
      <c r="F9" s="353"/>
      <c r="G9" s="272"/>
      <c r="H9" s="273"/>
      <c r="I9" s="395"/>
      <c r="J9" s="395"/>
      <c r="K9" s="395"/>
      <c r="L9" s="396"/>
      <c r="O9" s="379"/>
      <c r="P9" s="379"/>
      <c r="Q9" s="379"/>
      <c r="R9" s="379"/>
      <c r="S9" s="379"/>
      <c r="T9" s="379"/>
      <c r="U9" s="379"/>
      <c r="V9" s="379"/>
    </row>
    <row r="10" spans="1:22" ht="114" customHeight="1" thickBot="1" x14ac:dyDescent="0.5">
      <c r="A10" s="271">
        <f>A8+1</f>
        <v>3</v>
      </c>
      <c r="B10" s="270" t="s">
        <v>289</v>
      </c>
      <c r="C10" s="343"/>
      <c r="D10" s="343"/>
      <c r="E10" s="343"/>
      <c r="F10" s="344"/>
      <c r="G10" s="272">
        <v>1</v>
      </c>
      <c r="H10" s="397">
        <v>10</v>
      </c>
      <c r="I10" s="395" t="s">
        <v>290</v>
      </c>
      <c r="J10" s="395"/>
      <c r="K10" s="395"/>
      <c r="L10" s="396"/>
      <c r="O10" s="153"/>
      <c r="P10" s="153"/>
      <c r="Q10" s="153"/>
      <c r="R10" s="153"/>
      <c r="S10" s="153"/>
      <c r="T10" s="153"/>
      <c r="U10" s="153"/>
      <c r="V10" s="153"/>
    </row>
    <row r="11" spans="1:22" ht="114" customHeight="1" thickBot="1" x14ac:dyDescent="0.5">
      <c r="A11" s="271"/>
      <c r="B11" s="345"/>
      <c r="C11" s="346"/>
      <c r="D11" s="346"/>
      <c r="E11" s="346"/>
      <c r="F11" s="347"/>
      <c r="G11" s="272"/>
      <c r="H11" s="397"/>
      <c r="I11" s="395"/>
      <c r="J11" s="395"/>
      <c r="K11" s="395"/>
      <c r="L11" s="396"/>
      <c r="O11" s="153"/>
      <c r="P11" s="153"/>
      <c r="Q11" s="153"/>
      <c r="R11" s="153"/>
      <c r="S11" s="153"/>
      <c r="T11" s="153"/>
      <c r="U11" s="153"/>
      <c r="V11" s="153"/>
    </row>
    <row r="12" spans="1:22" ht="126" customHeight="1" thickBot="1" x14ac:dyDescent="0.5">
      <c r="A12" s="271">
        <f>A10+1</f>
        <v>4</v>
      </c>
      <c r="B12" s="270" t="s">
        <v>291</v>
      </c>
      <c r="C12" s="343"/>
      <c r="D12" s="343"/>
      <c r="E12" s="343"/>
      <c r="F12" s="344"/>
      <c r="G12" s="272">
        <v>1</v>
      </c>
      <c r="H12" s="397">
        <v>10</v>
      </c>
      <c r="I12" s="395" t="s">
        <v>292</v>
      </c>
      <c r="J12" s="395"/>
      <c r="K12" s="395"/>
      <c r="L12" s="396"/>
      <c r="O12" s="153"/>
      <c r="P12" s="153"/>
      <c r="Q12" s="153"/>
      <c r="R12" s="153"/>
      <c r="S12" s="153"/>
      <c r="T12" s="153"/>
      <c r="U12" s="153"/>
      <c r="V12" s="153"/>
    </row>
    <row r="13" spans="1:22" ht="126" customHeight="1" thickBot="1" x14ac:dyDescent="0.5">
      <c r="A13" s="271"/>
      <c r="B13" s="345"/>
      <c r="C13" s="346"/>
      <c r="D13" s="346"/>
      <c r="E13" s="346"/>
      <c r="F13" s="347"/>
      <c r="G13" s="272"/>
      <c r="H13" s="397"/>
      <c r="I13" s="395"/>
      <c r="J13" s="395"/>
      <c r="K13" s="395"/>
      <c r="L13" s="396"/>
      <c r="O13" s="153"/>
      <c r="P13" s="153"/>
      <c r="Q13" s="153"/>
      <c r="R13" s="153"/>
      <c r="S13" s="153"/>
      <c r="T13" s="153"/>
      <c r="U13" s="153"/>
      <c r="V13" s="153"/>
    </row>
    <row r="14" spans="1:22" ht="178.5" customHeight="1" thickBot="1" x14ac:dyDescent="0.5">
      <c r="A14" s="278" t="s">
        <v>6</v>
      </c>
      <c r="B14" s="278"/>
      <c r="C14" s="278"/>
      <c r="D14" s="278"/>
      <c r="E14" s="278"/>
      <c r="F14" s="278"/>
      <c r="G14" s="280">
        <v>1</v>
      </c>
      <c r="H14" s="282">
        <f>SUM(H6:H13)/4</f>
        <v>9.8249999999999993</v>
      </c>
      <c r="I14" s="316" t="s">
        <v>293</v>
      </c>
      <c r="J14" s="316"/>
      <c r="K14" s="316"/>
      <c r="L14" s="316"/>
    </row>
    <row r="15" spans="1:22" ht="178.5" customHeight="1" thickBot="1" x14ac:dyDescent="0.5">
      <c r="A15" s="279"/>
      <c r="B15" s="279"/>
      <c r="C15" s="279"/>
      <c r="D15" s="279"/>
      <c r="E15" s="279"/>
      <c r="F15" s="279"/>
      <c r="G15" s="281"/>
      <c r="H15" s="283"/>
      <c r="I15" s="333"/>
      <c r="J15" s="333"/>
      <c r="K15" s="333"/>
      <c r="L15" s="333"/>
    </row>
    <row r="16" spans="1:22" x14ac:dyDescent="0.45">
      <c r="A16" s="385" t="s">
        <v>64</v>
      </c>
      <c r="B16" s="386"/>
      <c r="C16" s="386"/>
      <c r="D16" s="386"/>
      <c r="E16" s="386"/>
      <c r="F16" s="386"/>
      <c r="G16" s="386"/>
      <c r="H16" s="386"/>
      <c r="I16" s="386"/>
      <c r="J16" s="386"/>
      <c r="K16" s="386"/>
      <c r="L16" s="179"/>
    </row>
    <row r="17" spans="1:12" x14ac:dyDescent="0.45">
      <c r="A17" s="387" t="s">
        <v>65</v>
      </c>
      <c r="B17" s="388"/>
      <c r="C17" s="388"/>
      <c r="D17" s="388"/>
      <c r="E17" s="388"/>
      <c r="F17" s="388"/>
      <c r="G17" s="388"/>
      <c r="H17" s="388"/>
      <c r="I17" s="388"/>
      <c r="J17" s="388"/>
      <c r="K17" s="388"/>
      <c r="L17" s="178"/>
    </row>
    <row r="18" spans="1:12" ht="18.649999999999999" customHeight="1" x14ac:dyDescent="0.45">
      <c r="A18" s="389" t="s">
        <v>66</v>
      </c>
      <c r="B18" s="390"/>
      <c r="C18" s="390"/>
      <c r="D18" s="390"/>
      <c r="E18" s="390"/>
      <c r="F18" s="390"/>
      <c r="G18" s="390"/>
      <c r="H18" s="390"/>
      <c r="I18" s="390"/>
      <c r="J18" s="390"/>
      <c r="K18" s="390"/>
      <c r="L18" s="391"/>
    </row>
    <row r="19" spans="1:12" x14ac:dyDescent="0.45">
      <c r="A19" s="389" t="s">
        <v>67</v>
      </c>
      <c r="B19" s="390"/>
      <c r="C19" s="390"/>
      <c r="D19" s="390"/>
      <c r="E19" s="390"/>
      <c r="F19" s="390"/>
      <c r="G19" s="390"/>
      <c r="H19" s="390"/>
      <c r="I19" s="390"/>
      <c r="J19" s="390"/>
      <c r="K19" s="390"/>
      <c r="L19" s="391"/>
    </row>
    <row r="20" spans="1:12" x14ac:dyDescent="0.45">
      <c r="A20" s="392" t="s">
        <v>68</v>
      </c>
      <c r="B20" s="393"/>
      <c r="C20" s="393"/>
      <c r="D20" s="393"/>
      <c r="E20" s="393"/>
      <c r="F20" s="393"/>
      <c r="G20" s="393"/>
      <c r="H20" s="393"/>
      <c r="I20" s="393"/>
      <c r="J20" s="393"/>
      <c r="K20" s="393"/>
      <c r="L20" s="394"/>
    </row>
    <row r="21" spans="1:12" ht="19" thickBot="1" x14ac:dyDescent="0.5">
      <c r="A21" s="180" t="s">
        <v>69</v>
      </c>
      <c r="B21" s="181"/>
      <c r="C21" s="181"/>
      <c r="D21" s="181"/>
      <c r="E21" s="181"/>
      <c r="F21" s="181"/>
      <c r="G21" s="181"/>
      <c r="H21" s="181"/>
      <c r="I21" s="181"/>
      <c r="J21" s="181"/>
      <c r="K21" s="181"/>
      <c r="L21" s="182"/>
    </row>
  </sheetData>
  <sheetProtection algorithmName="SHA-512" hashValue="wBtrHkmjs/Y9kX8XlfO6c4Qirasx0DiBdUEjHMxh0xYkyMEHwCiopuLsI3Q8ayQCtt0OMz6kkLxjjB2EWId6yg==" saltValue="A5KKFI7rLjtVw0MEm7GhqQ==" spinCount="100000" sheet="1" objects="1" scenarios="1"/>
  <dataConsolidate function="varp"/>
  <mergeCells count="41">
    <mergeCell ref="A1:L1"/>
    <mergeCell ref="A2:D3"/>
    <mergeCell ref="F2:G2"/>
    <mergeCell ref="I2:I3"/>
    <mergeCell ref="F3:G3"/>
    <mergeCell ref="O9:V9"/>
    <mergeCell ref="B5:F5"/>
    <mergeCell ref="A6:A7"/>
    <mergeCell ref="B6:F7"/>
    <mergeCell ref="G6:G7"/>
    <mergeCell ref="H6:H7"/>
    <mergeCell ref="I6:L7"/>
    <mergeCell ref="A4:A5"/>
    <mergeCell ref="B4:F4"/>
    <mergeCell ref="G4:G5"/>
    <mergeCell ref="H4:H5"/>
    <mergeCell ref="I4:L5"/>
    <mergeCell ref="A8:A9"/>
    <mergeCell ref="B8:F9"/>
    <mergeCell ref="G8:G9"/>
    <mergeCell ref="H8:H9"/>
    <mergeCell ref="A14:F15"/>
    <mergeCell ref="G14:G15"/>
    <mergeCell ref="H14:H15"/>
    <mergeCell ref="I14:L15"/>
    <mergeCell ref="I8:L9"/>
    <mergeCell ref="A12:A13"/>
    <mergeCell ref="B12:F13"/>
    <mergeCell ref="G12:G13"/>
    <mergeCell ref="H12:H13"/>
    <mergeCell ref="I12:L13"/>
    <mergeCell ref="A10:A11"/>
    <mergeCell ref="B10:F11"/>
    <mergeCell ref="G10:G11"/>
    <mergeCell ref="H10:H11"/>
    <mergeCell ref="I10:L11"/>
    <mergeCell ref="A16:K16"/>
    <mergeCell ref="A17:K17"/>
    <mergeCell ref="A18:L18"/>
    <mergeCell ref="A19:L19"/>
    <mergeCell ref="A20:L20"/>
  </mergeCells>
  <dataValidations count="1">
    <dataValidation type="decimal" allowBlank="1" showInputMessage="1" showErrorMessage="1" sqref="H6 H14" xr:uid="{891E1B35-5090-4128-A482-2C178468F6D3}">
      <formula1>0</formula1>
      <formula2>10</formula2>
    </dataValidation>
  </dataValidations>
  <printOptions horizontalCentered="1" verticalCentered="1"/>
  <pageMargins left="0.19685039370078741" right="0.31496062992125984" top="0.31496062992125984" bottom="0.23" header="0.23622047244094491" footer="0.15748031496062992"/>
  <pageSetup scale="22"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0767C73-4956-4558-8C9D-0B01FE5F7C59}">
          <x14:formula1>
            <xm:f>Hoja4!$I$3:$I$8</xm:f>
          </x14:formula1>
          <xm:sqref>H3 L3</xm:sqref>
        </x14:dataValidation>
        <x14:dataValidation type="list" allowBlank="1" showInputMessage="1" showErrorMessage="1" xr:uid="{A2164583-A6FC-4896-ACC8-621AE818B7F9}">
          <x14:formula1>
            <xm:f>Hoja4!$H$3:$H$14</xm:f>
          </x14:formula1>
          <xm:sqref>K3 F3:G3</xm:sqref>
        </x14:dataValidation>
        <x14:dataValidation type="list" allowBlank="1" showInputMessage="1" showErrorMessage="1" promptTitle="Dias" xr:uid="{65EEAC51-66E9-4E3D-9ACC-C284EEC1E619}">
          <x14:formula1>
            <xm:f>Hoja4!$H$3:$H$33</xm:f>
          </x14:formula1>
          <xm:sqref>E3 J3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20DA9-DCCF-4328-84BA-6CC8D4E29CEA}">
  <sheetPr>
    <tabColor theme="0" tint="-4.9989318521683403E-2"/>
    <pageSetUpPr fitToPage="1"/>
  </sheetPr>
  <dimension ref="A1:XFC12"/>
  <sheetViews>
    <sheetView view="pageBreakPreview" zoomScale="50" zoomScaleSheetLayoutView="50" workbookViewId="0">
      <selection activeCell="I5" sqref="I5:L6"/>
    </sheetView>
  </sheetViews>
  <sheetFormatPr baseColWidth="10" defaultColWidth="0" defaultRowHeight="0" customHeight="1" zeroHeight="1" x14ac:dyDescent="0.35"/>
  <cols>
    <col min="1" max="1" width="5.7265625" style="165" customWidth="1"/>
    <col min="2" max="2" width="14.453125" style="59" customWidth="1"/>
    <col min="3" max="3" width="12.7265625" style="59" customWidth="1"/>
    <col min="4" max="4" width="15.26953125" style="59" customWidth="1"/>
    <col min="5" max="5" width="15" style="59" customWidth="1"/>
    <col min="6" max="6" width="14.1796875" style="59" customWidth="1"/>
    <col min="7" max="7" width="19.7265625" style="59" customWidth="1"/>
    <col min="8" max="9" width="19.26953125" style="59" customWidth="1"/>
    <col min="10" max="11" width="51" style="59" customWidth="1"/>
    <col min="12" max="12" width="51" style="166" customWidth="1"/>
    <col min="13" max="13" width="0.453125" style="59" customWidth="1"/>
    <col min="14" max="14" width="0" style="59" hidden="1" customWidth="1"/>
    <col min="15" max="16383" width="0" style="59" hidden="1"/>
    <col min="16384" max="16384" width="10" style="59" hidden="1" customWidth="1"/>
  </cols>
  <sheetData>
    <row r="1" spans="1:12" ht="79.5" customHeight="1" thickBot="1" x14ac:dyDescent="0.4">
      <c r="A1" s="235" t="s">
        <v>54</v>
      </c>
      <c r="B1" s="236"/>
      <c r="C1" s="236"/>
      <c r="D1" s="236"/>
      <c r="E1" s="236"/>
      <c r="F1" s="236"/>
      <c r="G1" s="236"/>
      <c r="H1" s="236"/>
      <c r="I1" s="236"/>
      <c r="J1" s="236"/>
      <c r="K1" s="236"/>
      <c r="L1" s="237"/>
    </row>
    <row r="2" spans="1:12" s="169" customFormat="1" ht="25.5" customHeight="1" x14ac:dyDescent="0.35">
      <c r="A2" s="248" t="s">
        <v>55</v>
      </c>
      <c r="B2" s="249"/>
      <c r="C2" s="249"/>
      <c r="D2" s="249"/>
      <c r="E2" s="167" t="s">
        <v>56</v>
      </c>
      <c r="F2" s="167" t="s">
        <v>57</v>
      </c>
      <c r="G2" s="167" t="s">
        <v>58</v>
      </c>
      <c r="H2" s="252" t="s">
        <v>59</v>
      </c>
      <c r="I2" s="253"/>
      <c r="J2" s="167" t="s">
        <v>56</v>
      </c>
      <c r="K2" s="167" t="s">
        <v>57</v>
      </c>
      <c r="L2" s="168" t="s">
        <v>58</v>
      </c>
    </row>
    <row r="3" spans="1:12" s="169" customFormat="1" ht="25.5" customHeight="1" thickBot="1" x14ac:dyDescent="0.4">
      <c r="A3" s="250"/>
      <c r="B3" s="251"/>
      <c r="C3" s="251"/>
      <c r="D3" s="251"/>
      <c r="E3" s="170">
        <f>'1.1. SDETGR 2024'!E3</f>
        <v>1</v>
      </c>
      <c r="F3" s="170">
        <f>'1.1. SDETGR 2024'!F3</f>
        <v>1</v>
      </c>
      <c r="G3" s="170">
        <f>'1.1. SDETGR 2024'!H3</f>
        <v>2024</v>
      </c>
      <c r="H3" s="254"/>
      <c r="I3" s="255"/>
      <c r="J3" s="170">
        <f>'1.1. SDETGR 2024'!J3</f>
        <v>31</v>
      </c>
      <c r="K3" s="170">
        <f>'1.1. SDETGR 2024'!K3</f>
        <v>12</v>
      </c>
      <c r="L3" s="171">
        <f>'1.1. SDETGR 2024'!L3</f>
        <v>2024</v>
      </c>
    </row>
    <row r="4" spans="1:12" ht="75" customHeight="1" thickBot="1" x14ac:dyDescent="0.4">
      <c r="A4" s="216" t="s">
        <v>60</v>
      </c>
      <c r="B4" s="262" t="s">
        <v>61</v>
      </c>
      <c r="C4" s="262"/>
      <c r="D4" s="262"/>
      <c r="E4" s="262"/>
      <c r="F4" s="262"/>
      <c r="G4" s="263" t="s">
        <v>62</v>
      </c>
      <c r="H4" s="263"/>
      <c r="I4" s="263" t="s">
        <v>63</v>
      </c>
      <c r="J4" s="263"/>
      <c r="K4" s="263"/>
      <c r="L4" s="263"/>
    </row>
    <row r="5" spans="1:12" s="152" customFormat="1" ht="228" customHeight="1" x14ac:dyDescent="0.45">
      <c r="A5" s="256">
        <v>11</v>
      </c>
      <c r="B5" s="256" t="str">
        <f>'11.1 OAC 2024'!B5</f>
        <v>Oficina Asesora de Comunicaciones Estratégicas e Imagen Institucional</v>
      </c>
      <c r="C5" s="256"/>
      <c r="D5" s="256"/>
      <c r="E5" s="256"/>
      <c r="F5" s="256"/>
      <c r="G5" s="258">
        <f>'11.1 OAC 2024'!H20</f>
        <v>8.5714285714285712</v>
      </c>
      <c r="H5" s="258"/>
      <c r="I5" s="260" t="str">
        <f>'11.1 OAC 2024'!I20</f>
        <v>Conforme con la programación establecida en el Plan Anual de Gestión - PAG de la vigencia 2024 y de acuerdo con la evidencia aportada por la Oficina Asesora de Comunicaciones, obtuvo un cumplimiento del 86%, por tal razón se recomienda tener en cuenta las siguientes situaciones detectadas:
- La actividad "Evaluar las campañas y mensajes de comunicación interna de acuerdo con la muestra seleccionada" el cual tiene como indicador " Número de visualizaciones de los contenidos emitidos en la comunicación interna / Número de contenidos de información socializada", no permite medir la gestión realizada por parte de la dependencia, ni tampoco genera valor agregado para la toma de decisión por parte de la administración, por tal razón se recomienda que se establezcan actividades e indicadores que permitan contribuir a la mejora continua y al fortalecimiento de los objetivos planteados.
- Respecto de las actividades DI15 y DI16, en caso de presentarse variaciones por factores externos e internos para el cumplimiento de las metas, se recomienda efectuar los análisis pertinentes a fin de determinar y solicitar modificación en las frecuencias, esto para dar cumplimiento de la actividad.
Adicionalmente, la información publicada en la página web de la Entidad respecto de la “Hoja de vida del Indicador” - DEFT20 V1, presenta la siguiente situación:
- De los siete (7) indicadores establecidos para la Oficina Asesora de Comunicaciones Estratégicas e Imagen Institucional, dos (2) no cuentan con su respectiva hoja de vida del indicador (DEFT20), similar situación fue detectada en auditoría efectuada al proceso Direccionamiento Estratégico, puesta en conocimiento ante el Comité Institucional de Coordinación de Control Interno mediante radicado N° 20241400000127773 del 19/12/2024
Por lo anterior, la Oficina de Control Interno recomienda a la Oficina Asesora de Planeación emprender las gestiones a que haya lugar, a fin de dar trámite al hallazgo generado y con ello las situaciones que ahora se reportan en el presente informe.</v>
      </c>
      <c r="J5" s="260"/>
      <c r="K5" s="260"/>
      <c r="L5" s="260"/>
    </row>
    <row r="6" spans="1:12" s="152" customFormat="1" ht="228" customHeight="1" thickBot="1" x14ac:dyDescent="0.5">
      <c r="A6" s="257"/>
      <c r="B6" s="257"/>
      <c r="C6" s="257"/>
      <c r="D6" s="257"/>
      <c r="E6" s="257"/>
      <c r="F6" s="257"/>
      <c r="G6" s="259"/>
      <c r="H6" s="259"/>
      <c r="I6" s="261"/>
      <c r="J6" s="261"/>
      <c r="K6" s="261"/>
      <c r="L6" s="261"/>
    </row>
    <row r="7" spans="1:12" ht="17.149999999999999" customHeight="1" x14ac:dyDescent="0.35">
      <c r="A7" s="329" t="s">
        <v>64</v>
      </c>
      <c r="B7" s="330"/>
      <c r="C7" s="330"/>
      <c r="D7" s="330"/>
      <c r="E7" s="330"/>
      <c r="F7" s="330"/>
      <c r="G7" s="330"/>
      <c r="H7" s="330"/>
      <c r="I7" s="330"/>
      <c r="J7" s="330"/>
      <c r="K7" s="330"/>
      <c r="L7" s="184"/>
    </row>
    <row r="8" spans="1:12" ht="17.149999999999999" customHeight="1" x14ac:dyDescent="0.35">
      <c r="A8" s="331" t="s">
        <v>65</v>
      </c>
      <c r="B8" s="332"/>
      <c r="C8" s="332"/>
      <c r="D8" s="332"/>
      <c r="E8" s="332"/>
      <c r="F8" s="332"/>
      <c r="G8" s="332"/>
      <c r="H8" s="332"/>
      <c r="I8" s="332"/>
      <c r="J8" s="332"/>
      <c r="K8" s="332"/>
      <c r="L8" s="185"/>
    </row>
    <row r="9" spans="1:12" ht="17.149999999999999" customHeight="1" x14ac:dyDescent="0.35">
      <c r="A9" s="320" t="s">
        <v>66</v>
      </c>
      <c r="B9" s="321"/>
      <c r="C9" s="321"/>
      <c r="D9" s="321"/>
      <c r="E9" s="321"/>
      <c r="F9" s="321"/>
      <c r="G9" s="321"/>
      <c r="H9" s="321"/>
      <c r="I9" s="321"/>
      <c r="J9" s="321"/>
      <c r="K9" s="321"/>
      <c r="L9" s="322"/>
    </row>
    <row r="10" spans="1:12" ht="16.5" customHeight="1" x14ac:dyDescent="0.35">
      <c r="A10" s="320" t="s">
        <v>67</v>
      </c>
      <c r="B10" s="321"/>
      <c r="C10" s="321"/>
      <c r="D10" s="321"/>
      <c r="E10" s="321"/>
      <c r="F10" s="321"/>
      <c r="G10" s="321"/>
      <c r="H10" s="321"/>
      <c r="I10" s="321"/>
      <c r="J10" s="321"/>
      <c r="K10" s="321"/>
      <c r="L10" s="322"/>
    </row>
    <row r="11" spans="1:12" ht="16.5" customHeight="1" x14ac:dyDescent="0.35">
      <c r="A11" s="323" t="s">
        <v>68</v>
      </c>
      <c r="B11" s="324"/>
      <c r="C11" s="324"/>
      <c r="D11" s="324"/>
      <c r="E11" s="324"/>
      <c r="F11" s="324"/>
      <c r="G11" s="324"/>
      <c r="H11" s="324"/>
      <c r="I11" s="324"/>
      <c r="J11" s="324"/>
      <c r="K11" s="324"/>
      <c r="L11" s="325"/>
    </row>
    <row r="12" spans="1:12" ht="16.5" customHeight="1" thickBot="1" x14ac:dyDescent="0.4">
      <c r="A12" s="326" t="s">
        <v>69</v>
      </c>
      <c r="B12" s="327"/>
      <c r="C12" s="327"/>
      <c r="D12" s="327"/>
      <c r="E12" s="327"/>
      <c r="F12" s="327"/>
      <c r="G12" s="327"/>
      <c r="H12" s="327"/>
      <c r="I12" s="327"/>
      <c r="J12" s="327"/>
      <c r="K12" s="327"/>
      <c r="L12" s="328"/>
    </row>
  </sheetData>
  <sheetProtection algorithmName="SHA-512" hashValue="k8UeUyEZSe084H3BU3CSGY4T4+ACZ1h2KS2ndHBhoJSiF7HE08l3cYn1rpKxRh6Wv5j3PiPJ4ORZQAldQN5HHQ==" saltValue="HSa1m/3whTWPa5hOHRC3tw==" spinCount="100000" sheet="1" objects="1" scenarios="1"/>
  <dataConsolidate function="varp" link="1"/>
  <mergeCells count="16">
    <mergeCell ref="A9:L9"/>
    <mergeCell ref="A10:L10"/>
    <mergeCell ref="A11:L11"/>
    <mergeCell ref="A12:L12"/>
    <mergeCell ref="A5:A6"/>
    <mergeCell ref="B5:F6"/>
    <mergeCell ref="G5:H6"/>
    <mergeCell ref="I5:L6"/>
    <mergeCell ref="A7:K7"/>
    <mergeCell ref="A8:K8"/>
    <mergeCell ref="A1:L1"/>
    <mergeCell ref="A2:D3"/>
    <mergeCell ref="H2:I3"/>
    <mergeCell ref="B4:F4"/>
    <mergeCell ref="G4:H4"/>
    <mergeCell ref="I4:L4"/>
  </mergeCells>
  <printOptions horizontalCentered="1" verticalCentered="1"/>
  <pageMargins left="0.39370078740157483" right="0.39370078740157483" top="0.39370078740157483" bottom="0.39370078740157483" header="0.31496062992125984" footer="0.31496062992125984"/>
  <pageSetup paperSize="529" scale="4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6B5AE-853E-46CE-B85A-26B99768EE2C}">
  <sheetPr codeName="Hoja23"/>
  <dimension ref="A1:XFC27"/>
  <sheetViews>
    <sheetView showGridLines="0" view="pageBreakPreview" zoomScale="50" zoomScaleNormal="70" zoomScaleSheetLayoutView="50" workbookViewId="0">
      <selection activeCell="H6" sqref="H6:H7"/>
    </sheetView>
  </sheetViews>
  <sheetFormatPr baseColWidth="10" defaultColWidth="0" defaultRowHeight="18.5" x14ac:dyDescent="0.45"/>
  <cols>
    <col min="1" max="1" width="6.453125" style="152" customWidth="1"/>
    <col min="2" max="2" width="14.453125" style="152" customWidth="1"/>
    <col min="3" max="3" width="23.81640625" style="152" customWidth="1"/>
    <col min="4" max="4" width="31.1796875" style="152" customWidth="1"/>
    <col min="5" max="5" width="14.54296875" style="152" customWidth="1"/>
    <col min="6" max="6" width="29.81640625" style="152" customWidth="1"/>
    <col min="7" max="7" width="25.1796875" style="152" customWidth="1"/>
    <col min="8" max="8" width="21.81640625" style="152" customWidth="1"/>
    <col min="9" max="9" width="32.7265625" style="152" customWidth="1"/>
    <col min="10" max="10" width="105" style="152" customWidth="1"/>
    <col min="11" max="11" width="86.453125" style="152" customWidth="1"/>
    <col min="12" max="12" width="74.453125" style="152" customWidth="1"/>
    <col min="13" max="13" width="0.453125" style="152" customWidth="1"/>
    <col min="14" max="14" width="0" style="152" hidden="1" customWidth="1"/>
    <col min="15" max="16375" width="0" style="152" hidden="1"/>
    <col min="16376" max="16376" width="72.7265625" style="152" hidden="1"/>
    <col min="16377" max="16377" width="28.7265625" style="152" hidden="1"/>
    <col min="16378" max="16378" width="26.7265625" style="152" hidden="1"/>
    <col min="16379" max="16379" width="29.7265625" style="152" hidden="1"/>
    <col min="16380" max="16380" width="31" style="152" hidden="1"/>
    <col min="16381" max="16381" width="11.453125" style="152" hidden="1"/>
    <col min="16382" max="16383" width="12.7265625" style="152" hidden="1"/>
    <col min="16384" max="16384" width="36.81640625" style="152" hidden="1"/>
  </cols>
  <sheetData>
    <row r="1" spans="1:22" ht="78" customHeight="1" thickBot="1" x14ac:dyDescent="0.5">
      <c r="A1" s="300" t="s">
        <v>54</v>
      </c>
      <c r="B1" s="300"/>
      <c r="C1" s="300"/>
      <c r="D1" s="300"/>
      <c r="E1" s="300"/>
      <c r="F1" s="300"/>
      <c r="G1" s="300"/>
      <c r="H1" s="300"/>
      <c r="I1" s="300"/>
      <c r="J1" s="300"/>
      <c r="K1" s="300"/>
      <c r="L1" s="300"/>
    </row>
    <row r="2" spans="1:22" s="154" customFormat="1" ht="24.75" customHeight="1" thickBot="1" x14ac:dyDescent="0.5">
      <c r="A2" s="287" t="s">
        <v>55</v>
      </c>
      <c r="B2" s="287"/>
      <c r="C2" s="287"/>
      <c r="D2" s="287"/>
      <c r="E2" s="160" t="s">
        <v>56</v>
      </c>
      <c r="F2" s="288" t="s">
        <v>57</v>
      </c>
      <c r="G2" s="288"/>
      <c r="H2" s="161" t="s">
        <v>58</v>
      </c>
      <c r="I2" s="289" t="s">
        <v>59</v>
      </c>
      <c r="J2" s="162" t="s">
        <v>56</v>
      </c>
      <c r="K2" s="160" t="s">
        <v>57</v>
      </c>
      <c r="L2" s="220" t="s">
        <v>58</v>
      </c>
    </row>
    <row r="3" spans="1:22" s="154" customFormat="1" ht="24.75" customHeight="1" thickBot="1" x14ac:dyDescent="0.5">
      <c r="A3" s="287"/>
      <c r="B3" s="287"/>
      <c r="C3" s="287"/>
      <c r="D3" s="287"/>
      <c r="E3" s="159">
        <v>1</v>
      </c>
      <c r="F3" s="287">
        <v>1</v>
      </c>
      <c r="G3" s="287"/>
      <c r="H3" s="163">
        <v>2024</v>
      </c>
      <c r="I3" s="289"/>
      <c r="J3" s="159">
        <v>31</v>
      </c>
      <c r="K3" s="159">
        <v>12</v>
      </c>
      <c r="L3" s="159">
        <v>2024</v>
      </c>
    </row>
    <row r="4" spans="1:22" ht="33" customHeight="1" thickBot="1" x14ac:dyDescent="0.5">
      <c r="A4" s="262" t="s">
        <v>60</v>
      </c>
      <c r="B4" s="268" t="s">
        <v>70</v>
      </c>
      <c r="C4" s="268"/>
      <c r="D4" s="268"/>
      <c r="E4" s="268"/>
      <c r="F4" s="268"/>
      <c r="G4" s="262" t="s">
        <v>71</v>
      </c>
      <c r="H4" s="263" t="s">
        <v>72</v>
      </c>
      <c r="I4" s="263" t="s">
        <v>63</v>
      </c>
      <c r="J4" s="263"/>
      <c r="K4" s="263"/>
      <c r="L4" s="263"/>
    </row>
    <row r="5" spans="1:22" ht="53.25" customHeight="1" thickBot="1" x14ac:dyDescent="0.5">
      <c r="A5" s="262"/>
      <c r="B5" s="269" t="str">
        <f>'CONSOLIDADO EV. 2024 SNS'!C14</f>
        <v>Oficina Asesora de Comunicaciones Estratégicas e Imagen Institucional</v>
      </c>
      <c r="C5" s="269"/>
      <c r="D5" s="269"/>
      <c r="E5" s="269"/>
      <c r="F5" s="269"/>
      <c r="G5" s="262"/>
      <c r="H5" s="263"/>
      <c r="I5" s="263"/>
      <c r="J5" s="263"/>
      <c r="K5" s="263"/>
      <c r="L5" s="263"/>
    </row>
    <row r="6" spans="1:22" ht="124.5" customHeight="1" thickBot="1" x14ac:dyDescent="0.5">
      <c r="A6" s="271">
        <v>1</v>
      </c>
      <c r="B6" s="270" t="s">
        <v>294</v>
      </c>
      <c r="C6" s="343"/>
      <c r="D6" s="343"/>
      <c r="E6" s="343"/>
      <c r="F6" s="344"/>
      <c r="G6" s="272">
        <v>1</v>
      </c>
      <c r="H6" s="273">
        <v>10</v>
      </c>
      <c r="I6" s="395" t="s">
        <v>295</v>
      </c>
      <c r="J6" s="275"/>
      <c r="K6" s="275"/>
      <c r="L6" s="276"/>
    </row>
    <row r="7" spans="1:22" ht="124.5" customHeight="1" thickBot="1" x14ac:dyDescent="0.5">
      <c r="A7" s="271"/>
      <c r="B7" s="345"/>
      <c r="C7" s="346"/>
      <c r="D7" s="346"/>
      <c r="E7" s="346"/>
      <c r="F7" s="347"/>
      <c r="G7" s="272"/>
      <c r="H7" s="273"/>
      <c r="I7" s="275"/>
      <c r="J7" s="275"/>
      <c r="K7" s="275"/>
      <c r="L7" s="276"/>
    </row>
    <row r="8" spans="1:22" ht="169.5" customHeight="1" thickBot="1" x14ac:dyDescent="0.5">
      <c r="A8" s="271">
        <f>A6+1</f>
        <v>2</v>
      </c>
      <c r="B8" s="277" t="s">
        <v>296</v>
      </c>
      <c r="C8" s="349"/>
      <c r="D8" s="349"/>
      <c r="E8" s="349"/>
      <c r="F8" s="350"/>
      <c r="G8" s="272">
        <v>1</v>
      </c>
      <c r="H8" s="397">
        <v>10</v>
      </c>
      <c r="I8" s="395" t="s">
        <v>297</v>
      </c>
      <c r="J8" s="275"/>
      <c r="K8" s="275"/>
      <c r="L8" s="276"/>
    </row>
    <row r="9" spans="1:22" ht="169.5" customHeight="1" thickBot="1" x14ac:dyDescent="0.5">
      <c r="A9" s="271"/>
      <c r="B9" s="351"/>
      <c r="C9" s="352"/>
      <c r="D9" s="352"/>
      <c r="E9" s="352"/>
      <c r="F9" s="353"/>
      <c r="G9" s="272"/>
      <c r="H9" s="397"/>
      <c r="I9" s="275"/>
      <c r="J9" s="275"/>
      <c r="K9" s="275"/>
      <c r="L9" s="276"/>
      <c r="O9" s="379"/>
      <c r="P9" s="379"/>
      <c r="Q9" s="379"/>
      <c r="R9" s="379"/>
      <c r="S9" s="379"/>
      <c r="T9" s="379"/>
      <c r="U9" s="379"/>
      <c r="V9" s="379"/>
    </row>
    <row r="10" spans="1:22" ht="112.5" customHeight="1" thickBot="1" x14ac:dyDescent="0.5">
      <c r="A10" s="271">
        <f>A8+1</f>
        <v>3</v>
      </c>
      <c r="B10" s="270" t="s">
        <v>298</v>
      </c>
      <c r="C10" s="343"/>
      <c r="D10" s="343"/>
      <c r="E10" s="343"/>
      <c r="F10" s="344"/>
      <c r="G10" s="272">
        <v>1</v>
      </c>
      <c r="H10" s="397">
        <v>10</v>
      </c>
      <c r="I10" s="395" t="s">
        <v>299</v>
      </c>
      <c r="J10" s="275"/>
      <c r="K10" s="275"/>
      <c r="L10" s="276"/>
      <c r="O10" s="153"/>
      <c r="P10" s="153"/>
      <c r="Q10" s="153"/>
      <c r="R10" s="153"/>
      <c r="S10" s="153"/>
      <c r="T10" s="153"/>
      <c r="U10" s="153"/>
      <c r="V10" s="153"/>
    </row>
    <row r="11" spans="1:22" ht="112.5" customHeight="1" thickBot="1" x14ac:dyDescent="0.5">
      <c r="A11" s="271"/>
      <c r="B11" s="345"/>
      <c r="C11" s="346"/>
      <c r="D11" s="346"/>
      <c r="E11" s="346"/>
      <c r="F11" s="347"/>
      <c r="G11" s="272"/>
      <c r="H11" s="397"/>
      <c r="I11" s="275"/>
      <c r="J11" s="275"/>
      <c r="K11" s="275"/>
      <c r="L11" s="276"/>
      <c r="O11" s="153"/>
      <c r="P11" s="153"/>
      <c r="Q11" s="153"/>
      <c r="R11" s="153"/>
      <c r="S11" s="153"/>
      <c r="T11" s="153"/>
      <c r="U11" s="153"/>
      <c r="V11" s="153"/>
    </row>
    <row r="12" spans="1:22" ht="124.5" customHeight="1" thickBot="1" x14ac:dyDescent="0.5">
      <c r="A12" s="271">
        <f>A10+1</f>
        <v>4</v>
      </c>
      <c r="B12" s="270" t="s">
        <v>300</v>
      </c>
      <c r="C12" s="343"/>
      <c r="D12" s="343"/>
      <c r="E12" s="343"/>
      <c r="F12" s="344"/>
      <c r="G12" s="272">
        <v>1</v>
      </c>
      <c r="H12" s="273">
        <v>5</v>
      </c>
      <c r="I12" s="395" t="s">
        <v>301</v>
      </c>
      <c r="J12" s="275"/>
      <c r="K12" s="275"/>
      <c r="L12" s="276"/>
      <c r="O12" s="153"/>
      <c r="P12" s="153"/>
      <c r="Q12" s="153"/>
      <c r="R12" s="153"/>
      <c r="S12" s="153"/>
      <c r="T12" s="153"/>
      <c r="U12" s="153"/>
      <c r="V12" s="153"/>
    </row>
    <row r="13" spans="1:22" ht="124.5" customHeight="1" thickBot="1" x14ac:dyDescent="0.5">
      <c r="A13" s="271"/>
      <c r="B13" s="345"/>
      <c r="C13" s="346"/>
      <c r="D13" s="346"/>
      <c r="E13" s="346"/>
      <c r="F13" s="347"/>
      <c r="G13" s="272"/>
      <c r="H13" s="273"/>
      <c r="I13" s="275"/>
      <c r="J13" s="275"/>
      <c r="K13" s="275"/>
      <c r="L13" s="276"/>
      <c r="O13" s="153"/>
      <c r="P13" s="153"/>
      <c r="Q13" s="153"/>
      <c r="R13" s="153"/>
      <c r="S13" s="153"/>
      <c r="T13" s="153"/>
      <c r="U13" s="153"/>
      <c r="V13" s="153"/>
    </row>
    <row r="14" spans="1:22" ht="138" customHeight="1" thickBot="1" x14ac:dyDescent="0.5">
      <c r="A14" s="271">
        <f>A12+1</f>
        <v>5</v>
      </c>
      <c r="B14" s="270" t="s">
        <v>302</v>
      </c>
      <c r="C14" s="343"/>
      <c r="D14" s="343"/>
      <c r="E14" s="343"/>
      <c r="F14" s="344"/>
      <c r="G14" s="272">
        <v>1</v>
      </c>
      <c r="H14" s="273">
        <v>5</v>
      </c>
      <c r="I14" s="395" t="s">
        <v>303</v>
      </c>
      <c r="J14" s="275"/>
      <c r="K14" s="275"/>
      <c r="L14" s="276"/>
      <c r="O14" s="153"/>
      <c r="P14" s="153"/>
      <c r="Q14" s="153"/>
      <c r="R14" s="153"/>
      <c r="S14" s="153"/>
      <c r="T14" s="153"/>
      <c r="U14" s="153"/>
      <c r="V14" s="153"/>
    </row>
    <row r="15" spans="1:22" s="221" customFormat="1" ht="138" customHeight="1" thickBot="1" x14ac:dyDescent="0.4">
      <c r="A15" s="271"/>
      <c r="B15" s="345"/>
      <c r="C15" s="346"/>
      <c r="D15" s="346"/>
      <c r="E15" s="346"/>
      <c r="F15" s="347"/>
      <c r="G15" s="272"/>
      <c r="H15" s="273"/>
      <c r="I15" s="275"/>
      <c r="J15" s="275"/>
      <c r="K15" s="275"/>
      <c r="L15" s="276"/>
    </row>
    <row r="16" spans="1:22" s="221" customFormat="1" ht="106.5" customHeight="1" thickBot="1" x14ac:dyDescent="0.4">
      <c r="A16" s="271">
        <f>A14+1</f>
        <v>6</v>
      </c>
      <c r="B16" s="270" t="s">
        <v>304</v>
      </c>
      <c r="C16" s="343"/>
      <c r="D16" s="343"/>
      <c r="E16" s="343"/>
      <c r="F16" s="344"/>
      <c r="G16" s="272">
        <v>1</v>
      </c>
      <c r="H16" s="397">
        <v>10</v>
      </c>
      <c r="I16" s="395" t="s">
        <v>305</v>
      </c>
      <c r="J16" s="275"/>
      <c r="K16" s="275"/>
      <c r="L16" s="276"/>
    </row>
    <row r="17" spans="1:12" s="221" customFormat="1" ht="106.5" customHeight="1" thickBot="1" x14ac:dyDescent="0.4">
      <c r="A17" s="271"/>
      <c r="B17" s="345"/>
      <c r="C17" s="346"/>
      <c r="D17" s="346"/>
      <c r="E17" s="346"/>
      <c r="F17" s="347"/>
      <c r="G17" s="272"/>
      <c r="H17" s="397"/>
      <c r="I17" s="275"/>
      <c r="J17" s="275"/>
      <c r="K17" s="275"/>
      <c r="L17" s="276"/>
    </row>
    <row r="18" spans="1:12" s="221" customFormat="1" ht="109.5" customHeight="1" thickBot="1" x14ac:dyDescent="0.4">
      <c r="A18" s="271">
        <f>A16+1</f>
        <v>7</v>
      </c>
      <c r="B18" s="270" t="s">
        <v>306</v>
      </c>
      <c r="C18" s="270"/>
      <c r="D18" s="270"/>
      <c r="E18" s="270"/>
      <c r="F18" s="270"/>
      <c r="G18" s="272">
        <v>1</v>
      </c>
      <c r="H18" s="397">
        <v>10</v>
      </c>
      <c r="I18" s="395" t="s">
        <v>307</v>
      </c>
      <c r="J18" s="275"/>
      <c r="K18" s="275"/>
      <c r="L18" s="276"/>
    </row>
    <row r="19" spans="1:12" s="221" customFormat="1" ht="109.5" customHeight="1" thickBot="1" x14ac:dyDescent="0.4">
      <c r="A19" s="271"/>
      <c r="B19" s="270"/>
      <c r="C19" s="270"/>
      <c r="D19" s="270"/>
      <c r="E19" s="270"/>
      <c r="F19" s="270"/>
      <c r="G19" s="272"/>
      <c r="H19" s="397"/>
      <c r="I19" s="275"/>
      <c r="J19" s="275"/>
      <c r="K19" s="275"/>
      <c r="L19" s="276"/>
    </row>
    <row r="20" spans="1:12" ht="238.5" customHeight="1" thickBot="1" x14ac:dyDescent="0.5">
      <c r="A20" s="278" t="s">
        <v>6</v>
      </c>
      <c r="B20" s="278"/>
      <c r="C20" s="278"/>
      <c r="D20" s="278"/>
      <c r="E20" s="278"/>
      <c r="F20" s="278"/>
      <c r="G20" s="280">
        <v>1</v>
      </c>
      <c r="H20" s="282">
        <f>SUM(H6:H19)/7</f>
        <v>8.5714285714285712</v>
      </c>
      <c r="I20" s="316" t="s">
        <v>308</v>
      </c>
      <c r="J20" s="316"/>
      <c r="K20" s="316"/>
      <c r="L20" s="316"/>
    </row>
    <row r="21" spans="1:12" ht="238.5" customHeight="1" thickBot="1" x14ac:dyDescent="0.5">
      <c r="A21" s="279"/>
      <c r="B21" s="279"/>
      <c r="C21" s="279"/>
      <c r="D21" s="279"/>
      <c r="E21" s="279"/>
      <c r="F21" s="279"/>
      <c r="G21" s="281"/>
      <c r="H21" s="283"/>
      <c r="I21" s="333"/>
      <c r="J21" s="333"/>
      <c r="K21" s="333"/>
      <c r="L21" s="333"/>
    </row>
    <row r="22" spans="1:12" x14ac:dyDescent="0.45">
      <c r="A22" s="385" t="s">
        <v>64</v>
      </c>
      <c r="B22" s="386"/>
      <c r="C22" s="386"/>
      <c r="D22" s="386"/>
      <c r="E22" s="386"/>
      <c r="F22" s="386"/>
      <c r="G22" s="386"/>
      <c r="H22" s="386"/>
      <c r="I22" s="386"/>
      <c r="J22" s="386"/>
      <c r="K22" s="386"/>
      <c r="L22" s="179"/>
    </row>
    <row r="23" spans="1:12" x14ac:dyDescent="0.45">
      <c r="A23" s="387" t="s">
        <v>65</v>
      </c>
      <c r="B23" s="388"/>
      <c r="C23" s="388"/>
      <c r="D23" s="388"/>
      <c r="E23" s="388"/>
      <c r="F23" s="388"/>
      <c r="G23" s="388"/>
      <c r="H23" s="388"/>
      <c r="I23" s="388"/>
      <c r="J23" s="388"/>
      <c r="K23" s="388"/>
      <c r="L23" s="178"/>
    </row>
    <row r="24" spans="1:12" ht="18.649999999999999" customHeight="1" x14ac:dyDescent="0.45">
      <c r="A24" s="389" t="s">
        <v>66</v>
      </c>
      <c r="B24" s="390"/>
      <c r="C24" s="390"/>
      <c r="D24" s="390"/>
      <c r="E24" s="390"/>
      <c r="F24" s="390"/>
      <c r="G24" s="390"/>
      <c r="H24" s="390"/>
      <c r="I24" s="390"/>
      <c r="J24" s="390"/>
      <c r="K24" s="390"/>
      <c r="L24" s="391"/>
    </row>
    <row r="25" spans="1:12" x14ac:dyDescent="0.45">
      <c r="A25" s="389" t="s">
        <v>67</v>
      </c>
      <c r="B25" s="390"/>
      <c r="C25" s="390"/>
      <c r="D25" s="390"/>
      <c r="E25" s="390"/>
      <c r="F25" s="390"/>
      <c r="G25" s="390"/>
      <c r="H25" s="390"/>
      <c r="I25" s="390"/>
      <c r="J25" s="390"/>
      <c r="K25" s="390"/>
      <c r="L25" s="391"/>
    </row>
    <row r="26" spans="1:12" x14ac:dyDescent="0.45">
      <c r="A26" s="392" t="s">
        <v>68</v>
      </c>
      <c r="B26" s="393"/>
      <c r="C26" s="393"/>
      <c r="D26" s="393"/>
      <c r="E26" s="393"/>
      <c r="F26" s="393"/>
      <c r="G26" s="393"/>
      <c r="H26" s="393"/>
      <c r="I26" s="393"/>
      <c r="J26" s="393"/>
      <c r="K26" s="393"/>
      <c r="L26" s="394"/>
    </row>
    <row r="27" spans="1:12" ht="19" thickBot="1" x14ac:dyDescent="0.5">
      <c r="A27" s="180" t="s">
        <v>69</v>
      </c>
      <c r="B27" s="181"/>
      <c r="C27" s="181"/>
      <c r="D27" s="181"/>
      <c r="E27" s="181"/>
      <c r="F27" s="181"/>
      <c r="G27" s="181"/>
      <c r="H27" s="181"/>
      <c r="I27" s="181"/>
      <c r="J27" s="181"/>
      <c r="K27" s="181"/>
      <c r="L27" s="182"/>
    </row>
  </sheetData>
  <sheetProtection algorithmName="SHA-512" hashValue="6pUzH4+5EA2pqA7zIM6Fv7KDLVnJlmaD1S+yhYuI14qJOAQIG+Z+xaI2vp4DEzpCXc8uh/Qv2IdewcviVr0ttA==" saltValue="ESNyM7vQCHNsSMJvz8mURA==" spinCount="100000" sheet="1" objects="1" scenarios="1"/>
  <dataConsolidate function="varp"/>
  <mergeCells count="56">
    <mergeCell ref="A1:L1"/>
    <mergeCell ref="A2:D3"/>
    <mergeCell ref="F2:G2"/>
    <mergeCell ref="I2:I3"/>
    <mergeCell ref="F3:G3"/>
    <mergeCell ref="O9:V9"/>
    <mergeCell ref="B5:F5"/>
    <mergeCell ref="A6:A7"/>
    <mergeCell ref="B6:F7"/>
    <mergeCell ref="G6:G7"/>
    <mergeCell ref="H6:H7"/>
    <mergeCell ref="I6:L7"/>
    <mergeCell ref="A4:A5"/>
    <mergeCell ref="B4:F4"/>
    <mergeCell ref="G4:G5"/>
    <mergeCell ref="H4:H5"/>
    <mergeCell ref="I4:L5"/>
    <mergeCell ref="A8:A9"/>
    <mergeCell ref="B8:F9"/>
    <mergeCell ref="G8:G9"/>
    <mergeCell ref="H8:H9"/>
    <mergeCell ref="I8:L9"/>
    <mergeCell ref="A12:A13"/>
    <mergeCell ref="B12:F13"/>
    <mergeCell ref="G12:G13"/>
    <mergeCell ref="H12:H13"/>
    <mergeCell ref="I12:L13"/>
    <mergeCell ref="A10:A11"/>
    <mergeCell ref="B10:F11"/>
    <mergeCell ref="G10:G11"/>
    <mergeCell ref="H10:H11"/>
    <mergeCell ref="I10:L11"/>
    <mergeCell ref="A16:A17"/>
    <mergeCell ref="B16:F17"/>
    <mergeCell ref="G16:G17"/>
    <mergeCell ref="H16:H17"/>
    <mergeCell ref="I16:L17"/>
    <mergeCell ref="A14:A15"/>
    <mergeCell ref="B14:F15"/>
    <mergeCell ref="G14:G15"/>
    <mergeCell ref="H14:H15"/>
    <mergeCell ref="I14:L15"/>
    <mergeCell ref="A20:F21"/>
    <mergeCell ref="G20:G21"/>
    <mergeCell ref="H20:H21"/>
    <mergeCell ref="I20:L21"/>
    <mergeCell ref="A18:A19"/>
    <mergeCell ref="B18:F19"/>
    <mergeCell ref="G18:G19"/>
    <mergeCell ref="H18:H19"/>
    <mergeCell ref="I18:L19"/>
    <mergeCell ref="A22:K22"/>
    <mergeCell ref="A23:K23"/>
    <mergeCell ref="A24:L24"/>
    <mergeCell ref="A25:L25"/>
    <mergeCell ref="A26:L26"/>
  </mergeCells>
  <dataValidations count="1">
    <dataValidation type="decimal" allowBlank="1" showInputMessage="1" showErrorMessage="1" sqref="H6 H20" xr:uid="{B0E59CCA-912B-4AAD-804B-356B8DB4EA89}">
      <formula1>0</formula1>
      <formula2>10</formula2>
    </dataValidation>
  </dataValidations>
  <printOptions horizontalCentered="1" verticalCentered="1"/>
  <pageMargins left="0.19685039370078741" right="0.31496062992125984" top="0.31496062992125984" bottom="0.23" header="0.23622047244094491" footer="0.15748031496062992"/>
  <pageSetup scale="21"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Dias" xr:uid="{3BC6D2EF-5829-46F3-B6CC-A15B3A973E04}">
          <x14:formula1>
            <xm:f>Hoja4!$H$3:$H$33</xm:f>
          </x14:formula1>
          <xm:sqref>E3 J3</xm:sqref>
        </x14:dataValidation>
        <x14:dataValidation type="list" allowBlank="1" showInputMessage="1" showErrorMessage="1" xr:uid="{C91C544D-37B4-4548-B358-75ADF82253D3}">
          <x14:formula1>
            <xm:f>Hoja4!$H$3:$H$14</xm:f>
          </x14:formula1>
          <xm:sqref>K3 F3:G3</xm:sqref>
        </x14:dataValidation>
        <x14:dataValidation type="list" allowBlank="1" showInputMessage="1" showErrorMessage="1" xr:uid="{D70FD354-0C85-4DB9-A221-D6412C5D9CB2}">
          <x14:formula1>
            <xm:f>Hoja4!$I$3:$I$8</xm:f>
          </x14:formula1>
          <xm:sqref>H3 L3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B3DC9-18BD-43C9-A20E-E6ADD2ECD6EB}">
  <sheetPr>
    <tabColor theme="0" tint="-4.9989318521683403E-2"/>
    <pageSetUpPr fitToPage="1"/>
  </sheetPr>
  <dimension ref="A1:L12"/>
  <sheetViews>
    <sheetView view="pageBreakPreview" zoomScale="50" zoomScaleSheetLayoutView="50" workbookViewId="0">
      <selection activeCell="I5" sqref="I5:L6"/>
    </sheetView>
  </sheetViews>
  <sheetFormatPr baseColWidth="10" defaultColWidth="0" defaultRowHeight="0" customHeight="1" zeroHeight="1" x14ac:dyDescent="0.35"/>
  <cols>
    <col min="1" max="1" width="5.7265625" style="165" customWidth="1"/>
    <col min="2" max="2" width="14.453125" style="59" customWidth="1"/>
    <col min="3" max="3" width="12.7265625" style="59" customWidth="1"/>
    <col min="4" max="4" width="15.26953125" style="59" customWidth="1"/>
    <col min="5" max="5" width="15" style="59" customWidth="1"/>
    <col min="6" max="6" width="14.1796875" style="59" customWidth="1"/>
    <col min="7" max="8" width="19.7265625" style="59" customWidth="1"/>
    <col min="9" max="9" width="27.26953125" style="59" customWidth="1"/>
    <col min="10" max="11" width="45.81640625" style="59" customWidth="1"/>
    <col min="12" max="12" width="45.81640625" style="166" customWidth="1"/>
    <col min="13" max="13" width="0.453125" style="59" customWidth="1"/>
    <col min="14" max="14" width="0" style="59" hidden="1" customWidth="1"/>
    <col min="15" max="16384" width="0" style="59" hidden="1"/>
  </cols>
  <sheetData>
    <row r="1" spans="1:12" ht="79.5" customHeight="1" thickBot="1" x14ac:dyDescent="0.4">
      <c r="A1" s="235" t="s">
        <v>54</v>
      </c>
      <c r="B1" s="236"/>
      <c r="C1" s="236"/>
      <c r="D1" s="236"/>
      <c r="E1" s="236"/>
      <c r="F1" s="236"/>
      <c r="G1" s="236"/>
      <c r="H1" s="236"/>
      <c r="I1" s="236"/>
      <c r="J1" s="236"/>
      <c r="K1" s="236"/>
      <c r="L1" s="237"/>
    </row>
    <row r="2" spans="1:12" s="169" customFormat="1" ht="25.5" customHeight="1" x14ac:dyDescent="0.35">
      <c r="A2" s="248" t="s">
        <v>55</v>
      </c>
      <c r="B2" s="249"/>
      <c r="C2" s="249"/>
      <c r="D2" s="249"/>
      <c r="E2" s="167" t="s">
        <v>56</v>
      </c>
      <c r="F2" s="167" t="s">
        <v>57</v>
      </c>
      <c r="G2" s="167" t="s">
        <v>58</v>
      </c>
      <c r="H2" s="252" t="s">
        <v>59</v>
      </c>
      <c r="I2" s="253"/>
      <c r="J2" s="167" t="s">
        <v>56</v>
      </c>
      <c r="K2" s="167" t="s">
        <v>57</v>
      </c>
      <c r="L2" s="168" t="s">
        <v>58</v>
      </c>
    </row>
    <row r="3" spans="1:12" s="169" customFormat="1" ht="25.5" customHeight="1" thickBot="1" x14ac:dyDescent="0.4">
      <c r="A3" s="250"/>
      <c r="B3" s="251"/>
      <c r="C3" s="251"/>
      <c r="D3" s="251"/>
      <c r="E3" s="170">
        <f>'1.1. SDETGR 2024'!E3</f>
        <v>1</v>
      </c>
      <c r="F3" s="170">
        <f>'1.1. SDETGR 2024'!F3</f>
        <v>1</v>
      </c>
      <c r="G3" s="170">
        <f>'1.1. SDETGR 2024'!H3</f>
        <v>2024</v>
      </c>
      <c r="H3" s="254"/>
      <c r="I3" s="255"/>
      <c r="J3" s="170">
        <f>'1.1. SDETGR 2024'!J3</f>
        <v>31</v>
      </c>
      <c r="K3" s="170">
        <f>'1.1. SDETGR 2024'!K3</f>
        <v>12</v>
      </c>
      <c r="L3" s="171">
        <f>'1.1. SDETGR 2024'!L3</f>
        <v>2024</v>
      </c>
    </row>
    <row r="4" spans="1:12" ht="75" customHeight="1" thickBot="1" x14ac:dyDescent="0.4">
      <c r="A4" s="216" t="s">
        <v>60</v>
      </c>
      <c r="B4" s="262" t="s">
        <v>61</v>
      </c>
      <c r="C4" s="262"/>
      <c r="D4" s="262"/>
      <c r="E4" s="262"/>
      <c r="F4" s="262"/>
      <c r="G4" s="263" t="s">
        <v>62</v>
      </c>
      <c r="H4" s="263"/>
      <c r="I4" s="263" t="s">
        <v>63</v>
      </c>
      <c r="J4" s="263"/>
      <c r="K4" s="263"/>
      <c r="L4" s="263"/>
    </row>
    <row r="5" spans="1:12" s="152" customFormat="1" ht="127.5" customHeight="1" x14ac:dyDescent="0.45">
      <c r="A5" s="256">
        <v>12</v>
      </c>
      <c r="B5" s="256" t="str">
        <f>'12.1 OAP 2024'!B5</f>
        <v>Oficina Asesora de Planeación</v>
      </c>
      <c r="C5" s="256"/>
      <c r="D5" s="256"/>
      <c r="E5" s="256"/>
      <c r="F5" s="256"/>
      <c r="G5" s="258">
        <f>'12.1 OAP 2024'!H32</f>
        <v>9.838461538461539</v>
      </c>
      <c r="H5" s="258"/>
      <c r="I5" s="260" t="str">
        <f>'12.1 OAP 2024'!I32</f>
        <v xml:space="preserve">Verificadas las evidencias aportadas por la Oficina Asesora de Planeación frente a las metas asociadas en el PAG 2024, se pudo determinar de forma general que se refleja cumplimiento a las metas programadas en cada periodo,  sin embargo es importante recomendar a la Oficina Asesora de Planeación, como segunda línea de defensa, hacer seguimiento a las dependencias que no reporten el cumplimiento total de las metas asignadas en el PAG, de tal forma que se implementen ejercicios dinámicos de análisis en la formulación de los indicadores versus actividades, monitoreando regularmente, el cumplimiento de las metas de forma periódica. </v>
      </c>
      <c r="J5" s="260"/>
      <c r="K5" s="260"/>
      <c r="L5" s="260"/>
    </row>
    <row r="6" spans="1:12" s="152" customFormat="1" ht="127.5" customHeight="1" thickBot="1" x14ac:dyDescent="0.5">
      <c r="A6" s="257"/>
      <c r="B6" s="257"/>
      <c r="C6" s="257"/>
      <c r="D6" s="257"/>
      <c r="E6" s="257"/>
      <c r="F6" s="257"/>
      <c r="G6" s="259"/>
      <c r="H6" s="259"/>
      <c r="I6" s="261"/>
      <c r="J6" s="261"/>
      <c r="K6" s="261"/>
      <c r="L6" s="261"/>
    </row>
    <row r="7" spans="1:12" ht="17.149999999999999" customHeight="1" x14ac:dyDescent="0.35">
      <c r="A7" s="329" t="s">
        <v>64</v>
      </c>
      <c r="B7" s="330"/>
      <c r="C7" s="330"/>
      <c r="D7" s="330"/>
      <c r="E7" s="330"/>
      <c r="F7" s="330"/>
      <c r="G7" s="330"/>
      <c r="H7" s="330"/>
      <c r="I7" s="330"/>
      <c r="J7" s="330"/>
      <c r="K7" s="330"/>
      <c r="L7" s="184"/>
    </row>
    <row r="8" spans="1:12" ht="17.149999999999999" customHeight="1" x14ac:dyDescent="0.35">
      <c r="A8" s="331" t="s">
        <v>65</v>
      </c>
      <c r="B8" s="332"/>
      <c r="C8" s="332"/>
      <c r="D8" s="332"/>
      <c r="E8" s="332"/>
      <c r="F8" s="332"/>
      <c r="G8" s="332"/>
      <c r="H8" s="332"/>
      <c r="I8" s="332"/>
      <c r="J8" s="332"/>
      <c r="K8" s="332"/>
      <c r="L8" s="185"/>
    </row>
    <row r="9" spans="1:12" ht="17.149999999999999" customHeight="1" x14ac:dyDescent="0.35">
      <c r="A9" s="320" t="s">
        <v>66</v>
      </c>
      <c r="B9" s="321"/>
      <c r="C9" s="321"/>
      <c r="D9" s="321"/>
      <c r="E9" s="321"/>
      <c r="F9" s="321"/>
      <c r="G9" s="321"/>
      <c r="H9" s="321"/>
      <c r="I9" s="321"/>
      <c r="J9" s="321"/>
      <c r="K9" s="321"/>
      <c r="L9" s="322"/>
    </row>
    <row r="10" spans="1:12" ht="16.5" customHeight="1" x14ac:dyDescent="0.35">
      <c r="A10" s="320" t="s">
        <v>67</v>
      </c>
      <c r="B10" s="321"/>
      <c r="C10" s="321"/>
      <c r="D10" s="321"/>
      <c r="E10" s="321"/>
      <c r="F10" s="321"/>
      <c r="G10" s="321"/>
      <c r="H10" s="321"/>
      <c r="I10" s="321"/>
      <c r="J10" s="321"/>
      <c r="K10" s="321"/>
      <c r="L10" s="322"/>
    </row>
    <row r="11" spans="1:12" ht="16.5" customHeight="1" x14ac:dyDescent="0.35">
      <c r="A11" s="323" t="s">
        <v>68</v>
      </c>
      <c r="B11" s="324"/>
      <c r="C11" s="324"/>
      <c r="D11" s="324"/>
      <c r="E11" s="324"/>
      <c r="F11" s="324"/>
      <c r="G11" s="324"/>
      <c r="H11" s="324"/>
      <c r="I11" s="324"/>
      <c r="J11" s="324"/>
      <c r="K11" s="324"/>
      <c r="L11" s="325"/>
    </row>
    <row r="12" spans="1:12" ht="16.5" customHeight="1" thickBot="1" x14ac:dyDescent="0.4">
      <c r="A12" s="326" t="s">
        <v>69</v>
      </c>
      <c r="B12" s="327"/>
      <c r="C12" s="327"/>
      <c r="D12" s="327"/>
      <c r="E12" s="327"/>
      <c r="F12" s="327"/>
      <c r="G12" s="327"/>
      <c r="H12" s="327"/>
      <c r="I12" s="327"/>
      <c r="J12" s="327"/>
      <c r="K12" s="327"/>
      <c r="L12" s="328"/>
    </row>
  </sheetData>
  <sheetProtection algorithmName="SHA-512" hashValue="SfNZUIUq7303wnt21u7fXiYvkKeKgE70WSgSzs03uiWZhz3ulOp8N58ofFNL10+p5DdsWrjwxcCrXQHuBagKRA==" saltValue="t6HZREqJn876PAkys1kvYA==" spinCount="100000" sheet="1"/>
  <dataConsolidate function="varp" link="1"/>
  <mergeCells count="16">
    <mergeCell ref="A9:L9"/>
    <mergeCell ref="A10:L10"/>
    <mergeCell ref="A11:L11"/>
    <mergeCell ref="A12:L12"/>
    <mergeCell ref="A5:A6"/>
    <mergeCell ref="B5:F6"/>
    <mergeCell ref="G5:H6"/>
    <mergeCell ref="I5:L6"/>
    <mergeCell ref="A7:K7"/>
    <mergeCell ref="A8:K8"/>
    <mergeCell ref="A1:L1"/>
    <mergeCell ref="A2:D3"/>
    <mergeCell ref="H2:I3"/>
    <mergeCell ref="B4:F4"/>
    <mergeCell ref="G4:H4"/>
    <mergeCell ref="I4:L4"/>
  </mergeCells>
  <printOptions horizontalCentered="1" verticalCentered="1"/>
  <pageMargins left="0.39370078740157483" right="0.39370078740157483" top="0.39370078740157483" bottom="0.39370078740157483" header="0.31496062992125984" footer="0.31496062992125984"/>
  <pageSetup paperSize="529" scale="46"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B572F-EBBF-4276-B7B1-220DBDA1CFE1}">
  <sheetPr codeName="Hoja25"/>
  <dimension ref="A1:XFC39"/>
  <sheetViews>
    <sheetView showGridLines="0" view="pageBreakPreview" zoomScale="50" zoomScaleNormal="70" zoomScaleSheetLayoutView="50" workbookViewId="0">
      <selection activeCell="I6" sqref="I6:L7"/>
    </sheetView>
  </sheetViews>
  <sheetFormatPr baseColWidth="10" defaultColWidth="0" defaultRowHeight="18.5" x14ac:dyDescent="0.45"/>
  <cols>
    <col min="1" max="1" width="6.453125" style="152" customWidth="1"/>
    <col min="2" max="2" width="14.453125" style="152" customWidth="1"/>
    <col min="3" max="3" width="23.81640625" style="152" customWidth="1"/>
    <col min="4" max="4" width="31.1796875" style="152" customWidth="1"/>
    <col min="5" max="5" width="14.54296875" style="152" customWidth="1"/>
    <col min="6" max="6" width="29.81640625" style="152" customWidth="1"/>
    <col min="7" max="7" width="25.1796875" style="152" customWidth="1"/>
    <col min="8" max="8" width="21.81640625" style="152" customWidth="1"/>
    <col min="9" max="9" width="32.7265625" style="152" customWidth="1"/>
    <col min="10" max="10" width="105" style="152" customWidth="1"/>
    <col min="11" max="11" width="86.453125" style="152" customWidth="1"/>
    <col min="12" max="12" width="74.453125" style="152" customWidth="1"/>
    <col min="13" max="13" width="0.453125" style="152" customWidth="1"/>
    <col min="14" max="14" width="0" style="152" hidden="1" customWidth="1"/>
    <col min="15" max="16375" width="0" style="152" hidden="1"/>
    <col min="16376" max="16376" width="72.7265625" style="152" hidden="1"/>
    <col min="16377" max="16377" width="28.7265625" style="152" hidden="1"/>
    <col min="16378" max="16378" width="26.7265625" style="152" hidden="1"/>
    <col min="16379" max="16379" width="29.7265625" style="152" hidden="1"/>
    <col min="16380" max="16380" width="31" style="152" hidden="1"/>
    <col min="16381" max="16381" width="11.453125" style="152" hidden="1"/>
    <col min="16382" max="16383" width="12.7265625" style="152" hidden="1"/>
    <col min="16384" max="16384" width="36.81640625" style="152" hidden="1"/>
  </cols>
  <sheetData>
    <row r="1" spans="1:22" ht="78" customHeight="1" thickBot="1" x14ac:dyDescent="0.5">
      <c r="A1" s="300" t="s">
        <v>54</v>
      </c>
      <c r="B1" s="300"/>
      <c r="C1" s="300"/>
      <c r="D1" s="300"/>
      <c r="E1" s="300"/>
      <c r="F1" s="300"/>
      <c r="G1" s="300"/>
      <c r="H1" s="300"/>
      <c r="I1" s="300"/>
      <c r="J1" s="300"/>
      <c r="K1" s="300"/>
      <c r="L1" s="300"/>
    </row>
    <row r="2" spans="1:22" s="154" customFormat="1" ht="24.75" customHeight="1" thickBot="1" x14ac:dyDescent="0.5">
      <c r="A2" s="287" t="s">
        <v>55</v>
      </c>
      <c r="B2" s="287"/>
      <c r="C2" s="287"/>
      <c r="D2" s="287"/>
      <c r="E2" s="160" t="s">
        <v>56</v>
      </c>
      <c r="F2" s="288" t="s">
        <v>57</v>
      </c>
      <c r="G2" s="288"/>
      <c r="H2" s="161" t="s">
        <v>58</v>
      </c>
      <c r="I2" s="289" t="s">
        <v>59</v>
      </c>
      <c r="J2" s="162" t="s">
        <v>56</v>
      </c>
      <c r="K2" s="160" t="s">
        <v>57</v>
      </c>
      <c r="L2" s="220" t="s">
        <v>58</v>
      </c>
    </row>
    <row r="3" spans="1:22" s="154" customFormat="1" ht="24.75" customHeight="1" thickBot="1" x14ac:dyDescent="0.5">
      <c r="A3" s="287"/>
      <c r="B3" s="287"/>
      <c r="C3" s="287"/>
      <c r="D3" s="287"/>
      <c r="E3" s="159">
        <v>1</v>
      </c>
      <c r="F3" s="287">
        <v>1</v>
      </c>
      <c r="G3" s="287"/>
      <c r="H3" s="163">
        <v>2024</v>
      </c>
      <c r="I3" s="289"/>
      <c r="J3" s="159">
        <v>31</v>
      </c>
      <c r="K3" s="159">
        <v>12</v>
      </c>
      <c r="L3" s="159">
        <v>2024</v>
      </c>
    </row>
    <row r="4" spans="1:22" ht="33" customHeight="1" thickBot="1" x14ac:dyDescent="0.5">
      <c r="A4" s="262" t="s">
        <v>60</v>
      </c>
      <c r="B4" s="268" t="s">
        <v>70</v>
      </c>
      <c r="C4" s="268"/>
      <c r="D4" s="268"/>
      <c r="E4" s="268"/>
      <c r="F4" s="268"/>
      <c r="G4" s="262" t="s">
        <v>71</v>
      </c>
      <c r="H4" s="263" t="s">
        <v>72</v>
      </c>
      <c r="I4" s="263" t="s">
        <v>63</v>
      </c>
      <c r="J4" s="263"/>
      <c r="K4" s="263"/>
      <c r="L4" s="263"/>
    </row>
    <row r="5" spans="1:22" ht="53.25" customHeight="1" thickBot="1" x14ac:dyDescent="0.5">
      <c r="A5" s="262"/>
      <c r="B5" s="269" t="str">
        <f>'CONSOLIDADO EV. 2024 SNS'!C15</f>
        <v>Oficina Asesora de Planeación</v>
      </c>
      <c r="C5" s="269"/>
      <c r="D5" s="269"/>
      <c r="E5" s="269"/>
      <c r="F5" s="269"/>
      <c r="G5" s="262"/>
      <c r="H5" s="263"/>
      <c r="I5" s="263"/>
      <c r="J5" s="263"/>
      <c r="K5" s="263"/>
      <c r="L5" s="263"/>
    </row>
    <row r="6" spans="1:22" ht="105" customHeight="1" thickBot="1" x14ac:dyDescent="0.5">
      <c r="A6" s="271">
        <v>1</v>
      </c>
      <c r="B6" s="270" t="s">
        <v>309</v>
      </c>
      <c r="C6" s="343"/>
      <c r="D6" s="343"/>
      <c r="E6" s="343"/>
      <c r="F6" s="344"/>
      <c r="G6" s="272">
        <v>1</v>
      </c>
      <c r="H6" s="273">
        <v>10</v>
      </c>
      <c r="I6" s="275" t="s">
        <v>310</v>
      </c>
      <c r="J6" s="275"/>
      <c r="K6" s="275"/>
      <c r="L6" s="276"/>
    </row>
    <row r="7" spans="1:22" ht="105" customHeight="1" thickBot="1" x14ac:dyDescent="0.5">
      <c r="A7" s="271"/>
      <c r="B7" s="345"/>
      <c r="C7" s="346"/>
      <c r="D7" s="346"/>
      <c r="E7" s="346"/>
      <c r="F7" s="347"/>
      <c r="G7" s="272"/>
      <c r="H7" s="273"/>
      <c r="I7" s="275"/>
      <c r="J7" s="275"/>
      <c r="K7" s="275"/>
      <c r="L7" s="276"/>
    </row>
    <row r="8" spans="1:22" ht="105" customHeight="1" thickBot="1" x14ac:dyDescent="0.5">
      <c r="A8" s="271">
        <f>A6+1</f>
        <v>2</v>
      </c>
      <c r="B8" s="277" t="s">
        <v>311</v>
      </c>
      <c r="C8" s="349"/>
      <c r="D8" s="349"/>
      <c r="E8" s="349"/>
      <c r="F8" s="350"/>
      <c r="G8" s="272">
        <v>1</v>
      </c>
      <c r="H8" s="334">
        <v>10</v>
      </c>
      <c r="I8" s="275" t="s">
        <v>312</v>
      </c>
      <c r="J8" s="275"/>
      <c r="K8" s="275"/>
      <c r="L8" s="276"/>
    </row>
    <row r="9" spans="1:22" ht="105" customHeight="1" thickBot="1" x14ac:dyDescent="0.5">
      <c r="A9" s="271"/>
      <c r="B9" s="351"/>
      <c r="C9" s="352"/>
      <c r="D9" s="352"/>
      <c r="E9" s="352"/>
      <c r="F9" s="353"/>
      <c r="G9" s="272"/>
      <c r="H9" s="334"/>
      <c r="I9" s="275"/>
      <c r="J9" s="275"/>
      <c r="K9" s="275"/>
      <c r="L9" s="276"/>
      <c r="O9" s="379"/>
      <c r="P9" s="379"/>
      <c r="Q9" s="379"/>
      <c r="R9" s="379"/>
      <c r="S9" s="379"/>
      <c r="T9" s="379"/>
      <c r="U9" s="379"/>
      <c r="V9" s="379"/>
    </row>
    <row r="10" spans="1:22" ht="105" customHeight="1" thickBot="1" x14ac:dyDescent="0.5">
      <c r="A10" s="271">
        <f>A8+1</f>
        <v>3</v>
      </c>
      <c r="B10" s="270" t="s">
        <v>313</v>
      </c>
      <c r="C10" s="343"/>
      <c r="D10" s="343"/>
      <c r="E10" s="343"/>
      <c r="F10" s="344"/>
      <c r="G10" s="272">
        <v>1</v>
      </c>
      <c r="H10" s="273">
        <v>10</v>
      </c>
      <c r="I10" s="340" t="s">
        <v>314</v>
      </c>
      <c r="J10" s="340"/>
      <c r="K10" s="340"/>
      <c r="L10" s="341"/>
      <c r="O10" s="153"/>
      <c r="P10" s="153"/>
      <c r="Q10" s="153"/>
      <c r="R10" s="153"/>
      <c r="S10" s="153"/>
      <c r="T10" s="153"/>
      <c r="U10" s="153"/>
      <c r="V10" s="153"/>
    </row>
    <row r="11" spans="1:22" ht="105" customHeight="1" thickBot="1" x14ac:dyDescent="0.5">
      <c r="A11" s="271"/>
      <c r="B11" s="345"/>
      <c r="C11" s="346"/>
      <c r="D11" s="346"/>
      <c r="E11" s="346"/>
      <c r="F11" s="347"/>
      <c r="G11" s="272"/>
      <c r="H11" s="273"/>
      <c r="I11" s="340"/>
      <c r="J11" s="340"/>
      <c r="K11" s="340"/>
      <c r="L11" s="341"/>
      <c r="O11" s="153"/>
      <c r="P11" s="153"/>
      <c r="Q11" s="153"/>
      <c r="R11" s="153"/>
      <c r="S11" s="153"/>
      <c r="T11" s="153"/>
      <c r="U11" s="153"/>
      <c r="V11" s="153"/>
    </row>
    <row r="12" spans="1:22" ht="105" customHeight="1" thickBot="1" x14ac:dyDescent="0.5">
      <c r="A12" s="271">
        <f>A10+1</f>
        <v>4</v>
      </c>
      <c r="B12" s="270" t="s">
        <v>315</v>
      </c>
      <c r="C12" s="343"/>
      <c r="D12" s="343"/>
      <c r="E12" s="343"/>
      <c r="F12" s="344"/>
      <c r="G12" s="272">
        <v>1</v>
      </c>
      <c r="H12" s="273">
        <v>10</v>
      </c>
      <c r="I12" s="275" t="s">
        <v>316</v>
      </c>
      <c r="J12" s="275"/>
      <c r="K12" s="275"/>
      <c r="L12" s="276"/>
      <c r="O12" s="153"/>
      <c r="P12" s="153"/>
      <c r="Q12" s="153"/>
      <c r="R12" s="153"/>
      <c r="S12" s="153"/>
      <c r="T12" s="153"/>
      <c r="U12" s="153"/>
      <c r="V12" s="153"/>
    </row>
    <row r="13" spans="1:22" ht="105" customHeight="1" thickBot="1" x14ac:dyDescent="0.5">
      <c r="A13" s="271"/>
      <c r="B13" s="345"/>
      <c r="C13" s="346"/>
      <c r="D13" s="346"/>
      <c r="E13" s="346"/>
      <c r="F13" s="347"/>
      <c r="G13" s="272"/>
      <c r="H13" s="273"/>
      <c r="I13" s="275"/>
      <c r="J13" s="275"/>
      <c r="K13" s="275"/>
      <c r="L13" s="276"/>
      <c r="O13" s="153"/>
      <c r="P13" s="153"/>
      <c r="Q13" s="153"/>
      <c r="R13" s="153"/>
      <c r="S13" s="153"/>
      <c r="T13" s="153"/>
      <c r="U13" s="153"/>
      <c r="V13" s="153"/>
    </row>
    <row r="14" spans="1:22" ht="105" customHeight="1" thickBot="1" x14ac:dyDescent="0.5">
      <c r="A14" s="271">
        <f>A12+1</f>
        <v>5</v>
      </c>
      <c r="B14" s="270" t="s">
        <v>317</v>
      </c>
      <c r="C14" s="343"/>
      <c r="D14" s="343"/>
      <c r="E14" s="343"/>
      <c r="F14" s="344"/>
      <c r="G14" s="272">
        <v>1</v>
      </c>
      <c r="H14" s="273">
        <v>10</v>
      </c>
      <c r="I14" s="275" t="s">
        <v>318</v>
      </c>
      <c r="J14" s="275"/>
      <c r="K14" s="275"/>
      <c r="L14" s="276"/>
      <c r="O14" s="153"/>
      <c r="P14" s="153"/>
      <c r="Q14" s="153"/>
      <c r="R14" s="153"/>
      <c r="S14" s="153"/>
      <c r="T14" s="153"/>
      <c r="U14" s="153"/>
      <c r="V14" s="153"/>
    </row>
    <row r="15" spans="1:22" s="221" customFormat="1" ht="105" customHeight="1" thickBot="1" x14ac:dyDescent="0.4">
      <c r="A15" s="271"/>
      <c r="B15" s="345"/>
      <c r="C15" s="346"/>
      <c r="D15" s="346"/>
      <c r="E15" s="346"/>
      <c r="F15" s="347"/>
      <c r="G15" s="272"/>
      <c r="H15" s="273"/>
      <c r="I15" s="275"/>
      <c r="J15" s="275"/>
      <c r="K15" s="275"/>
      <c r="L15" s="276"/>
    </row>
    <row r="16" spans="1:22" s="221" customFormat="1" ht="105" customHeight="1" thickBot="1" x14ac:dyDescent="0.4">
      <c r="A16" s="271">
        <f>A14+1</f>
        <v>6</v>
      </c>
      <c r="B16" s="270" t="s">
        <v>319</v>
      </c>
      <c r="C16" s="343"/>
      <c r="D16" s="343"/>
      <c r="E16" s="343"/>
      <c r="F16" s="344"/>
      <c r="G16" s="272">
        <v>1</v>
      </c>
      <c r="H16" s="334">
        <v>8.5</v>
      </c>
      <c r="I16" s="275" t="s">
        <v>320</v>
      </c>
      <c r="J16" s="275"/>
      <c r="K16" s="275"/>
      <c r="L16" s="276"/>
      <c r="M16" s="221" t="s">
        <v>321</v>
      </c>
    </row>
    <row r="17" spans="1:12" s="221" customFormat="1" ht="105" customHeight="1" thickBot="1" x14ac:dyDescent="0.4">
      <c r="A17" s="271"/>
      <c r="B17" s="345"/>
      <c r="C17" s="346"/>
      <c r="D17" s="346"/>
      <c r="E17" s="346"/>
      <c r="F17" s="347"/>
      <c r="G17" s="272"/>
      <c r="H17" s="334"/>
      <c r="I17" s="275"/>
      <c r="J17" s="275"/>
      <c r="K17" s="275"/>
      <c r="L17" s="276"/>
    </row>
    <row r="18" spans="1:12" s="221" customFormat="1" ht="105" customHeight="1" thickBot="1" x14ac:dyDescent="0.4">
      <c r="A18" s="271">
        <f>A16+1</f>
        <v>7</v>
      </c>
      <c r="B18" s="270" t="s">
        <v>322</v>
      </c>
      <c r="C18" s="270"/>
      <c r="D18" s="270"/>
      <c r="E18" s="270"/>
      <c r="F18" s="270"/>
      <c r="G18" s="272">
        <v>1</v>
      </c>
      <c r="H18" s="273">
        <v>10</v>
      </c>
      <c r="I18" s="291" t="s">
        <v>323</v>
      </c>
      <c r="J18" s="275"/>
      <c r="K18" s="275"/>
      <c r="L18" s="276"/>
    </row>
    <row r="19" spans="1:12" s="221" customFormat="1" ht="105" customHeight="1" thickBot="1" x14ac:dyDescent="0.4">
      <c r="A19" s="271"/>
      <c r="B19" s="270"/>
      <c r="C19" s="270"/>
      <c r="D19" s="270"/>
      <c r="E19" s="270"/>
      <c r="F19" s="270"/>
      <c r="G19" s="272"/>
      <c r="H19" s="273"/>
      <c r="I19" s="275"/>
      <c r="J19" s="275"/>
      <c r="K19" s="275"/>
      <c r="L19" s="276"/>
    </row>
    <row r="20" spans="1:12" s="221" customFormat="1" ht="105" customHeight="1" thickBot="1" x14ac:dyDescent="0.4">
      <c r="A20" s="271">
        <f>A18+1</f>
        <v>8</v>
      </c>
      <c r="B20" s="270" t="s">
        <v>324</v>
      </c>
      <c r="C20" s="270"/>
      <c r="D20" s="270"/>
      <c r="E20" s="270"/>
      <c r="F20" s="270"/>
      <c r="G20" s="272">
        <v>1</v>
      </c>
      <c r="H20" s="273">
        <v>10</v>
      </c>
      <c r="I20" s="275" t="s">
        <v>325</v>
      </c>
      <c r="J20" s="275"/>
      <c r="K20" s="275"/>
      <c r="L20" s="276"/>
    </row>
    <row r="21" spans="1:12" s="221" customFormat="1" ht="105" customHeight="1" thickBot="1" x14ac:dyDescent="0.4">
      <c r="A21" s="271"/>
      <c r="B21" s="270"/>
      <c r="C21" s="270"/>
      <c r="D21" s="270"/>
      <c r="E21" s="270"/>
      <c r="F21" s="270"/>
      <c r="G21" s="337"/>
      <c r="H21" s="273"/>
      <c r="I21" s="275"/>
      <c r="J21" s="275"/>
      <c r="K21" s="275"/>
      <c r="L21" s="276"/>
    </row>
    <row r="22" spans="1:12" s="221" customFormat="1" ht="105" customHeight="1" x14ac:dyDescent="0.35">
      <c r="A22" s="271">
        <f>A20+1</f>
        <v>9</v>
      </c>
      <c r="B22" s="270" t="s">
        <v>326</v>
      </c>
      <c r="C22" s="343"/>
      <c r="D22" s="343"/>
      <c r="E22" s="343"/>
      <c r="F22" s="344"/>
      <c r="G22" s="272">
        <v>1</v>
      </c>
      <c r="H22" s="273">
        <v>10</v>
      </c>
      <c r="I22" s="275" t="s">
        <v>327</v>
      </c>
      <c r="J22" s="367"/>
      <c r="K22" s="367"/>
      <c r="L22" s="368"/>
    </row>
    <row r="23" spans="1:12" s="221" customFormat="1" ht="105" customHeight="1" thickBot="1" x14ac:dyDescent="0.4">
      <c r="A23" s="342"/>
      <c r="B23" s="345"/>
      <c r="C23" s="346"/>
      <c r="D23" s="346"/>
      <c r="E23" s="346"/>
      <c r="F23" s="347"/>
      <c r="G23" s="337"/>
      <c r="H23" s="348"/>
      <c r="I23" s="369"/>
      <c r="J23" s="370"/>
      <c r="K23" s="370"/>
      <c r="L23" s="371"/>
    </row>
    <row r="24" spans="1:12" s="221" customFormat="1" ht="105" customHeight="1" thickBot="1" x14ac:dyDescent="0.4">
      <c r="A24" s="271">
        <f>A22+1</f>
        <v>10</v>
      </c>
      <c r="B24" s="270" t="s">
        <v>328</v>
      </c>
      <c r="C24" s="270"/>
      <c r="D24" s="270"/>
      <c r="E24" s="270"/>
      <c r="F24" s="270"/>
      <c r="G24" s="272">
        <v>1</v>
      </c>
      <c r="H24" s="273">
        <v>10</v>
      </c>
      <c r="I24" s="291" t="s">
        <v>329</v>
      </c>
      <c r="J24" s="291"/>
      <c r="K24" s="291"/>
      <c r="L24" s="400"/>
    </row>
    <row r="25" spans="1:12" s="221" customFormat="1" ht="105" customHeight="1" thickBot="1" x14ac:dyDescent="0.4">
      <c r="A25" s="271"/>
      <c r="B25" s="270"/>
      <c r="C25" s="270"/>
      <c r="D25" s="270"/>
      <c r="E25" s="270"/>
      <c r="F25" s="270"/>
      <c r="G25" s="337"/>
      <c r="H25" s="273"/>
      <c r="I25" s="291"/>
      <c r="J25" s="291"/>
      <c r="K25" s="291"/>
      <c r="L25" s="400"/>
    </row>
    <row r="26" spans="1:12" s="221" customFormat="1" ht="105" customHeight="1" thickBot="1" x14ac:dyDescent="0.4">
      <c r="A26" s="271">
        <f>A24+1</f>
        <v>11</v>
      </c>
      <c r="B26" s="270" t="s">
        <v>330</v>
      </c>
      <c r="C26" s="270"/>
      <c r="D26" s="270"/>
      <c r="E26" s="270"/>
      <c r="F26" s="270"/>
      <c r="G26" s="272">
        <v>1</v>
      </c>
      <c r="H26" s="273">
        <v>9.9</v>
      </c>
      <c r="I26" s="275" t="s">
        <v>331</v>
      </c>
      <c r="J26" s="275"/>
      <c r="K26" s="275"/>
      <c r="L26" s="276"/>
    </row>
    <row r="27" spans="1:12" s="221" customFormat="1" ht="105" customHeight="1" thickBot="1" x14ac:dyDescent="0.4">
      <c r="A27" s="271"/>
      <c r="B27" s="270"/>
      <c r="C27" s="270"/>
      <c r="D27" s="270"/>
      <c r="E27" s="270"/>
      <c r="F27" s="270"/>
      <c r="G27" s="337"/>
      <c r="H27" s="273"/>
      <c r="I27" s="275"/>
      <c r="J27" s="275"/>
      <c r="K27" s="275"/>
      <c r="L27" s="276"/>
    </row>
    <row r="28" spans="1:12" s="221" customFormat="1" ht="116.25" customHeight="1" thickBot="1" x14ac:dyDescent="0.4">
      <c r="A28" s="271">
        <f>A26+1</f>
        <v>12</v>
      </c>
      <c r="B28" s="270" t="s">
        <v>332</v>
      </c>
      <c r="C28" s="270"/>
      <c r="D28" s="270"/>
      <c r="E28" s="270"/>
      <c r="F28" s="270"/>
      <c r="G28" s="272">
        <v>1</v>
      </c>
      <c r="H28" s="334">
        <v>9.5</v>
      </c>
      <c r="I28" s="291" t="s">
        <v>333</v>
      </c>
      <c r="J28" s="275"/>
      <c r="K28" s="275"/>
      <c r="L28" s="276"/>
    </row>
    <row r="29" spans="1:12" s="221" customFormat="1" ht="105" customHeight="1" thickBot="1" x14ac:dyDescent="0.4">
      <c r="A29" s="271"/>
      <c r="B29" s="270"/>
      <c r="C29" s="270"/>
      <c r="D29" s="270"/>
      <c r="E29" s="270"/>
      <c r="F29" s="270"/>
      <c r="G29" s="337"/>
      <c r="H29" s="334"/>
      <c r="I29" s="275"/>
      <c r="J29" s="275"/>
      <c r="K29" s="275"/>
      <c r="L29" s="276"/>
    </row>
    <row r="30" spans="1:12" s="221" customFormat="1" ht="105" customHeight="1" thickBot="1" x14ac:dyDescent="0.4">
      <c r="A30" s="271">
        <f>A28+1</f>
        <v>13</v>
      </c>
      <c r="B30" s="270" t="s">
        <v>334</v>
      </c>
      <c r="C30" s="270"/>
      <c r="D30" s="270"/>
      <c r="E30" s="270"/>
      <c r="F30" s="270"/>
      <c r="G30" s="272">
        <v>1</v>
      </c>
      <c r="H30" s="273">
        <v>10</v>
      </c>
      <c r="I30" s="275" t="s">
        <v>335</v>
      </c>
      <c r="J30" s="275"/>
      <c r="K30" s="275"/>
      <c r="L30" s="276"/>
    </row>
    <row r="31" spans="1:12" s="221" customFormat="1" ht="105" customHeight="1" thickBot="1" x14ac:dyDescent="0.4">
      <c r="A31" s="271"/>
      <c r="B31" s="270"/>
      <c r="C31" s="270"/>
      <c r="D31" s="270"/>
      <c r="E31" s="270"/>
      <c r="F31" s="270"/>
      <c r="G31" s="337"/>
      <c r="H31" s="273"/>
      <c r="I31" s="275"/>
      <c r="J31" s="275"/>
      <c r="K31" s="275"/>
      <c r="L31" s="276"/>
    </row>
    <row r="32" spans="1:12" ht="85.5" customHeight="1" thickBot="1" x14ac:dyDescent="0.5">
      <c r="A32" s="278" t="s">
        <v>6</v>
      </c>
      <c r="B32" s="278"/>
      <c r="C32" s="278"/>
      <c r="D32" s="278"/>
      <c r="E32" s="278"/>
      <c r="F32" s="278"/>
      <c r="G32" s="280">
        <v>1</v>
      </c>
      <c r="H32" s="282">
        <f>SUM(H6:H31)/13</f>
        <v>9.838461538461539</v>
      </c>
      <c r="I32" s="399" t="s">
        <v>336</v>
      </c>
      <c r="J32" s="316"/>
      <c r="K32" s="316"/>
      <c r="L32" s="316"/>
    </row>
    <row r="33" spans="1:12" ht="85.5" customHeight="1" thickBot="1" x14ac:dyDescent="0.5">
      <c r="A33" s="279"/>
      <c r="B33" s="279"/>
      <c r="C33" s="279"/>
      <c r="D33" s="279"/>
      <c r="E33" s="279"/>
      <c r="F33" s="279"/>
      <c r="G33" s="281"/>
      <c r="H33" s="283"/>
      <c r="I33" s="316"/>
      <c r="J33" s="316"/>
      <c r="K33" s="316"/>
      <c r="L33" s="316"/>
    </row>
    <row r="34" spans="1:12" x14ac:dyDescent="0.45">
      <c r="A34" s="306" t="s">
        <v>64</v>
      </c>
      <c r="B34" s="307"/>
      <c r="C34" s="307"/>
      <c r="D34" s="307"/>
      <c r="E34" s="307"/>
      <c r="F34" s="307"/>
      <c r="G34" s="307"/>
      <c r="H34" s="307"/>
      <c r="I34" s="307"/>
      <c r="J34" s="307"/>
      <c r="K34" s="307"/>
      <c r="L34" s="173"/>
    </row>
    <row r="35" spans="1:12" x14ac:dyDescent="0.45">
      <c r="A35" s="305" t="s">
        <v>65</v>
      </c>
      <c r="B35" s="244"/>
      <c r="C35" s="244"/>
      <c r="D35" s="244"/>
      <c r="E35" s="244"/>
      <c r="F35" s="244"/>
      <c r="G35" s="244"/>
      <c r="H35" s="244"/>
      <c r="I35" s="244"/>
      <c r="J35" s="244"/>
      <c r="K35" s="244"/>
      <c r="L35" s="172"/>
    </row>
    <row r="36" spans="1:12" ht="18.649999999999999" customHeight="1" x14ac:dyDescent="0.45">
      <c r="A36" s="303" t="s">
        <v>66</v>
      </c>
      <c r="B36" s="246"/>
      <c r="C36" s="246"/>
      <c r="D36" s="246"/>
      <c r="E36" s="246"/>
      <c r="F36" s="246"/>
      <c r="G36" s="246"/>
      <c r="H36" s="246"/>
      <c r="I36" s="246"/>
      <c r="J36" s="246"/>
      <c r="K36" s="246"/>
      <c r="L36" s="304"/>
    </row>
    <row r="37" spans="1:12" x14ac:dyDescent="0.45">
      <c r="A37" s="303" t="s">
        <v>67</v>
      </c>
      <c r="B37" s="246"/>
      <c r="C37" s="246"/>
      <c r="D37" s="246"/>
      <c r="E37" s="246"/>
      <c r="F37" s="246"/>
      <c r="G37" s="246"/>
      <c r="H37" s="246"/>
      <c r="I37" s="246"/>
      <c r="J37" s="246"/>
      <c r="K37" s="246"/>
      <c r="L37" s="304"/>
    </row>
    <row r="38" spans="1:12" x14ac:dyDescent="0.45">
      <c r="A38" s="301" t="s">
        <v>68</v>
      </c>
      <c r="B38" s="265"/>
      <c r="C38" s="265"/>
      <c r="D38" s="265"/>
      <c r="E38" s="265"/>
      <c r="F38" s="265"/>
      <c r="G38" s="265"/>
      <c r="H38" s="265"/>
      <c r="I38" s="265"/>
      <c r="J38" s="265"/>
      <c r="K38" s="265"/>
      <c r="L38" s="302"/>
    </row>
    <row r="39" spans="1:12" ht="19" thickBot="1" x14ac:dyDescent="0.5">
      <c r="A39" s="180" t="s">
        <v>69</v>
      </c>
      <c r="B39" s="181"/>
      <c r="C39" s="181"/>
      <c r="D39" s="181"/>
      <c r="E39" s="181"/>
      <c r="F39" s="181"/>
      <c r="G39" s="181"/>
      <c r="H39" s="181"/>
      <c r="I39" s="181"/>
      <c r="J39" s="181"/>
      <c r="K39" s="181"/>
      <c r="L39" s="182"/>
    </row>
  </sheetData>
  <sheetProtection algorithmName="SHA-512" hashValue="+NSWtXANyuP+0wa2CGN5Y/Ramw3/IZHmAgbp+fLuiwcSXhYGp9UzzBxCAFyvBEfcT3ymkILjrzbdZ6YlGhzGiA==" saltValue="45VLFAqHmwT9gQMDWL/1eA==" spinCount="100000" sheet="1" objects="1" scenarios="1"/>
  <dataConsolidate function="varp"/>
  <mergeCells count="86">
    <mergeCell ref="A1:L1"/>
    <mergeCell ref="A2:D3"/>
    <mergeCell ref="F2:G2"/>
    <mergeCell ref="I2:I3"/>
    <mergeCell ref="F3:G3"/>
    <mergeCell ref="O9:V9"/>
    <mergeCell ref="B5:F5"/>
    <mergeCell ref="A6:A7"/>
    <mergeCell ref="B6:F7"/>
    <mergeCell ref="G6:G7"/>
    <mergeCell ref="H6:H7"/>
    <mergeCell ref="I6:L7"/>
    <mergeCell ref="A4:A5"/>
    <mergeCell ref="B4:F4"/>
    <mergeCell ref="G4:G5"/>
    <mergeCell ref="H4:H5"/>
    <mergeCell ref="I4:L5"/>
    <mergeCell ref="A8:A9"/>
    <mergeCell ref="B8:F9"/>
    <mergeCell ref="G8:G9"/>
    <mergeCell ref="H8:H9"/>
    <mergeCell ref="I8:L9"/>
    <mergeCell ref="A12:A13"/>
    <mergeCell ref="B12:F13"/>
    <mergeCell ref="G12:G13"/>
    <mergeCell ref="H12:H13"/>
    <mergeCell ref="I12:L13"/>
    <mergeCell ref="A10:A11"/>
    <mergeCell ref="B10:F11"/>
    <mergeCell ref="G10:G11"/>
    <mergeCell ref="H10:H11"/>
    <mergeCell ref="I10:L11"/>
    <mergeCell ref="A16:A17"/>
    <mergeCell ref="B16:F17"/>
    <mergeCell ref="G16:G17"/>
    <mergeCell ref="H16:H17"/>
    <mergeCell ref="I16:L17"/>
    <mergeCell ref="A14:A15"/>
    <mergeCell ref="B14:F15"/>
    <mergeCell ref="G14:G15"/>
    <mergeCell ref="H14:H15"/>
    <mergeCell ref="I14:L15"/>
    <mergeCell ref="A20:A21"/>
    <mergeCell ref="B20:F21"/>
    <mergeCell ref="G20:G21"/>
    <mergeCell ref="H20:H21"/>
    <mergeCell ref="I20:L21"/>
    <mergeCell ref="A18:A19"/>
    <mergeCell ref="B18:F19"/>
    <mergeCell ref="G18:G19"/>
    <mergeCell ref="H18:H19"/>
    <mergeCell ref="I18:L19"/>
    <mergeCell ref="A24:A25"/>
    <mergeCell ref="B24:F25"/>
    <mergeCell ref="G24:G25"/>
    <mergeCell ref="H24:H25"/>
    <mergeCell ref="I24:L25"/>
    <mergeCell ref="A22:A23"/>
    <mergeCell ref="B22:F23"/>
    <mergeCell ref="G22:G23"/>
    <mergeCell ref="H22:H23"/>
    <mergeCell ref="I22:L23"/>
    <mergeCell ref="A28:A29"/>
    <mergeCell ref="B28:F29"/>
    <mergeCell ref="G28:G29"/>
    <mergeCell ref="H28:H29"/>
    <mergeCell ref="I28:L29"/>
    <mergeCell ref="A26:A27"/>
    <mergeCell ref="B26:F27"/>
    <mergeCell ref="G26:G27"/>
    <mergeCell ref="H26:H27"/>
    <mergeCell ref="I26:L27"/>
    <mergeCell ref="A36:L36"/>
    <mergeCell ref="A37:L37"/>
    <mergeCell ref="A38:L38"/>
    <mergeCell ref="A32:F33"/>
    <mergeCell ref="G32:G33"/>
    <mergeCell ref="H32:H33"/>
    <mergeCell ref="I32:L33"/>
    <mergeCell ref="G30:G31"/>
    <mergeCell ref="H30:H31"/>
    <mergeCell ref="I30:L31"/>
    <mergeCell ref="A34:K34"/>
    <mergeCell ref="A35:K35"/>
    <mergeCell ref="A30:A31"/>
    <mergeCell ref="B30:F31"/>
  </mergeCells>
  <dataValidations count="1">
    <dataValidation type="decimal" allowBlank="1" showInputMessage="1" showErrorMessage="1" sqref="H6 H32" xr:uid="{71CC42E0-D58E-4F97-A2D6-9E7A95155F13}">
      <formula1>0</formula1>
      <formula2>10</formula2>
    </dataValidation>
  </dataValidations>
  <printOptions horizontalCentered="1" verticalCentered="1"/>
  <pageMargins left="0.19685039370078741" right="0.31496062992125984" top="0.31496062992125984" bottom="0.23" header="0.23622047244094491" footer="0.15748031496062992"/>
  <pageSetup scale="17"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Dias" xr:uid="{BE31A061-3C57-405B-8532-3DAD862127C3}">
          <x14:formula1>
            <xm:f>Hoja4!$H$3:$H$33</xm:f>
          </x14:formula1>
          <xm:sqref>E3 J3</xm:sqref>
        </x14:dataValidation>
        <x14:dataValidation type="list" allowBlank="1" showInputMessage="1" showErrorMessage="1" xr:uid="{D346CB43-9A13-4FC2-B241-1A5D115032AA}">
          <x14:formula1>
            <xm:f>Hoja4!$H$3:$H$14</xm:f>
          </x14:formula1>
          <xm:sqref>K3 F3:G3</xm:sqref>
        </x14:dataValidation>
        <x14:dataValidation type="list" allowBlank="1" showInputMessage="1" showErrorMessage="1" xr:uid="{9D535538-0087-4729-99A0-592BDA478AC4}">
          <x14:formula1>
            <xm:f>Hoja4!$I$3:$I$8</xm:f>
          </x14:formula1>
          <xm:sqref>H3 L3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76CE0-5390-4662-BD07-47DA80884FA7}">
  <sheetPr>
    <tabColor theme="0" tint="-4.9989318521683403E-2"/>
    <pageSetUpPr fitToPage="1"/>
  </sheetPr>
  <dimension ref="A1:L12"/>
  <sheetViews>
    <sheetView view="pageBreakPreview" zoomScale="50" zoomScaleSheetLayoutView="50" workbookViewId="0">
      <selection activeCell="I5" sqref="I5:L6"/>
    </sheetView>
  </sheetViews>
  <sheetFormatPr baseColWidth="10" defaultColWidth="0" defaultRowHeight="0" customHeight="1" zeroHeight="1" x14ac:dyDescent="0.35"/>
  <cols>
    <col min="1" max="1" width="5.7265625" style="165" customWidth="1"/>
    <col min="2" max="2" width="14.453125" style="59" customWidth="1"/>
    <col min="3" max="3" width="12.7265625" style="59" customWidth="1"/>
    <col min="4" max="4" width="15.26953125" style="59" customWidth="1"/>
    <col min="5" max="5" width="15" style="59" customWidth="1"/>
    <col min="6" max="6" width="14.1796875" style="59" customWidth="1"/>
    <col min="7" max="7" width="19.7265625" style="59" customWidth="1"/>
    <col min="8" max="9" width="11" style="59" customWidth="1"/>
    <col min="10" max="11" width="55.81640625" style="59" customWidth="1"/>
    <col min="12" max="12" width="45.81640625" style="166" customWidth="1"/>
    <col min="13" max="13" width="0.453125" style="59" customWidth="1"/>
    <col min="14" max="14" width="0" style="59" hidden="1" customWidth="1"/>
    <col min="15" max="16384" width="0" style="59" hidden="1"/>
  </cols>
  <sheetData>
    <row r="1" spans="1:12" ht="79.5" customHeight="1" thickBot="1" x14ac:dyDescent="0.4">
      <c r="A1" s="235" t="s">
        <v>54</v>
      </c>
      <c r="B1" s="236"/>
      <c r="C1" s="236"/>
      <c r="D1" s="236"/>
      <c r="E1" s="236"/>
      <c r="F1" s="236"/>
      <c r="G1" s="236"/>
      <c r="H1" s="236"/>
      <c r="I1" s="236"/>
      <c r="J1" s="236"/>
      <c r="K1" s="236"/>
      <c r="L1" s="237"/>
    </row>
    <row r="2" spans="1:12" s="169" customFormat="1" ht="25.5" customHeight="1" x14ac:dyDescent="0.35">
      <c r="A2" s="248" t="s">
        <v>55</v>
      </c>
      <c r="B2" s="249"/>
      <c r="C2" s="249"/>
      <c r="D2" s="249"/>
      <c r="E2" s="167" t="s">
        <v>56</v>
      </c>
      <c r="F2" s="167" t="s">
        <v>57</v>
      </c>
      <c r="G2" s="167" t="s">
        <v>58</v>
      </c>
      <c r="H2" s="252" t="s">
        <v>59</v>
      </c>
      <c r="I2" s="253"/>
      <c r="J2" s="167" t="s">
        <v>56</v>
      </c>
      <c r="K2" s="167" t="s">
        <v>57</v>
      </c>
      <c r="L2" s="168" t="s">
        <v>58</v>
      </c>
    </row>
    <row r="3" spans="1:12" s="169" customFormat="1" ht="25.5" customHeight="1" thickBot="1" x14ac:dyDescent="0.4">
      <c r="A3" s="250"/>
      <c r="B3" s="251"/>
      <c r="C3" s="251"/>
      <c r="D3" s="251"/>
      <c r="E3" s="170">
        <f>'1.1. SDETGR 2024'!E3</f>
        <v>1</v>
      </c>
      <c r="F3" s="170">
        <f>'1.1. SDETGR 2024'!F3</f>
        <v>1</v>
      </c>
      <c r="G3" s="170">
        <f>'1.1. SDETGR 2024'!H3</f>
        <v>2024</v>
      </c>
      <c r="H3" s="254"/>
      <c r="I3" s="255"/>
      <c r="J3" s="170">
        <f>'1.1. SDETGR 2024'!J3</f>
        <v>31</v>
      </c>
      <c r="K3" s="170">
        <f>'1.1. SDETGR 2024'!K3</f>
        <v>12</v>
      </c>
      <c r="L3" s="171">
        <f>'1.1. SDETGR 2024'!L3</f>
        <v>2024</v>
      </c>
    </row>
    <row r="4" spans="1:12" ht="75" customHeight="1" thickBot="1" x14ac:dyDescent="0.4">
      <c r="A4" s="216" t="s">
        <v>60</v>
      </c>
      <c r="B4" s="262" t="s">
        <v>61</v>
      </c>
      <c r="C4" s="262"/>
      <c r="D4" s="262"/>
      <c r="E4" s="262"/>
      <c r="F4" s="262"/>
      <c r="G4" s="263" t="s">
        <v>62</v>
      </c>
      <c r="H4" s="263"/>
      <c r="I4" s="263" t="s">
        <v>63</v>
      </c>
      <c r="J4" s="263"/>
      <c r="K4" s="263"/>
      <c r="L4" s="263"/>
    </row>
    <row r="5" spans="1:12" s="152" customFormat="1" ht="114" customHeight="1" x14ac:dyDescent="0.45">
      <c r="A5" s="256">
        <v>13</v>
      </c>
      <c r="B5" s="256" t="str">
        <f>'13.1 OCI 2024'!B5</f>
        <v>Oficina de Control Interno</v>
      </c>
      <c r="C5" s="256"/>
      <c r="D5" s="256"/>
      <c r="E5" s="256"/>
      <c r="F5" s="256"/>
      <c r="G5" s="258">
        <f>'13.1 OCI 2024'!H10</f>
        <v>10</v>
      </c>
      <c r="H5" s="258"/>
      <c r="I5" s="260" t="str">
        <f>'13.1 OCI 2024'!I10</f>
        <v>Conforme a la programación definida en el Plan Anual de Gestión (PAG) por parte de la Oficina de Control Interno, se concluye que para la vigencia 2023 se dio cumplimiento al Plan Anual de Auditorías y Seguimientos de Ley a la Gestión Institucional , toda vez que fueron ejecutadas las siete (7) Auditorías y los cuarenta y nueve (49) Seguimientos, para un total de cincuenta y seis (56) actividades; obteniendo una calificación para la vigencia del 10,0, equivalente al 100%.</v>
      </c>
      <c r="J5" s="260"/>
      <c r="K5" s="260"/>
      <c r="L5" s="260"/>
    </row>
    <row r="6" spans="1:12" s="152" customFormat="1" ht="114" customHeight="1" thickBot="1" x14ac:dyDescent="0.5">
      <c r="A6" s="257"/>
      <c r="B6" s="257"/>
      <c r="C6" s="257"/>
      <c r="D6" s="257"/>
      <c r="E6" s="257"/>
      <c r="F6" s="257"/>
      <c r="G6" s="259"/>
      <c r="H6" s="259"/>
      <c r="I6" s="261"/>
      <c r="J6" s="261"/>
      <c r="K6" s="261"/>
      <c r="L6" s="261"/>
    </row>
    <row r="7" spans="1:12" ht="17.149999999999999" customHeight="1" x14ac:dyDescent="0.35">
      <c r="A7" s="329" t="s">
        <v>64</v>
      </c>
      <c r="B7" s="330"/>
      <c r="C7" s="330"/>
      <c r="D7" s="330"/>
      <c r="E7" s="330"/>
      <c r="F7" s="330"/>
      <c r="G7" s="330"/>
      <c r="H7" s="330"/>
      <c r="I7" s="330"/>
      <c r="J7" s="330"/>
      <c r="K7" s="330"/>
      <c r="L7" s="184"/>
    </row>
    <row r="8" spans="1:12" ht="17.149999999999999" customHeight="1" x14ac:dyDescent="0.35">
      <c r="A8" s="331" t="s">
        <v>65</v>
      </c>
      <c r="B8" s="332"/>
      <c r="C8" s="332"/>
      <c r="D8" s="332"/>
      <c r="E8" s="332"/>
      <c r="F8" s="332"/>
      <c r="G8" s="332"/>
      <c r="H8" s="332"/>
      <c r="I8" s="332"/>
      <c r="J8" s="332"/>
      <c r="K8" s="332"/>
      <c r="L8" s="185"/>
    </row>
    <row r="9" spans="1:12" ht="17.149999999999999" customHeight="1" x14ac:dyDescent="0.35">
      <c r="A9" s="320" t="s">
        <v>66</v>
      </c>
      <c r="B9" s="321"/>
      <c r="C9" s="321"/>
      <c r="D9" s="321"/>
      <c r="E9" s="321"/>
      <c r="F9" s="321"/>
      <c r="G9" s="321"/>
      <c r="H9" s="321"/>
      <c r="I9" s="321"/>
      <c r="J9" s="321"/>
      <c r="K9" s="321"/>
      <c r="L9" s="322"/>
    </row>
    <row r="10" spans="1:12" ht="16.5" customHeight="1" x14ac:dyDescent="0.35">
      <c r="A10" s="320" t="s">
        <v>67</v>
      </c>
      <c r="B10" s="321"/>
      <c r="C10" s="321"/>
      <c r="D10" s="321"/>
      <c r="E10" s="321"/>
      <c r="F10" s="321"/>
      <c r="G10" s="321"/>
      <c r="H10" s="321"/>
      <c r="I10" s="321"/>
      <c r="J10" s="321"/>
      <c r="K10" s="321"/>
      <c r="L10" s="322"/>
    </row>
    <row r="11" spans="1:12" ht="16.5" customHeight="1" x14ac:dyDescent="0.35">
      <c r="A11" s="323" t="s">
        <v>68</v>
      </c>
      <c r="B11" s="324"/>
      <c r="C11" s="324"/>
      <c r="D11" s="324"/>
      <c r="E11" s="324"/>
      <c r="F11" s="324"/>
      <c r="G11" s="324"/>
      <c r="H11" s="324"/>
      <c r="I11" s="324"/>
      <c r="J11" s="324"/>
      <c r="K11" s="324"/>
      <c r="L11" s="325"/>
    </row>
    <row r="12" spans="1:12" ht="16.5" customHeight="1" thickBot="1" x14ac:dyDescent="0.4">
      <c r="A12" s="326" t="s">
        <v>69</v>
      </c>
      <c r="B12" s="327"/>
      <c r="C12" s="327"/>
      <c r="D12" s="327"/>
      <c r="E12" s="327"/>
      <c r="F12" s="327"/>
      <c r="G12" s="327"/>
      <c r="H12" s="327"/>
      <c r="I12" s="327"/>
      <c r="J12" s="327"/>
      <c r="K12" s="327"/>
      <c r="L12" s="328"/>
    </row>
  </sheetData>
  <sheetProtection algorithmName="SHA-512" hashValue="+9WHg+xbJXOzvV/X/wcplu/ZmoUibC3COUzaCEUEGW34TaAnG5v08N+EnyU3vIDzGV+C1fzE70FnomEE3vEbVw==" saltValue="55inTmsce51karvzgsBAnQ==" spinCount="100000" sheet="1"/>
  <dataConsolidate function="varp" link="1"/>
  <mergeCells count="16">
    <mergeCell ref="A9:L9"/>
    <mergeCell ref="A10:L10"/>
    <mergeCell ref="A11:L11"/>
    <mergeCell ref="A12:L12"/>
    <mergeCell ref="A5:A6"/>
    <mergeCell ref="B5:F6"/>
    <mergeCell ref="G5:H6"/>
    <mergeCell ref="I5:L6"/>
    <mergeCell ref="A7:K7"/>
    <mergeCell ref="A8:K8"/>
    <mergeCell ref="A1:L1"/>
    <mergeCell ref="A2:D3"/>
    <mergeCell ref="H2:I3"/>
    <mergeCell ref="B4:F4"/>
    <mergeCell ref="G4:H4"/>
    <mergeCell ref="I4:L4"/>
  </mergeCells>
  <printOptions horizontalCentered="1" verticalCentered="1"/>
  <pageMargins left="0.39370078740157483" right="0.39370078740157483" top="0.39370078740157483" bottom="0.39370078740157483" header="0.31496062992125984" footer="0.31496062992125984"/>
  <pageSetup paperSize="529" scale="47"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6CF19-443E-4C55-9EB9-20CDDDF807B5}">
  <sheetPr codeName="Hoja27"/>
  <dimension ref="A1:XFC17"/>
  <sheetViews>
    <sheetView showGridLines="0" view="pageBreakPreview" zoomScale="50" zoomScaleNormal="70" zoomScaleSheetLayoutView="50" workbookViewId="0">
      <selection activeCell="B6" sqref="B6:F7"/>
    </sheetView>
  </sheetViews>
  <sheetFormatPr baseColWidth="10" defaultColWidth="0" defaultRowHeight="18.5" x14ac:dyDescent="0.45"/>
  <cols>
    <col min="1" max="1" width="6.453125" style="154" customWidth="1"/>
    <col min="2" max="2" width="14.453125" style="154" customWidth="1"/>
    <col min="3" max="3" width="23.81640625" style="154" customWidth="1"/>
    <col min="4" max="4" width="31.1796875" style="154" customWidth="1"/>
    <col min="5" max="5" width="14.54296875" style="154" customWidth="1"/>
    <col min="6" max="6" width="29.81640625" style="154" customWidth="1"/>
    <col min="7" max="7" width="25.1796875" style="154" customWidth="1"/>
    <col min="8" max="8" width="21.81640625" style="154" customWidth="1"/>
    <col min="9" max="9" width="32.7265625" style="154" customWidth="1"/>
    <col min="10" max="10" width="105" style="154" customWidth="1"/>
    <col min="11" max="11" width="86.453125" style="154" customWidth="1"/>
    <col min="12" max="12" width="74.453125" style="154" customWidth="1"/>
    <col min="13" max="13" width="0.453125" style="154" customWidth="1"/>
    <col min="14" max="14" width="0" style="154" hidden="1" customWidth="1"/>
    <col min="15" max="16375" width="0" style="154" hidden="1"/>
    <col min="16376" max="16376" width="72.7265625" style="154" hidden="1"/>
    <col min="16377" max="16377" width="28.7265625" style="154" hidden="1"/>
    <col min="16378" max="16378" width="26.7265625" style="154" hidden="1"/>
    <col min="16379" max="16379" width="29.7265625" style="154" hidden="1"/>
    <col min="16380" max="16380" width="31" style="154" hidden="1"/>
    <col min="16381" max="16381" width="11.453125" style="154" hidden="1"/>
    <col min="16382" max="16383" width="12.7265625" style="154" hidden="1"/>
    <col min="16384" max="16384" width="36.81640625" style="154" hidden="1"/>
  </cols>
  <sheetData>
    <row r="1" spans="1:22" ht="81" customHeight="1" thickBot="1" x14ac:dyDescent="0.5">
      <c r="A1" s="300" t="s">
        <v>54</v>
      </c>
      <c r="B1" s="300"/>
      <c r="C1" s="300"/>
      <c r="D1" s="300"/>
      <c r="E1" s="300"/>
      <c r="F1" s="300"/>
      <c r="G1" s="300"/>
      <c r="H1" s="300"/>
      <c r="I1" s="300"/>
      <c r="J1" s="300"/>
      <c r="K1" s="300"/>
      <c r="L1" s="300"/>
    </row>
    <row r="2" spans="1:22" ht="24.75" customHeight="1" thickBot="1" x14ac:dyDescent="0.5">
      <c r="A2" s="287" t="s">
        <v>55</v>
      </c>
      <c r="B2" s="287"/>
      <c r="C2" s="287"/>
      <c r="D2" s="287"/>
      <c r="E2" s="160" t="s">
        <v>56</v>
      </c>
      <c r="F2" s="288" t="s">
        <v>57</v>
      </c>
      <c r="G2" s="288"/>
      <c r="H2" s="161" t="s">
        <v>58</v>
      </c>
      <c r="I2" s="289" t="s">
        <v>59</v>
      </c>
      <c r="J2" s="162" t="s">
        <v>56</v>
      </c>
      <c r="K2" s="161" t="s">
        <v>57</v>
      </c>
      <c r="L2" s="160" t="s">
        <v>58</v>
      </c>
    </row>
    <row r="3" spans="1:22" ht="24.75" customHeight="1" thickBot="1" x14ac:dyDescent="0.5">
      <c r="A3" s="287"/>
      <c r="B3" s="287"/>
      <c r="C3" s="287"/>
      <c r="D3" s="287"/>
      <c r="E3" s="159">
        <v>1</v>
      </c>
      <c r="F3" s="287">
        <v>1</v>
      </c>
      <c r="G3" s="287"/>
      <c r="H3" s="163">
        <v>2024</v>
      </c>
      <c r="I3" s="289"/>
      <c r="J3" s="159">
        <v>31</v>
      </c>
      <c r="K3" s="163">
        <v>12</v>
      </c>
      <c r="L3" s="226">
        <v>2024</v>
      </c>
    </row>
    <row r="4" spans="1:22" ht="33" customHeight="1" thickBot="1" x14ac:dyDescent="0.5">
      <c r="A4" s="262" t="s">
        <v>60</v>
      </c>
      <c r="B4" s="268" t="s">
        <v>70</v>
      </c>
      <c r="C4" s="268"/>
      <c r="D4" s="268"/>
      <c r="E4" s="268"/>
      <c r="F4" s="268"/>
      <c r="G4" s="262" t="s">
        <v>71</v>
      </c>
      <c r="H4" s="263" t="s">
        <v>72</v>
      </c>
      <c r="I4" s="263" t="s">
        <v>63</v>
      </c>
      <c r="J4" s="263"/>
      <c r="K4" s="263"/>
      <c r="L4" s="401"/>
    </row>
    <row r="5" spans="1:22" ht="53.25" customHeight="1" thickBot="1" x14ac:dyDescent="0.5">
      <c r="A5" s="262"/>
      <c r="B5" s="269" t="str">
        <f>'CONSOLIDADO EV. 2024 SNS'!C16</f>
        <v>Oficina de Control Interno</v>
      </c>
      <c r="C5" s="269"/>
      <c r="D5" s="269"/>
      <c r="E5" s="269"/>
      <c r="F5" s="269"/>
      <c r="G5" s="262"/>
      <c r="H5" s="263"/>
      <c r="I5" s="263"/>
      <c r="J5" s="263"/>
      <c r="K5" s="263"/>
      <c r="L5" s="263"/>
    </row>
    <row r="6" spans="1:22" ht="246" customHeight="1" thickBot="1" x14ac:dyDescent="0.5">
      <c r="A6" s="271">
        <v>1</v>
      </c>
      <c r="B6" s="270" t="s">
        <v>337</v>
      </c>
      <c r="C6" s="343"/>
      <c r="D6" s="343"/>
      <c r="E6" s="343"/>
      <c r="F6" s="344"/>
      <c r="G6" s="272">
        <v>1</v>
      </c>
      <c r="H6" s="273">
        <v>10</v>
      </c>
      <c r="I6" s="275" t="s">
        <v>338</v>
      </c>
      <c r="J6" s="275"/>
      <c r="K6" s="275"/>
      <c r="L6" s="276"/>
    </row>
    <row r="7" spans="1:22" ht="246" customHeight="1" thickBot="1" x14ac:dyDescent="0.5">
      <c r="A7" s="271"/>
      <c r="B7" s="345"/>
      <c r="C7" s="346"/>
      <c r="D7" s="346"/>
      <c r="E7" s="346"/>
      <c r="F7" s="347"/>
      <c r="G7" s="272"/>
      <c r="H7" s="273"/>
      <c r="I7" s="275"/>
      <c r="J7" s="275"/>
      <c r="K7" s="275"/>
      <c r="L7" s="276"/>
    </row>
    <row r="8" spans="1:22" ht="177.75" customHeight="1" thickBot="1" x14ac:dyDescent="0.5">
      <c r="A8" s="271">
        <f>A6+1</f>
        <v>2</v>
      </c>
      <c r="B8" s="277" t="s">
        <v>339</v>
      </c>
      <c r="C8" s="349"/>
      <c r="D8" s="349"/>
      <c r="E8" s="349"/>
      <c r="F8" s="350"/>
      <c r="G8" s="272">
        <v>1</v>
      </c>
      <c r="H8" s="273">
        <v>10</v>
      </c>
      <c r="I8" s="275" t="s">
        <v>340</v>
      </c>
      <c r="J8" s="275"/>
      <c r="K8" s="275"/>
      <c r="L8" s="276"/>
    </row>
    <row r="9" spans="1:22" ht="177.75" customHeight="1" thickBot="1" x14ac:dyDescent="0.5">
      <c r="A9" s="271"/>
      <c r="B9" s="351"/>
      <c r="C9" s="352"/>
      <c r="D9" s="352"/>
      <c r="E9" s="352"/>
      <c r="F9" s="353"/>
      <c r="G9" s="272"/>
      <c r="H9" s="273"/>
      <c r="I9" s="275"/>
      <c r="J9" s="275"/>
      <c r="K9" s="275"/>
      <c r="L9" s="276"/>
      <c r="O9" s="267"/>
      <c r="P9" s="267"/>
      <c r="Q9" s="267"/>
      <c r="R9" s="267"/>
      <c r="S9" s="267"/>
      <c r="T9" s="267"/>
      <c r="U9" s="267"/>
      <c r="V9" s="267"/>
    </row>
    <row r="10" spans="1:22" s="225" customFormat="1" ht="91.5" customHeight="1" thickBot="1" x14ac:dyDescent="0.5">
      <c r="A10" s="278" t="s">
        <v>6</v>
      </c>
      <c r="B10" s="278"/>
      <c r="C10" s="278"/>
      <c r="D10" s="278"/>
      <c r="E10" s="278"/>
      <c r="F10" s="278"/>
      <c r="G10" s="280">
        <v>1</v>
      </c>
      <c r="H10" s="282">
        <f>SUM(H6:H9)/2</f>
        <v>10</v>
      </c>
      <c r="I10" s="316" t="s">
        <v>341</v>
      </c>
      <c r="J10" s="316"/>
      <c r="K10" s="316"/>
      <c r="L10" s="316"/>
    </row>
    <row r="11" spans="1:22" s="225" customFormat="1" ht="91.5" customHeight="1" thickBot="1" x14ac:dyDescent="0.5">
      <c r="A11" s="279"/>
      <c r="B11" s="279"/>
      <c r="C11" s="279"/>
      <c r="D11" s="279"/>
      <c r="E11" s="279"/>
      <c r="F11" s="279"/>
      <c r="G11" s="281"/>
      <c r="H11" s="283"/>
      <c r="I11" s="316"/>
      <c r="J11" s="316"/>
      <c r="K11" s="316"/>
      <c r="L11" s="316"/>
    </row>
    <row r="12" spans="1:22" x14ac:dyDescent="0.45">
      <c r="A12" s="306" t="s">
        <v>64</v>
      </c>
      <c r="B12" s="307"/>
      <c r="C12" s="307"/>
      <c r="D12" s="307"/>
      <c r="E12" s="307"/>
      <c r="F12" s="307"/>
      <c r="G12" s="307"/>
      <c r="H12" s="307"/>
      <c r="I12" s="307"/>
      <c r="J12" s="307"/>
      <c r="K12" s="307"/>
      <c r="L12" s="173"/>
    </row>
    <row r="13" spans="1:22" x14ac:dyDescent="0.45">
      <c r="A13" s="305" t="s">
        <v>65</v>
      </c>
      <c r="B13" s="244"/>
      <c r="C13" s="244"/>
      <c r="D13" s="244"/>
      <c r="E13" s="244"/>
      <c r="F13" s="244"/>
      <c r="G13" s="244"/>
      <c r="H13" s="244"/>
      <c r="I13" s="244"/>
      <c r="J13" s="244"/>
      <c r="K13" s="244"/>
      <c r="L13" s="172"/>
    </row>
    <row r="14" spans="1:22" ht="18.649999999999999" customHeight="1" x14ac:dyDescent="0.45">
      <c r="A14" s="303" t="s">
        <v>66</v>
      </c>
      <c r="B14" s="246"/>
      <c r="C14" s="246"/>
      <c r="D14" s="246"/>
      <c r="E14" s="246"/>
      <c r="F14" s="246"/>
      <c r="G14" s="246"/>
      <c r="H14" s="246"/>
      <c r="I14" s="246"/>
      <c r="J14" s="246"/>
      <c r="K14" s="246"/>
      <c r="L14" s="304"/>
    </row>
    <row r="15" spans="1:22" x14ac:dyDescent="0.45">
      <c r="A15" s="303" t="s">
        <v>67</v>
      </c>
      <c r="B15" s="246"/>
      <c r="C15" s="246"/>
      <c r="D15" s="246"/>
      <c r="E15" s="246"/>
      <c r="F15" s="246"/>
      <c r="G15" s="246"/>
      <c r="H15" s="246"/>
      <c r="I15" s="246"/>
      <c r="J15" s="246"/>
      <c r="K15" s="246"/>
      <c r="L15" s="304"/>
    </row>
    <row r="16" spans="1:22" x14ac:dyDescent="0.45">
      <c r="A16" s="301" t="s">
        <v>68</v>
      </c>
      <c r="B16" s="265"/>
      <c r="C16" s="265"/>
      <c r="D16" s="265"/>
      <c r="E16" s="265"/>
      <c r="F16" s="265"/>
      <c r="G16" s="265"/>
      <c r="H16" s="265"/>
      <c r="I16" s="265"/>
      <c r="J16" s="265"/>
      <c r="K16" s="265"/>
      <c r="L16" s="302"/>
    </row>
    <row r="17" spans="1:12" ht="19" thickBot="1" x14ac:dyDescent="0.5">
      <c r="A17" s="174" t="s">
        <v>69</v>
      </c>
      <c r="B17" s="175"/>
      <c r="C17" s="175"/>
      <c r="D17" s="175"/>
      <c r="E17" s="175"/>
      <c r="F17" s="175"/>
      <c r="G17" s="175"/>
      <c r="H17" s="175"/>
      <c r="I17" s="175"/>
      <c r="J17" s="175"/>
      <c r="K17" s="175"/>
      <c r="L17" s="176"/>
    </row>
  </sheetData>
  <sheetProtection algorithmName="SHA-512" hashValue="GNCwhGb2scSziIYc/jUTLs88YDJwtnyjiD1VsxgO2R4nERxe6nrxOND9fBTLiqChG7truV9Hbn50jrK3K2BYaw==" saltValue="HMlitwk8ece+uMO8P/nQOg==" spinCount="100000" sheet="1" objects="1" scenarios="1"/>
  <dataConsolidate function="varp"/>
  <mergeCells count="31">
    <mergeCell ref="A1:L1"/>
    <mergeCell ref="A2:D3"/>
    <mergeCell ref="F2:G2"/>
    <mergeCell ref="I2:I3"/>
    <mergeCell ref="F3:G3"/>
    <mergeCell ref="O9:V9"/>
    <mergeCell ref="B5:F5"/>
    <mergeCell ref="A6:A7"/>
    <mergeCell ref="B6:F7"/>
    <mergeCell ref="G6:G7"/>
    <mergeCell ref="H6:H7"/>
    <mergeCell ref="I6:L7"/>
    <mergeCell ref="A4:A5"/>
    <mergeCell ref="B4:F4"/>
    <mergeCell ref="G4:G5"/>
    <mergeCell ref="H4:H5"/>
    <mergeCell ref="I4:L5"/>
    <mergeCell ref="A8:A9"/>
    <mergeCell ref="B8:F9"/>
    <mergeCell ref="G8:G9"/>
    <mergeCell ref="H8:H9"/>
    <mergeCell ref="I8:L9"/>
    <mergeCell ref="A14:L14"/>
    <mergeCell ref="A15:L15"/>
    <mergeCell ref="A16:L16"/>
    <mergeCell ref="A10:F11"/>
    <mergeCell ref="G10:G11"/>
    <mergeCell ref="H10:H11"/>
    <mergeCell ref="I10:L11"/>
    <mergeCell ref="A12:K12"/>
    <mergeCell ref="A13:K13"/>
  </mergeCells>
  <dataValidations count="1">
    <dataValidation type="decimal" allowBlank="1" showInputMessage="1" showErrorMessage="1" sqref="H6 H10" xr:uid="{119E18C8-FC23-4DA4-9025-CDDF76C5C722}">
      <formula1>0</formula1>
      <formula2>10</formula2>
    </dataValidation>
  </dataValidations>
  <printOptions horizontalCentered="1" verticalCentered="1"/>
  <pageMargins left="0.19685039370078741" right="0.31496062992125984" top="0.31496062992125984" bottom="0.23" header="0.23622047244094491" footer="0.15748031496062992"/>
  <pageSetup scale="22"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E5C10AB-92B1-4DE8-BD25-8E7AA7720B30}">
          <x14:formula1>
            <xm:f>Hoja4!$I$3:$I$8</xm:f>
          </x14:formula1>
          <xm:sqref>H3 L3</xm:sqref>
        </x14:dataValidation>
        <x14:dataValidation type="list" allowBlank="1" showInputMessage="1" showErrorMessage="1" xr:uid="{C5174A26-05E5-4298-AFA7-96BF5F7F9F94}">
          <x14:formula1>
            <xm:f>Hoja4!$H$3:$H$14</xm:f>
          </x14:formula1>
          <xm:sqref>K3 F3:G3</xm:sqref>
        </x14:dataValidation>
        <x14:dataValidation type="list" allowBlank="1" showInputMessage="1" showErrorMessage="1" promptTitle="Dias" xr:uid="{BAF993D5-BDBA-4DDC-96A2-2B0365426C4F}">
          <x14:formula1>
            <xm:f>Hoja4!$H$3:$H$33</xm:f>
          </x14:formula1>
          <xm:sqref>E3 J3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CCB2B-EEA1-4975-8370-ED92391DA9D6}">
  <sheetPr>
    <tabColor theme="0" tint="-4.9989318521683403E-2"/>
    <pageSetUpPr fitToPage="1"/>
  </sheetPr>
  <dimension ref="A1:L12"/>
  <sheetViews>
    <sheetView view="pageBreakPreview" zoomScale="50" zoomScaleSheetLayoutView="50" workbookViewId="0">
      <selection activeCell="I5" sqref="I5:L6"/>
    </sheetView>
  </sheetViews>
  <sheetFormatPr baseColWidth="10" defaultColWidth="0" defaultRowHeight="0" customHeight="1" zeroHeight="1" x14ac:dyDescent="0.35"/>
  <cols>
    <col min="1" max="1" width="5.7265625" style="165" customWidth="1"/>
    <col min="2" max="2" width="14.453125" style="59" customWidth="1"/>
    <col min="3" max="3" width="12.7265625" style="59" customWidth="1"/>
    <col min="4" max="4" width="15.26953125" style="59" customWidth="1"/>
    <col min="5" max="5" width="15" style="59" customWidth="1"/>
    <col min="6" max="6" width="14.1796875" style="59" customWidth="1"/>
    <col min="7" max="8" width="19.7265625" style="59" customWidth="1"/>
    <col min="9" max="11" width="39.26953125" style="59" customWidth="1"/>
    <col min="12" max="12" width="41.81640625" style="166" customWidth="1"/>
    <col min="13" max="13" width="0.453125" style="59" customWidth="1"/>
    <col min="14" max="14" width="0" style="59" hidden="1" customWidth="1"/>
    <col min="15" max="16384" width="0" style="59" hidden="1"/>
  </cols>
  <sheetData>
    <row r="1" spans="1:12" ht="79.5" customHeight="1" thickBot="1" x14ac:dyDescent="0.4">
      <c r="A1" s="235" t="s">
        <v>54</v>
      </c>
      <c r="B1" s="236"/>
      <c r="C1" s="236"/>
      <c r="D1" s="236"/>
      <c r="E1" s="236"/>
      <c r="F1" s="236"/>
      <c r="G1" s="236"/>
      <c r="H1" s="236"/>
      <c r="I1" s="236"/>
      <c r="J1" s="236"/>
      <c r="K1" s="236"/>
      <c r="L1" s="237"/>
    </row>
    <row r="2" spans="1:12" s="169" customFormat="1" ht="25.5" customHeight="1" x14ac:dyDescent="0.35">
      <c r="A2" s="248" t="s">
        <v>55</v>
      </c>
      <c r="B2" s="249"/>
      <c r="C2" s="249"/>
      <c r="D2" s="249"/>
      <c r="E2" s="167" t="s">
        <v>56</v>
      </c>
      <c r="F2" s="167" t="s">
        <v>57</v>
      </c>
      <c r="G2" s="167" t="s">
        <v>58</v>
      </c>
      <c r="H2" s="252" t="s">
        <v>59</v>
      </c>
      <c r="I2" s="253"/>
      <c r="J2" s="167" t="s">
        <v>56</v>
      </c>
      <c r="K2" s="167" t="s">
        <v>57</v>
      </c>
      <c r="L2" s="168" t="s">
        <v>58</v>
      </c>
    </row>
    <row r="3" spans="1:12" s="169" customFormat="1" ht="25.5" customHeight="1" thickBot="1" x14ac:dyDescent="0.4">
      <c r="A3" s="250"/>
      <c r="B3" s="251"/>
      <c r="C3" s="251"/>
      <c r="D3" s="251"/>
      <c r="E3" s="170">
        <f>'1.1. SDETGR 2024'!E3</f>
        <v>1</v>
      </c>
      <c r="F3" s="170">
        <f>'1.1. SDETGR 2024'!F3</f>
        <v>1</v>
      </c>
      <c r="G3" s="170">
        <f>'1.1. SDETGR 2024'!H3</f>
        <v>2024</v>
      </c>
      <c r="H3" s="254"/>
      <c r="I3" s="255"/>
      <c r="J3" s="170">
        <f>'1.1. SDETGR 2024'!J3</f>
        <v>31</v>
      </c>
      <c r="K3" s="170">
        <f>'1.1. SDETGR 2024'!K3</f>
        <v>12</v>
      </c>
      <c r="L3" s="171">
        <f>'1.1. SDETGR 2024'!L3</f>
        <v>2024</v>
      </c>
    </row>
    <row r="4" spans="1:12" ht="75" customHeight="1" thickBot="1" x14ac:dyDescent="0.4">
      <c r="A4" s="216" t="s">
        <v>60</v>
      </c>
      <c r="B4" s="262" t="s">
        <v>61</v>
      </c>
      <c r="C4" s="262"/>
      <c r="D4" s="262"/>
      <c r="E4" s="262"/>
      <c r="F4" s="262"/>
      <c r="G4" s="263" t="s">
        <v>62</v>
      </c>
      <c r="H4" s="263"/>
      <c r="I4" s="263" t="s">
        <v>63</v>
      </c>
      <c r="J4" s="263"/>
      <c r="K4" s="263"/>
      <c r="L4" s="263"/>
    </row>
    <row r="5" spans="1:12" s="152" customFormat="1" ht="124.5" customHeight="1" x14ac:dyDescent="0.45">
      <c r="A5" s="256">
        <v>14</v>
      </c>
      <c r="B5" s="256" t="str">
        <f>'14.1 DIAD 2024'!B5</f>
        <v>Dirección Administrativa</v>
      </c>
      <c r="C5" s="256"/>
      <c r="D5" s="256"/>
      <c r="E5" s="256"/>
      <c r="F5" s="256"/>
      <c r="G5" s="258">
        <f>'14.1 DIAD 2024'!H32</f>
        <v>9.9969230769230784</v>
      </c>
      <c r="H5" s="258"/>
      <c r="I5" s="260" t="str">
        <f>'14.1 DIAD 2024'!I32</f>
        <v xml:space="preserve">Conclusión
Con relación a las actividades e indicadores de gestión a cargo de la Dirección Administrativa, y con base a la evidencia objetiva que reposa en el SharePoint (Reporte PAG), así como, la “Matriz de formulación de Plan Anual de Gestión – PAG” para la vigencia 2024, se determinó un cumplimiento del 100%.
Sin embargo, pese a que la calificación obtenida por la dependencia evaluada fue del 100%, resulta importante que desde la Dirección Administrativa - Grupo de Gestión Documental, que con el apoyo metodológico de la Oficina Asesora de Planeación, se lleve a cabo la revisión del indicador DI28 – Frecuencia trimestral Total requisitos del MGDA cumplidos por el GGD / Total requisitos del MGDA requeridos, conforme a los lineamientos establecidos por el Departamento Administrativo de la Función Pública – DAFP a través de la “Guía para la construcción y análisis de indicadores de gestión” - Versión 4 de mayo de 2018, dado que, el denominador tiende a variar trimestre a trimestre sin que se mantenga un criterio unificado, lo cual, puede contribuir a que se generen situaciones adversas en la medición del estado de avance y cumplimiento de las actividades; motivo por el cual se genera la No Conformidad N.1 Incumplimiento de lo preceptuado en la actividad clave de éxito “Ejecutar Seguimiento a la Gestión” del proceso “Mejora”
</v>
      </c>
      <c r="J5" s="260"/>
      <c r="K5" s="260"/>
      <c r="L5" s="260"/>
    </row>
    <row r="6" spans="1:12" s="152" customFormat="1" ht="124.5" customHeight="1" thickBot="1" x14ac:dyDescent="0.5">
      <c r="A6" s="257"/>
      <c r="B6" s="257"/>
      <c r="C6" s="257"/>
      <c r="D6" s="257"/>
      <c r="E6" s="257"/>
      <c r="F6" s="257"/>
      <c r="G6" s="259"/>
      <c r="H6" s="259"/>
      <c r="I6" s="261"/>
      <c r="J6" s="261"/>
      <c r="K6" s="261"/>
      <c r="L6" s="261"/>
    </row>
    <row r="7" spans="1:12" ht="17.149999999999999" customHeight="1" x14ac:dyDescent="0.35">
      <c r="A7" s="329" t="s">
        <v>64</v>
      </c>
      <c r="B7" s="330"/>
      <c r="C7" s="330"/>
      <c r="D7" s="330"/>
      <c r="E7" s="330"/>
      <c r="F7" s="330"/>
      <c r="G7" s="330"/>
      <c r="H7" s="330"/>
      <c r="I7" s="330"/>
      <c r="J7" s="330"/>
      <c r="K7" s="330"/>
      <c r="L7" s="184"/>
    </row>
    <row r="8" spans="1:12" ht="17.149999999999999" customHeight="1" x14ac:dyDescent="0.35">
      <c r="A8" s="331" t="s">
        <v>65</v>
      </c>
      <c r="B8" s="332"/>
      <c r="C8" s="332"/>
      <c r="D8" s="332"/>
      <c r="E8" s="332"/>
      <c r="F8" s="332"/>
      <c r="G8" s="332"/>
      <c r="H8" s="332"/>
      <c r="I8" s="332"/>
      <c r="J8" s="332"/>
      <c r="K8" s="332"/>
      <c r="L8" s="185"/>
    </row>
    <row r="9" spans="1:12" ht="17.149999999999999" customHeight="1" x14ac:dyDescent="0.35">
      <c r="A9" s="320" t="s">
        <v>66</v>
      </c>
      <c r="B9" s="321"/>
      <c r="C9" s="321"/>
      <c r="D9" s="321"/>
      <c r="E9" s="321"/>
      <c r="F9" s="321"/>
      <c r="G9" s="321"/>
      <c r="H9" s="321"/>
      <c r="I9" s="321"/>
      <c r="J9" s="321"/>
      <c r="K9" s="321"/>
      <c r="L9" s="322"/>
    </row>
    <row r="10" spans="1:12" ht="16.5" customHeight="1" x14ac:dyDescent="0.35">
      <c r="A10" s="320" t="s">
        <v>67</v>
      </c>
      <c r="B10" s="321"/>
      <c r="C10" s="321"/>
      <c r="D10" s="321"/>
      <c r="E10" s="321"/>
      <c r="F10" s="321"/>
      <c r="G10" s="321"/>
      <c r="H10" s="321"/>
      <c r="I10" s="321"/>
      <c r="J10" s="321"/>
      <c r="K10" s="321"/>
      <c r="L10" s="322"/>
    </row>
    <row r="11" spans="1:12" ht="16.5" customHeight="1" x14ac:dyDescent="0.35">
      <c r="A11" s="323" t="s">
        <v>68</v>
      </c>
      <c r="B11" s="324"/>
      <c r="C11" s="324"/>
      <c r="D11" s="324"/>
      <c r="E11" s="324"/>
      <c r="F11" s="324"/>
      <c r="G11" s="324"/>
      <c r="H11" s="324"/>
      <c r="I11" s="324"/>
      <c r="J11" s="324"/>
      <c r="K11" s="324"/>
      <c r="L11" s="325"/>
    </row>
    <row r="12" spans="1:12" ht="16.5" customHeight="1" thickBot="1" x14ac:dyDescent="0.4">
      <c r="A12" s="326" t="s">
        <v>69</v>
      </c>
      <c r="B12" s="327"/>
      <c r="C12" s="327"/>
      <c r="D12" s="327"/>
      <c r="E12" s="327"/>
      <c r="F12" s="327"/>
      <c r="G12" s="327"/>
      <c r="H12" s="327"/>
      <c r="I12" s="327"/>
      <c r="J12" s="327"/>
      <c r="K12" s="327"/>
      <c r="L12" s="328"/>
    </row>
  </sheetData>
  <sheetProtection algorithmName="SHA-512" hashValue="bej+QFotuYgL3ohUp0/8lyMnLzd+oWsUjahsAnOti2+WJTSIGv6TVyq5me7477LNqtuimC7lNKNftv7DG/X84w==" saltValue="gtxjCw39951jKV65YTE3ow==" spinCount="100000" sheet="1"/>
  <dataConsolidate function="varp" link="1"/>
  <mergeCells count="16">
    <mergeCell ref="A9:L9"/>
    <mergeCell ref="A10:L10"/>
    <mergeCell ref="A11:L11"/>
    <mergeCell ref="A12:L12"/>
    <mergeCell ref="A5:A6"/>
    <mergeCell ref="B5:F6"/>
    <mergeCell ref="G5:H6"/>
    <mergeCell ref="I5:L6"/>
    <mergeCell ref="A7:K7"/>
    <mergeCell ref="A8:K8"/>
    <mergeCell ref="A1:L1"/>
    <mergeCell ref="A2:D3"/>
    <mergeCell ref="H2:I3"/>
    <mergeCell ref="B4:F4"/>
    <mergeCell ref="G4:H4"/>
    <mergeCell ref="I4:L4"/>
  </mergeCells>
  <printOptions horizontalCentered="1" verticalCentered="1"/>
  <pageMargins left="0.39370078740157483" right="0.39370078740157483" top="0.39370078740157483" bottom="0.39370078740157483" header="0.31496062992125984" footer="0.31496062992125984"/>
  <pageSetup paperSize="529" scale="47"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A75E3-A7FC-47CE-9A47-6A6D70E367FF}">
  <sheetPr codeName="Hoja29"/>
  <dimension ref="A1:XFC39"/>
  <sheetViews>
    <sheetView showGridLines="0" view="pageBreakPreview" zoomScale="50" zoomScaleNormal="70" zoomScaleSheetLayoutView="50" workbookViewId="0">
      <selection activeCell="B6" sqref="B6:F7"/>
    </sheetView>
  </sheetViews>
  <sheetFormatPr baseColWidth="10" defaultColWidth="0" defaultRowHeight="18.5" x14ac:dyDescent="0.45"/>
  <cols>
    <col min="1" max="1" width="6.453125" style="154" customWidth="1"/>
    <col min="2" max="2" width="14.453125" style="154" customWidth="1"/>
    <col min="3" max="3" width="23.81640625" style="154" customWidth="1"/>
    <col min="4" max="4" width="31.1796875" style="154" customWidth="1"/>
    <col min="5" max="5" width="14.54296875" style="154" customWidth="1"/>
    <col min="6" max="6" width="29.81640625" style="154" customWidth="1"/>
    <col min="7" max="7" width="25.1796875" style="154" customWidth="1"/>
    <col min="8" max="8" width="21.81640625" style="154" customWidth="1"/>
    <col min="9" max="9" width="32.7265625" style="154" customWidth="1"/>
    <col min="10" max="12" width="99" style="154" customWidth="1"/>
    <col min="13" max="13" width="0.453125" style="154" customWidth="1"/>
    <col min="14" max="14" width="0" style="154" hidden="1" customWidth="1"/>
    <col min="15" max="16375" width="0" style="154" hidden="1"/>
    <col min="16376" max="16376" width="72.7265625" style="154" hidden="1"/>
    <col min="16377" max="16377" width="28.7265625" style="154" hidden="1"/>
    <col min="16378" max="16378" width="26.7265625" style="154" hidden="1"/>
    <col min="16379" max="16379" width="29.7265625" style="154" hidden="1"/>
    <col min="16380" max="16380" width="31" style="154" hidden="1"/>
    <col min="16381" max="16381" width="11.453125" style="154" hidden="1"/>
    <col min="16382" max="16383" width="12.7265625" style="154" hidden="1"/>
    <col min="16384" max="16384" width="36.81640625" style="154" hidden="1"/>
  </cols>
  <sheetData>
    <row r="1" spans="1:22" ht="81" customHeight="1" thickBot="1" x14ac:dyDescent="0.5">
      <c r="A1" s="300" t="s">
        <v>54</v>
      </c>
      <c r="B1" s="300"/>
      <c r="C1" s="300"/>
      <c r="D1" s="300"/>
      <c r="E1" s="300"/>
      <c r="F1" s="300"/>
      <c r="G1" s="300"/>
      <c r="H1" s="300"/>
      <c r="I1" s="300"/>
      <c r="J1" s="300"/>
      <c r="K1" s="300"/>
      <c r="L1" s="300"/>
    </row>
    <row r="2" spans="1:22" ht="24.75" customHeight="1" thickBot="1" x14ac:dyDescent="0.5">
      <c r="A2" s="287" t="s">
        <v>55</v>
      </c>
      <c r="B2" s="287"/>
      <c r="C2" s="287"/>
      <c r="D2" s="287"/>
      <c r="E2" s="160" t="s">
        <v>56</v>
      </c>
      <c r="F2" s="288" t="s">
        <v>57</v>
      </c>
      <c r="G2" s="288"/>
      <c r="H2" s="161" t="s">
        <v>58</v>
      </c>
      <c r="I2" s="289" t="s">
        <v>59</v>
      </c>
      <c r="J2" s="162" t="s">
        <v>56</v>
      </c>
      <c r="K2" s="160" t="s">
        <v>57</v>
      </c>
      <c r="L2" s="220" t="s">
        <v>58</v>
      </c>
    </row>
    <row r="3" spans="1:22" ht="24.75" customHeight="1" thickBot="1" x14ac:dyDescent="0.5">
      <c r="A3" s="287"/>
      <c r="B3" s="287"/>
      <c r="C3" s="287"/>
      <c r="D3" s="287"/>
      <c r="E3" s="159">
        <v>1</v>
      </c>
      <c r="F3" s="287">
        <v>1</v>
      </c>
      <c r="G3" s="287"/>
      <c r="H3" s="163">
        <v>2024</v>
      </c>
      <c r="I3" s="289"/>
      <c r="J3" s="159">
        <v>31</v>
      </c>
      <c r="K3" s="159">
        <v>12</v>
      </c>
      <c r="L3" s="159">
        <v>2024</v>
      </c>
    </row>
    <row r="4" spans="1:22" ht="33" customHeight="1" thickBot="1" x14ac:dyDescent="0.5">
      <c r="A4" s="262" t="s">
        <v>60</v>
      </c>
      <c r="B4" s="268" t="s">
        <v>70</v>
      </c>
      <c r="C4" s="268"/>
      <c r="D4" s="268"/>
      <c r="E4" s="268"/>
      <c r="F4" s="268"/>
      <c r="G4" s="262" t="s">
        <v>71</v>
      </c>
      <c r="H4" s="410" t="s">
        <v>72</v>
      </c>
      <c r="I4" s="263" t="s">
        <v>63</v>
      </c>
      <c r="J4" s="263"/>
      <c r="K4" s="263"/>
      <c r="L4" s="263"/>
    </row>
    <row r="5" spans="1:22" ht="53.25" customHeight="1" thickBot="1" x14ac:dyDescent="0.5">
      <c r="A5" s="262"/>
      <c r="B5" s="269" t="str">
        <f>'CONSOLIDADO EV. 2024 SNS'!C18</f>
        <v>Dirección Administrativa</v>
      </c>
      <c r="C5" s="269"/>
      <c r="D5" s="269"/>
      <c r="E5" s="269"/>
      <c r="F5" s="269"/>
      <c r="G5" s="262"/>
      <c r="H5" s="410"/>
      <c r="I5" s="263"/>
      <c r="J5" s="263"/>
      <c r="K5" s="263"/>
      <c r="L5" s="263"/>
    </row>
    <row r="6" spans="1:22" ht="227.25" customHeight="1" thickBot="1" x14ac:dyDescent="0.5">
      <c r="A6" s="271">
        <v>1</v>
      </c>
      <c r="B6" s="270" t="s">
        <v>342</v>
      </c>
      <c r="C6" s="343"/>
      <c r="D6" s="343"/>
      <c r="E6" s="343"/>
      <c r="F6" s="344"/>
      <c r="G6" s="272">
        <v>1</v>
      </c>
      <c r="H6" s="372">
        <v>10</v>
      </c>
      <c r="I6" s="405" t="s">
        <v>343</v>
      </c>
      <c r="J6" s="405"/>
      <c r="K6" s="405"/>
      <c r="L6" s="406"/>
    </row>
    <row r="7" spans="1:22" ht="227.25" customHeight="1" thickBot="1" x14ac:dyDescent="0.5">
      <c r="A7" s="271"/>
      <c r="B7" s="345"/>
      <c r="C7" s="346"/>
      <c r="D7" s="346"/>
      <c r="E7" s="346"/>
      <c r="F7" s="347"/>
      <c r="G7" s="272"/>
      <c r="H7" s="372"/>
      <c r="I7" s="405"/>
      <c r="J7" s="405"/>
      <c r="K7" s="405"/>
      <c r="L7" s="406"/>
    </row>
    <row r="8" spans="1:22" ht="267" customHeight="1" thickBot="1" x14ac:dyDescent="0.5">
      <c r="A8" s="271">
        <f>A6+1</f>
        <v>2</v>
      </c>
      <c r="B8" s="277" t="s">
        <v>344</v>
      </c>
      <c r="C8" s="349"/>
      <c r="D8" s="349"/>
      <c r="E8" s="349"/>
      <c r="F8" s="350"/>
      <c r="G8" s="272">
        <v>1</v>
      </c>
      <c r="H8" s="372">
        <v>10</v>
      </c>
      <c r="I8" s="405" t="s">
        <v>345</v>
      </c>
      <c r="J8" s="405"/>
      <c r="K8" s="405"/>
      <c r="L8" s="406"/>
    </row>
    <row r="9" spans="1:22" ht="267" customHeight="1" thickBot="1" x14ac:dyDescent="0.5">
      <c r="A9" s="271"/>
      <c r="B9" s="351"/>
      <c r="C9" s="352"/>
      <c r="D9" s="352"/>
      <c r="E9" s="352"/>
      <c r="F9" s="353"/>
      <c r="G9" s="272"/>
      <c r="H9" s="372"/>
      <c r="I9" s="405"/>
      <c r="J9" s="405"/>
      <c r="K9" s="405"/>
      <c r="L9" s="406"/>
      <c r="O9" s="267"/>
      <c r="P9" s="267"/>
      <c r="Q9" s="267"/>
      <c r="R9" s="267"/>
      <c r="S9" s="267"/>
      <c r="T9" s="267"/>
      <c r="U9" s="267"/>
      <c r="V9" s="267"/>
    </row>
    <row r="10" spans="1:22" ht="225" customHeight="1" thickBot="1" x14ac:dyDescent="0.5">
      <c r="A10" s="271">
        <f>A8+1</f>
        <v>3</v>
      </c>
      <c r="B10" s="270" t="s">
        <v>346</v>
      </c>
      <c r="C10" s="343"/>
      <c r="D10" s="343"/>
      <c r="E10" s="343"/>
      <c r="F10" s="344"/>
      <c r="G10" s="272">
        <v>1</v>
      </c>
      <c r="H10" s="372">
        <v>10</v>
      </c>
      <c r="I10" s="405" t="s">
        <v>347</v>
      </c>
      <c r="J10" s="405"/>
      <c r="K10" s="405"/>
      <c r="L10" s="406"/>
      <c r="O10" s="164"/>
      <c r="P10" s="164"/>
      <c r="Q10" s="164"/>
      <c r="R10" s="164"/>
      <c r="S10" s="164"/>
      <c r="T10" s="164"/>
      <c r="U10" s="164"/>
      <c r="V10" s="164"/>
    </row>
    <row r="11" spans="1:22" ht="225" customHeight="1" thickBot="1" x14ac:dyDescent="0.5">
      <c r="A11" s="271"/>
      <c r="B11" s="345"/>
      <c r="C11" s="346"/>
      <c r="D11" s="346"/>
      <c r="E11" s="346"/>
      <c r="F11" s="347"/>
      <c r="G11" s="272"/>
      <c r="H11" s="372"/>
      <c r="I11" s="405"/>
      <c r="J11" s="405"/>
      <c r="K11" s="405"/>
      <c r="L11" s="406"/>
      <c r="O11" s="164"/>
      <c r="P11" s="164"/>
      <c r="Q11" s="164"/>
      <c r="R11" s="164"/>
      <c r="S11" s="164"/>
      <c r="T11" s="164"/>
      <c r="U11" s="164"/>
      <c r="V11" s="164"/>
    </row>
    <row r="12" spans="1:22" ht="226.5" customHeight="1" thickBot="1" x14ac:dyDescent="0.5">
      <c r="A12" s="271">
        <f>A10+1</f>
        <v>4</v>
      </c>
      <c r="B12" s="270" t="s">
        <v>348</v>
      </c>
      <c r="C12" s="343"/>
      <c r="D12" s="343"/>
      <c r="E12" s="343"/>
      <c r="F12" s="344"/>
      <c r="G12" s="272">
        <v>1</v>
      </c>
      <c r="H12" s="372">
        <v>10</v>
      </c>
      <c r="I12" s="405" t="s">
        <v>349</v>
      </c>
      <c r="J12" s="405"/>
      <c r="K12" s="405"/>
      <c r="L12" s="406"/>
      <c r="O12" s="164"/>
      <c r="P12" s="164"/>
      <c r="Q12" s="164"/>
      <c r="R12" s="164"/>
      <c r="S12" s="164"/>
      <c r="T12" s="164"/>
      <c r="U12" s="164"/>
      <c r="V12" s="164"/>
    </row>
    <row r="13" spans="1:22" ht="226.5" customHeight="1" thickBot="1" x14ac:dyDescent="0.5">
      <c r="A13" s="271"/>
      <c r="B13" s="345"/>
      <c r="C13" s="346"/>
      <c r="D13" s="346"/>
      <c r="E13" s="346"/>
      <c r="F13" s="347"/>
      <c r="G13" s="272"/>
      <c r="H13" s="372"/>
      <c r="I13" s="405"/>
      <c r="J13" s="405"/>
      <c r="K13" s="405"/>
      <c r="L13" s="406"/>
      <c r="O13" s="164"/>
      <c r="P13" s="164"/>
      <c r="Q13" s="164"/>
      <c r="R13" s="164"/>
      <c r="S13" s="164"/>
      <c r="T13" s="164"/>
      <c r="U13" s="164"/>
      <c r="V13" s="164"/>
    </row>
    <row r="14" spans="1:22" s="197" customFormat="1" ht="267.75" customHeight="1" thickBot="1" x14ac:dyDescent="0.4">
      <c r="A14" s="335">
        <f>A12+1</f>
        <v>5</v>
      </c>
      <c r="B14" s="270" t="s">
        <v>350</v>
      </c>
      <c r="C14" s="343"/>
      <c r="D14" s="343"/>
      <c r="E14" s="343"/>
      <c r="F14" s="344"/>
      <c r="G14" s="272">
        <v>1</v>
      </c>
      <c r="H14" s="372">
        <v>10</v>
      </c>
      <c r="I14" s="405" t="s">
        <v>351</v>
      </c>
      <c r="J14" s="405"/>
      <c r="K14" s="405"/>
      <c r="L14" s="406"/>
      <c r="O14" s="222"/>
      <c r="P14" s="222"/>
      <c r="Q14" s="222"/>
      <c r="R14" s="222"/>
      <c r="S14" s="222"/>
      <c r="T14" s="222"/>
      <c r="U14" s="222"/>
      <c r="V14" s="222"/>
    </row>
    <row r="15" spans="1:22" s="198" customFormat="1" ht="267.75" customHeight="1" thickBot="1" x14ac:dyDescent="0.4">
      <c r="A15" s="335"/>
      <c r="B15" s="345"/>
      <c r="C15" s="346"/>
      <c r="D15" s="346"/>
      <c r="E15" s="346"/>
      <c r="F15" s="347"/>
      <c r="G15" s="272"/>
      <c r="H15" s="372"/>
      <c r="I15" s="405"/>
      <c r="J15" s="405"/>
      <c r="K15" s="405"/>
      <c r="L15" s="406"/>
    </row>
    <row r="16" spans="1:22" s="198" customFormat="1" ht="177.75" customHeight="1" thickBot="1" x14ac:dyDescent="0.4">
      <c r="A16" s="271">
        <f>A14+1</f>
        <v>6</v>
      </c>
      <c r="B16" s="270" t="s">
        <v>352</v>
      </c>
      <c r="C16" s="343"/>
      <c r="D16" s="343"/>
      <c r="E16" s="343"/>
      <c r="F16" s="344"/>
      <c r="G16" s="272">
        <v>1</v>
      </c>
      <c r="H16" s="372">
        <v>10</v>
      </c>
      <c r="I16" s="405" t="s">
        <v>353</v>
      </c>
      <c r="J16" s="405"/>
      <c r="K16" s="405"/>
      <c r="L16" s="406"/>
    </row>
    <row r="17" spans="1:12" s="198" customFormat="1" ht="177.75" customHeight="1" thickBot="1" x14ac:dyDescent="0.4">
      <c r="A17" s="271"/>
      <c r="B17" s="345"/>
      <c r="C17" s="346"/>
      <c r="D17" s="346"/>
      <c r="E17" s="346"/>
      <c r="F17" s="347"/>
      <c r="G17" s="272"/>
      <c r="H17" s="372"/>
      <c r="I17" s="405"/>
      <c r="J17" s="405"/>
      <c r="K17" s="405"/>
      <c r="L17" s="406"/>
    </row>
    <row r="18" spans="1:12" s="198" customFormat="1" ht="160.5" customHeight="1" thickBot="1" x14ac:dyDescent="0.4">
      <c r="A18" s="271">
        <f>A16+1</f>
        <v>7</v>
      </c>
      <c r="B18" s="270" t="s">
        <v>354</v>
      </c>
      <c r="C18" s="270"/>
      <c r="D18" s="270"/>
      <c r="E18" s="270"/>
      <c r="F18" s="270"/>
      <c r="G18" s="272">
        <v>1</v>
      </c>
      <c r="H18" s="372">
        <v>10</v>
      </c>
      <c r="I18" s="405" t="s">
        <v>355</v>
      </c>
      <c r="J18" s="405"/>
      <c r="K18" s="405"/>
      <c r="L18" s="406"/>
    </row>
    <row r="19" spans="1:12" s="198" customFormat="1" ht="160.5" customHeight="1" thickBot="1" x14ac:dyDescent="0.4">
      <c r="A19" s="271"/>
      <c r="B19" s="270"/>
      <c r="C19" s="270"/>
      <c r="D19" s="270"/>
      <c r="E19" s="270"/>
      <c r="F19" s="270"/>
      <c r="G19" s="272"/>
      <c r="H19" s="372"/>
      <c r="I19" s="405"/>
      <c r="J19" s="405"/>
      <c r="K19" s="405"/>
      <c r="L19" s="406"/>
    </row>
    <row r="20" spans="1:12" s="198" customFormat="1" ht="218.25" customHeight="1" thickBot="1" x14ac:dyDescent="0.4">
      <c r="A20" s="271">
        <f>A18+1</f>
        <v>8</v>
      </c>
      <c r="B20" s="270" t="s">
        <v>356</v>
      </c>
      <c r="C20" s="270"/>
      <c r="D20" s="270"/>
      <c r="E20" s="270"/>
      <c r="F20" s="270"/>
      <c r="G20" s="272">
        <v>1</v>
      </c>
      <c r="H20" s="372">
        <v>10</v>
      </c>
      <c r="I20" s="405" t="s">
        <v>357</v>
      </c>
      <c r="J20" s="405"/>
      <c r="K20" s="405"/>
      <c r="L20" s="406"/>
    </row>
    <row r="21" spans="1:12" s="198" customFormat="1" ht="218.25" customHeight="1" thickBot="1" x14ac:dyDescent="0.4">
      <c r="A21" s="271"/>
      <c r="B21" s="270"/>
      <c r="C21" s="270"/>
      <c r="D21" s="270"/>
      <c r="E21" s="270"/>
      <c r="F21" s="270"/>
      <c r="G21" s="337"/>
      <c r="H21" s="372"/>
      <c r="I21" s="405"/>
      <c r="J21" s="405"/>
      <c r="K21" s="405"/>
      <c r="L21" s="406"/>
    </row>
    <row r="22" spans="1:12" s="198" customFormat="1" ht="241.5" customHeight="1" thickBot="1" x14ac:dyDescent="0.4">
      <c r="A22" s="271">
        <f>A20+1</f>
        <v>9</v>
      </c>
      <c r="B22" s="270" t="s">
        <v>358</v>
      </c>
      <c r="C22" s="343"/>
      <c r="D22" s="343"/>
      <c r="E22" s="343"/>
      <c r="F22" s="344"/>
      <c r="G22" s="272">
        <v>1</v>
      </c>
      <c r="H22" s="372">
        <v>9.9600000000000009</v>
      </c>
      <c r="I22" s="405" t="s">
        <v>359</v>
      </c>
      <c r="J22" s="405"/>
      <c r="K22" s="405"/>
      <c r="L22" s="406"/>
    </row>
    <row r="23" spans="1:12" s="198" customFormat="1" ht="241.5" customHeight="1" thickBot="1" x14ac:dyDescent="0.4">
      <c r="A23" s="342"/>
      <c r="B23" s="345"/>
      <c r="C23" s="346"/>
      <c r="D23" s="346"/>
      <c r="E23" s="346"/>
      <c r="F23" s="347"/>
      <c r="G23" s="337"/>
      <c r="H23" s="409"/>
      <c r="I23" s="405"/>
      <c r="J23" s="405"/>
      <c r="K23" s="405"/>
      <c r="L23" s="406"/>
    </row>
    <row r="24" spans="1:12" s="198" customFormat="1" ht="216.75" customHeight="1" thickBot="1" x14ac:dyDescent="0.4">
      <c r="A24" s="271">
        <f>A22+1</f>
        <v>10</v>
      </c>
      <c r="B24" s="270" t="s">
        <v>360</v>
      </c>
      <c r="C24" s="270"/>
      <c r="D24" s="270"/>
      <c r="E24" s="270"/>
      <c r="F24" s="270"/>
      <c r="G24" s="272">
        <v>1</v>
      </c>
      <c r="H24" s="372">
        <v>10</v>
      </c>
      <c r="I24" s="405" t="s">
        <v>361</v>
      </c>
      <c r="J24" s="405"/>
      <c r="K24" s="405"/>
      <c r="L24" s="406"/>
    </row>
    <row r="25" spans="1:12" s="198" customFormat="1" ht="216.75" customHeight="1" thickBot="1" x14ac:dyDescent="0.4">
      <c r="A25" s="271"/>
      <c r="B25" s="270"/>
      <c r="C25" s="270"/>
      <c r="D25" s="270"/>
      <c r="E25" s="270"/>
      <c r="F25" s="270"/>
      <c r="G25" s="337"/>
      <c r="H25" s="372"/>
      <c r="I25" s="405"/>
      <c r="J25" s="405"/>
      <c r="K25" s="405"/>
      <c r="L25" s="406"/>
    </row>
    <row r="26" spans="1:12" s="198" customFormat="1" ht="153.65" customHeight="1" thickBot="1" x14ac:dyDescent="0.4">
      <c r="A26" s="271">
        <f>A24+1</f>
        <v>11</v>
      </c>
      <c r="B26" s="270" t="s">
        <v>362</v>
      </c>
      <c r="C26" s="270"/>
      <c r="D26" s="270"/>
      <c r="E26" s="270"/>
      <c r="F26" s="270"/>
      <c r="G26" s="272">
        <v>1</v>
      </c>
      <c r="H26" s="372">
        <v>10</v>
      </c>
      <c r="I26" s="405" t="s">
        <v>363</v>
      </c>
      <c r="J26" s="405"/>
      <c r="K26" s="405"/>
      <c r="L26" s="406"/>
    </row>
    <row r="27" spans="1:12" s="198" customFormat="1" ht="153.65" customHeight="1" thickBot="1" x14ac:dyDescent="0.4">
      <c r="A27" s="271"/>
      <c r="B27" s="270"/>
      <c r="C27" s="270"/>
      <c r="D27" s="270"/>
      <c r="E27" s="270"/>
      <c r="F27" s="270"/>
      <c r="G27" s="337"/>
      <c r="H27" s="372"/>
      <c r="I27" s="405"/>
      <c r="J27" s="405"/>
      <c r="K27" s="405"/>
      <c r="L27" s="406"/>
    </row>
    <row r="28" spans="1:12" s="198" customFormat="1" ht="238.5" customHeight="1" thickBot="1" x14ac:dyDescent="0.4">
      <c r="A28" s="271">
        <f>A26+1</f>
        <v>12</v>
      </c>
      <c r="B28" s="270" t="s">
        <v>364</v>
      </c>
      <c r="C28" s="343"/>
      <c r="D28" s="343"/>
      <c r="E28" s="343"/>
      <c r="F28" s="344"/>
      <c r="G28" s="272">
        <v>1</v>
      </c>
      <c r="H28" s="372">
        <v>10</v>
      </c>
      <c r="I28" s="405" t="s">
        <v>365</v>
      </c>
      <c r="J28" s="405"/>
      <c r="K28" s="405"/>
      <c r="L28" s="406"/>
    </row>
    <row r="29" spans="1:12" s="198" customFormat="1" ht="238.5" customHeight="1" thickBot="1" x14ac:dyDescent="0.4">
      <c r="A29" s="271"/>
      <c r="B29" s="345"/>
      <c r="C29" s="346"/>
      <c r="D29" s="346"/>
      <c r="E29" s="346"/>
      <c r="F29" s="347"/>
      <c r="G29" s="337"/>
      <c r="H29" s="372"/>
      <c r="I29" s="405"/>
      <c r="J29" s="405"/>
      <c r="K29" s="405"/>
      <c r="L29" s="406"/>
    </row>
    <row r="30" spans="1:12" s="198" customFormat="1" ht="138" customHeight="1" thickBot="1" x14ac:dyDescent="0.4">
      <c r="A30" s="271">
        <f>A28+1</f>
        <v>13</v>
      </c>
      <c r="B30" s="270" t="s">
        <v>366</v>
      </c>
      <c r="C30" s="343"/>
      <c r="D30" s="343"/>
      <c r="E30" s="343"/>
      <c r="F30" s="344"/>
      <c r="G30" s="272">
        <v>1</v>
      </c>
      <c r="H30" s="372">
        <v>10</v>
      </c>
      <c r="I30" s="405" t="s">
        <v>367</v>
      </c>
      <c r="J30" s="405"/>
      <c r="K30" s="405"/>
      <c r="L30" s="406"/>
    </row>
    <row r="31" spans="1:12" s="198" customFormat="1" ht="138" customHeight="1" thickBot="1" x14ac:dyDescent="0.4">
      <c r="A31" s="271"/>
      <c r="B31" s="345"/>
      <c r="C31" s="346"/>
      <c r="D31" s="346"/>
      <c r="E31" s="346"/>
      <c r="F31" s="347"/>
      <c r="G31" s="337"/>
      <c r="H31" s="372"/>
      <c r="I31" s="407"/>
      <c r="J31" s="407"/>
      <c r="K31" s="407"/>
      <c r="L31" s="408"/>
    </row>
    <row r="32" spans="1:12" ht="128.25" customHeight="1" thickBot="1" x14ac:dyDescent="0.5">
      <c r="A32" s="278" t="s">
        <v>6</v>
      </c>
      <c r="B32" s="278"/>
      <c r="C32" s="278"/>
      <c r="D32" s="278"/>
      <c r="E32" s="278"/>
      <c r="F32" s="278"/>
      <c r="G32" s="280">
        <v>1</v>
      </c>
      <c r="H32" s="376">
        <f>SUM(H6:H31)/13</f>
        <v>9.9969230769230784</v>
      </c>
      <c r="I32" s="402" t="s">
        <v>756</v>
      </c>
      <c r="J32" s="403"/>
      <c r="K32" s="403"/>
      <c r="L32" s="404"/>
    </row>
    <row r="33" spans="1:12" ht="128.25" customHeight="1" thickBot="1" x14ac:dyDescent="0.5">
      <c r="A33" s="279"/>
      <c r="B33" s="279"/>
      <c r="C33" s="279"/>
      <c r="D33" s="279"/>
      <c r="E33" s="279"/>
      <c r="F33" s="279"/>
      <c r="G33" s="281"/>
      <c r="H33" s="377"/>
      <c r="I33" s="402"/>
      <c r="J33" s="403"/>
      <c r="K33" s="403"/>
      <c r="L33" s="404"/>
    </row>
    <row r="34" spans="1:12" x14ac:dyDescent="0.45">
      <c r="A34" s="355" t="s">
        <v>213</v>
      </c>
      <c r="B34" s="356"/>
      <c r="C34" s="356"/>
      <c r="D34" s="356"/>
      <c r="E34" s="356"/>
      <c r="F34" s="356"/>
      <c r="G34" s="356"/>
      <c r="H34" s="356"/>
      <c r="I34" s="356"/>
      <c r="J34" s="356"/>
      <c r="K34" s="356"/>
      <c r="L34" s="223"/>
    </row>
    <row r="35" spans="1:12" x14ac:dyDescent="0.45">
      <c r="A35" s="357" t="s">
        <v>65</v>
      </c>
      <c r="B35" s="358"/>
      <c r="C35" s="358"/>
      <c r="D35" s="358"/>
      <c r="E35" s="358"/>
      <c r="F35" s="358"/>
      <c r="G35" s="358"/>
      <c r="H35" s="358"/>
      <c r="I35" s="358"/>
      <c r="J35" s="358"/>
      <c r="K35" s="358"/>
      <c r="L35" s="224"/>
    </row>
    <row r="36" spans="1:12" ht="18.649999999999999" customHeight="1" x14ac:dyDescent="0.45">
      <c r="A36" s="359" t="s">
        <v>66</v>
      </c>
      <c r="B36" s="360"/>
      <c r="C36" s="360"/>
      <c r="D36" s="360"/>
      <c r="E36" s="360"/>
      <c r="F36" s="360"/>
      <c r="G36" s="360"/>
      <c r="H36" s="360"/>
      <c r="I36" s="360"/>
      <c r="J36" s="360"/>
      <c r="K36" s="360"/>
      <c r="L36" s="361"/>
    </row>
    <row r="37" spans="1:12" x14ac:dyDescent="0.45">
      <c r="A37" s="359" t="s">
        <v>67</v>
      </c>
      <c r="B37" s="360"/>
      <c r="C37" s="360"/>
      <c r="D37" s="360"/>
      <c r="E37" s="360"/>
      <c r="F37" s="360"/>
      <c r="G37" s="360"/>
      <c r="H37" s="360"/>
      <c r="I37" s="360"/>
      <c r="J37" s="360"/>
      <c r="K37" s="360"/>
      <c r="L37" s="361"/>
    </row>
    <row r="38" spans="1:12" x14ac:dyDescent="0.45">
      <c r="A38" s="362" t="s">
        <v>68</v>
      </c>
      <c r="B38" s="363"/>
      <c r="C38" s="363"/>
      <c r="D38" s="363"/>
      <c r="E38" s="363"/>
      <c r="F38" s="363"/>
      <c r="G38" s="363"/>
      <c r="H38" s="363"/>
      <c r="I38" s="363"/>
      <c r="J38" s="363"/>
      <c r="K38" s="363"/>
      <c r="L38" s="364"/>
    </row>
    <row r="39" spans="1:12" ht="19" thickBot="1" x14ac:dyDescent="0.5">
      <c r="A39" s="194" t="s">
        <v>69</v>
      </c>
      <c r="B39" s="183"/>
      <c r="C39" s="183"/>
      <c r="D39" s="183"/>
      <c r="E39" s="183"/>
      <c r="F39" s="183"/>
      <c r="G39" s="183"/>
      <c r="H39" s="183"/>
      <c r="I39" s="183"/>
      <c r="J39" s="183"/>
      <c r="K39" s="183"/>
      <c r="L39" s="219"/>
    </row>
  </sheetData>
  <sheetProtection algorithmName="SHA-512" hashValue="6YwDYfA57/JN54Z0C+PTBNMVNWWiGLIhlNcSmbHh7XNTDZ15JXYUNmzkWzdybmB2/b8liPaJaqvEFlVsIFZKBA==" saltValue="Bs9/TngC7xx+OrdDtWZgoQ==" spinCount="100000" sheet="1"/>
  <dataConsolidate function="varp"/>
  <mergeCells count="86">
    <mergeCell ref="O9:V9"/>
    <mergeCell ref="B5:F5"/>
    <mergeCell ref="A6:A7"/>
    <mergeCell ref="B6:F7"/>
    <mergeCell ref="G6:G7"/>
    <mergeCell ref="H6:H7"/>
    <mergeCell ref="I6:L7"/>
    <mergeCell ref="A4:A5"/>
    <mergeCell ref="B4:F4"/>
    <mergeCell ref="G4:G5"/>
    <mergeCell ref="H4:H5"/>
    <mergeCell ref="I4:L5"/>
    <mergeCell ref="A8:A9"/>
    <mergeCell ref="B8:F9"/>
    <mergeCell ref="G8:G9"/>
    <mergeCell ref="H8:H9"/>
    <mergeCell ref="A1:L1"/>
    <mergeCell ref="A2:D3"/>
    <mergeCell ref="F2:G2"/>
    <mergeCell ref="I2:I3"/>
    <mergeCell ref="F3:G3"/>
    <mergeCell ref="I8:L9"/>
    <mergeCell ref="A10:A11"/>
    <mergeCell ref="B10:F11"/>
    <mergeCell ref="G10:G11"/>
    <mergeCell ref="H10:H11"/>
    <mergeCell ref="I10:L11"/>
    <mergeCell ref="A12:A13"/>
    <mergeCell ref="B12:F13"/>
    <mergeCell ref="G12:G13"/>
    <mergeCell ref="H12:H13"/>
    <mergeCell ref="I12:L13"/>
    <mergeCell ref="I14:L15"/>
    <mergeCell ref="I16:L17"/>
    <mergeCell ref="A18:A19"/>
    <mergeCell ref="B18:F19"/>
    <mergeCell ref="G18:G19"/>
    <mergeCell ref="H18:H19"/>
    <mergeCell ref="I18:L19"/>
    <mergeCell ref="A14:A15"/>
    <mergeCell ref="B14:F15"/>
    <mergeCell ref="G14:G15"/>
    <mergeCell ref="H14:H15"/>
    <mergeCell ref="A16:A17"/>
    <mergeCell ref="B16:F17"/>
    <mergeCell ref="G16:G17"/>
    <mergeCell ref="H16:H17"/>
    <mergeCell ref="A20:A21"/>
    <mergeCell ref="B20:F21"/>
    <mergeCell ref="G20:G21"/>
    <mergeCell ref="H20:H21"/>
    <mergeCell ref="I20:L21"/>
    <mergeCell ref="A22:A23"/>
    <mergeCell ref="B22:F23"/>
    <mergeCell ref="G22:G23"/>
    <mergeCell ref="H22:H23"/>
    <mergeCell ref="I22:L23"/>
    <mergeCell ref="H26:H27"/>
    <mergeCell ref="I26:L27"/>
    <mergeCell ref="A28:A29"/>
    <mergeCell ref="B28:F29"/>
    <mergeCell ref="G28:G29"/>
    <mergeCell ref="H28:H29"/>
    <mergeCell ref="I28:L29"/>
    <mergeCell ref="A26:A27"/>
    <mergeCell ref="B26:F27"/>
    <mergeCell ref="G26:G27"/>
    <mergeCell ref="A24:A25"/>
    <mergeCell ref="B24:F25"/>
    <mergeCell ref="G24:G25"/>
    <mergeCell ref="H24:H25"/>
    <mergeCell ref="I24:L25"/>
    <mergeCell ref="H30:H31"/>
    <mergeCell ref="I30:L31"/>
    <mergeCell ref="A30:A31"/>
    <mergeCell ref="B30:F31"/>
    <mergeCell ref="G30:G31"/>
    <mergeCell ref="A37:L37"/>
    <mergeCell ref="A38:L38"/>
    <mergeCell ref="A32:F33"/>
    <mergeCell ref="G32:G33"/>
    <mergeCell ref="H32:H33"/>
    <mergeCell ref="I32:L33"/>
    <mergeCell ref="A34:K34"/>
    <mergeCell ref="A35:K35"/>
    <mergeCell ref="A36:L36"/>
  </mergeCells>
  <dataValidations disablePrompts="1" count="1">
    <dataValidation type="decimal" allowBlank="1" showInputMessage="1" showErrorMessage="1" sqref="H6 H32" xr:uid="{407821D1-E718-44FA-BAE2-773043DF964D}">
      <formula1>0</formula1>
      <formula2>10</formula2>
    </dataValidation>
  </dataValidations>
  <printOptions horizontalCentered="1" verticalCentered="1"/>
  <pageMargins left="0.19685039370078741" right="0.31496062992125984" top="0.31496062992125984" bottom="0.23" header="0.23622047244094491" footer="0.15748031496062992"/>
  <pageSetup scale="13" orientation="landscape" r:id="rId1"/>
  <rowBreaks count="1" manualBreakCount="1">
    <brk id="24" max="12" man="1"/>
  </rowBreaks>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3CEDEF88-4F4D-47D1-A2A2-E958D2A352C1}">
          <x14:formula1>
            <xm:f>Hoja4!$I$3:$I$8</xm:f>
          </x14:formula1>
          <xm:sqref>H3 L3</xm:sqref>
        </x14:dataValidation>
        <x14:dataValidation type="list" allowBlank="1" showInputMessage="1" showErrorMessage="1" xr:uid="{58018E70-3B12-487A-B843-F101DBFA3B96}">
          <x14:formula1>
            <xm:f>Hoja4!$H$3:$H$14</xm:f>
          </x14:formula1>
          <xm:sqref>K3 F3:G3</xm:sqref>
        </x14:dataValidation>
        <x14:dataValidation type="list" allowBlank="1" showInputMessage="1" showErrorMessage="1" promptTitle="Dias" xr:uid="{EDF98FDD-CF49-4687-91FC-F188992A4844}">
          <x14:formula1>
            <xm:f>Hoja4!$H$3:$H$33</xm:f>
          </x14:formula1>
          <xm:sqref>E3 J3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XFC41"/>
  <sheetViews>
    <sheetView showGridLines="0" view="pageBreakPreview" zoomScale="50" zoomScaleNormal="70" zoomScaleSheetLayoutView="50" workbookViewId="0">
      <selection activeCell="I8" sqref="I8:L9"/>
    </sheetView>
  </sheetViews>
  <sheetFormatPr baseColWidth="10" defaultColWidth="0" defaultRowHeight="18.5" x14ac:dyDescent="0.45"/>
  <cols>
    <col min="1" max="1" width="6.453125" style="154" customWidth="1"/>
    <col min="2" max="2" width="14.453125" style="154" customWidth="1"/>
    <col min="3" max="3" width="23.81640625" style="154" customWidth="1"/>
    <col min="4" max="4" width="31.1796875" style="154" customWidth="1"/>
    <col min="5" max="5" width="14.54296875" style="154" customWidth="1"/>
    <col min="6" max="6" width="29.81640625" style="154" customWidth="1"/>
    <col min="7" max="7" width="25.1796875" style="154" customWidth="1"/>
    <col min="8" max="8" width="21.81640625" style="154" customWidth="1"/>
    <col min="9" max="9" width="32.7265625" style="154" customWidth="1"/>
    <col min="10" max="10" width="105" style="154" customWidth="1"/>
    <col min="11" max="11" width="86.453125" style="154" customWidth="1"/>
    <col min="12" max="12" width="74.453125" style="154" customWidth="1"/>
    <col min="13" max="13" width="0.453125" style="154" customWidth="1"/>
    <col min="14" max="14" width="0" style="154" hidden="1" customWidth="1"/>
    <col min="15" max="16375" width="0" style="154" hidden="1"/>
    <col min="16376" max="16376" width="72.7265625" style="154" hidden="1"/>
    <col min="16377" max="16377" width="28.7265625" style="154" hidden="1"/>
    <col min="16378" max="16378" width="26.7265625" style="154" hidden="1"/>
    <col min="16379" max="16379" width="29.7265625" style="154" hidden="1"/>
    <col min="16380" max="16380" width="31" style="154" hidden="1"/>
    <col min="16381" max="16381" width="11.453125" style="154" hidden="1"/>
    <col min="16382" max="16383" width="12.7265625" style="154" hidden="1"/>
    <col min="16384" max="16384" width="5.7265625" style="154" hidden="1" customWidth="1"/>
  </cols>
  <sheetData>
    <row r="1" spans="1:22" ht="93" customHeight="1" thickBot="1" x14ac:dyDescent="0.5">
      <c r="A1" s="300" t="s">
        <v>54</v>
      </c>
      <c r="B1" s="300"/>
      <c r="C1" s="300"/>
      <c r="D1" s="300"/>
      <c r="E1" s="300"/>
      <c r="F1" s="300"/>
      <c r="G1" s="300"/>
      <c r="H1" s="300"/>
      <c r="I1" s="300"/>
      <c r="J1" s="300"/>
      <c r="K1" s="300"/>
      <c r="L1" s="300"/>
    </row>
    <row r="2" spans="1:22" ht="24.75" customHeight="1" thickBot="1" x14ac:dyDescent="0.5">
      <c r="A2" s="287" t="s">
        <v>55</v>
      </c>
      <c r="B2" s="287"/>
      <c r="C2" s="287"/>
      <c r="D2" s="287"/>
      <c r="E2" s="160" t="s">
        <v>56</v>
      </c>
      <c r="F2" s="288" t="s">
        <v>57</v>
      </c>
      <c r="G2" s="288"/>
      <c r="H2" s="161" t="s">
        <v>58</v>
      </c>
      <c r="I2" s="289" t="s">
        <v>59</v>
      </c>
      <c r="J2" s="162" t="s">
        <v>56</v>
      </c>
      <c r="K2" s="160" t="s">
        <v>57</v>
      </c>
      <c r="L2" s="220" t="s">
        <v>58</v>
      </c>
    </row>
    <row r="3" spans="1:22" ht="24.75" customHeight="1" thickBot="1" x14ac:dyDescent="0.5">
      <c r="A3" s="287"/>
      <c r="B3" s="287"/>
      <c r="C3" s="287"/>
      <c r="D3" s="287"/>
      <c r="E3" s="159">
        <v>1</v>
      </c>
      <c r="F3" s="287">
        <v>1</v>
      </c>
      <c r="G3" s="287"/>
      <c r="H3" s="163">
        <v>2024</v>
      </c>
      <c r="I3" s="289"/>
      <c r="J3" s="159">
        <v>31</v>
      </c>
      <c r="K3" s="159">
        <v>12</v>
      </c>
      <c r="L3" s="159">
        <v>2024</v>
      </c>
    </row>
    <row r="4" spans="1:22" ht="28.5" customHeight="1" thickBot="1" x14ac:dyDescent="0.5">
      <c r="A4" s="262" t="s">
        <v>60</v>
      </c>
      <c r="B4" s="268" t="s">
        <v>70</v>
      </c>
      <c r="C4" s="268"/>
      <c r="D4" s="268"/>
      <c r="E4" s="268"/>
      <c r="F4" s="268"/>
      <c r="G4" s="262" t="s">
        <v>71</v>
      </c>
      <c r="H4" s="263" t="s">
        <v>72</v>
      </c>
      <c r="I4" s="263" t="s">
        <v>63</v>
      </c>
      <c r="J4" s="263"/>
      <c r="K4" s="263"/>
      <c r="L4" s="263"/>
    </row>
    <row r="5" spans="1:22" ht="46.5" customHeight="1" thickBot="1" x14ac:dyDescent="0.5">
      <c r="A5" s="262"/>
      <c r="B5" s="269" t="str">
        <f>'CONSOLIDADO EV. 2024 SNS'!C4</f>
        <v xml:space="preserve">Superintendencia Delegada para Entidades Territoriales y Generadores, Recaudadores y Administradores de Recursos del SGSSS </v>
      </c>
      <c r="C5" s="269"/>
      <c r="D5" s="269"/>
      <c r="E5" s="269"/>
      <c r="F5" s="269"/>
      <c r="G5" s="262"/>
      <c r="H5" s="263"/>
      <c r="I5" s="263"/>
      <c r="J5" s="263"/>
      <c r="K5" s="263"/>
      <c r="L5" s="263"/>
    </row>
    <row r="6" spans="1:22" ht="90.75" customHeight="1" thickBot="1" x14ac:dyDescent="0.5">
      <c r="A6" s="271">
        <v>1</v>
      </c>
      <c r="B6" s="270" t="s">
        <v>73</v>
      </c>
      <c r="C6" s="270"/>
      <c r="D6" s="270"/>
      <c r="E6" s="270"/>
      <c r="F6" s="270"/>
      <c r="G6" s="272">
        <v>1</v>
      </c>
      <c r="H6" s="273">
        <v>10</v>
      </c>
      <c r="I6" s="274" t="s">
        <v>74</v>
      </c>
      <c r="J6" s="275"/>
      <c r="K6" s="275"/>
      <c r="L6" s="276"/>
    </row>
    <row r="7" spans="1:22" ht="90.75" customHeight="1" thickBot="1" x14ac:dyDescent="0.5">
      <c r="A7" s="271"/>
      <c r="B7" s="270"/>
      <c r="C7" s="270"/>
      <c r="D7" s="270"/>
      <c r="E7" s="270"/>
      <c r="F7" s="270"/>
      <c r="G7" s="272"/>
      <c r="H7" s="273"/>
      <c r="I7" s="275"/>
      <c r="J7" s="275"/>
      <c r="K7" s="275"/>
      <c r="L7" s="276"/>
    </row>
    <row r="8" spans="1:22" ht="173.5" customHeight="1" x14ac:dyDescent="0.45">
      <c r="A8" s="271">
        <f>A6+1</f>
        <v>2</v>
      </c>
      <c r="B8" s="277" t="s">
        <v>75</v>
      </c>
      <c r="C8" s="277"/>
      <c r="D8" s="277"/>
      <c r="E8" s="277"/>
      <c r="F8" s="277"/>
      <c r="G8" s="272">
        <v>1</v>
      </c>
      <c r="H8" s="273">
        <v>10</v>
      </c>
      <c r="I8" s="274" t="s">
        <v>76</v>
      </c>
      <c r="J8" s="275"/>
      <c r="K8" s="275"/>
      <c r="L8" s="276"/>
    </row>
    <row r="9" spans="1:22" ht="112.5" customHeight="1" thickBot="1" x14ac:dyDescent="0.5">
      <c r="A9" s="271"/>
      <c r="B9" s="277"/>
      <c r="C9" s="277"/>
      <c r="D9" s="277"/>
      <c r="E9" s="277"/>
      <c r="F9" s="277"/>
      <c r="G9" s="272"/>
      <c r="H9" s="273"/>
      <c r="I9" s="275"/>
      <c r="J9" s="275"/>
      <c r="K9" s="275"/>
      <c r="L9" s="276"/>
      <c r="O9" s="267"/>
      <c r="P9" s="267"/>
      <c r="Q9" s="267"/>
      <c r="R9" s="267"/>
      <c r="S9" s="267"/>
      <c r="T9" s="267"/>
      <c r="U9" s="267"/>
      <c r="V9" s="267"/>
    </row>
    <row r="10" spans="1:22" ht="93.75" customHeight="1" thickBot="1" x14ac:dyDescent="0.5">
      <c r="A10" s="271">
        <f>A8+1</f>
        <v>3</v>
      </c>
      <c r="B10" s="270" t="s">
        <v>77</v>
      </c>
      <c r="C10" s="270"/>
      <c r="D10" s="270"/>
      <c r="E10" s="270"/>
      <c r="F10" s="270"/>
      <c r="G10" s="272">
        <v>1</v>
      </c>
      <c r="H10" s="273">
        <v>10</v>
      </c>
      <c r="I10" s="291" t="s">
        <v>78</v>
      </c>
      <c r="J10" s="275"/>
      <c r="K10" s="275"/>
      <c r="L10" s="276"/>
      <c r="O10" s="164"/>
      <c r="P10" s="164"/>
      <c r="Q10" s="164"/>
      <c r="R10" s="164"/>
      <c r="S10" s="164"/>
      <c r="T10" s="164"/>
      <c r="U10" s="164"/>
      <c r="V10" s="164"/>
    </row>
    <row r="11" spans="1:22" ht="93.75" customHeight="1" thickBot="1" x14ac:dyDescent="0.5">
      <c r="A11" s="271"/>
      <c r="B11" s="270"/>
      <c r="C11" s="270"/>
      <c r="D11" s="270"/>
      <c r="E11" s="270"/>
      <c r="F11" s="270"/>
      <c r="G11" s="272"/>
      <c r="H11" s="273"/>
      <c r="I11" s="275"/>
      <c r="J11" s="275"/>
      <c r="K11" s="275"/>
      <c r="L11" s="276"/>
      <c r="O11" s="164"/>
      <c r="P11" s="164"/>
      <c r="Q11" s="164"/>
      <c r="R11" s="164"/>
      <c r="S11" s="164"/>
      <c r="T11" s="164"/>
      <c r="U11" s="164"/>
      <c r="V11" s="164"/>
    </row>
    <row r="12" spans="1:22" ht="119.15" customHeight="1" x14ac:dyDescent="0.45">
      <c r="A12" s="271">
        <f>A10+1</f>
        <v>4</v>
      </c>
      <c r="B12" s="270" t="s">
        <v>79</v>
      </c>
      <c r="C12" s="270"/>
      <c r="D12" s="270"/>
      <c r="E12" s="270"/>
      <c r="F12" s="270"/>
      <c r="G12" s="272">
        <v>1</v>
      </c>
      <c r="H12" s="273">
        <v>10</v>
      </c>
      <c r="I12" s="274" t="s">
        <v>80</v>
      </c>
      <c r="J12" s="275"/>
      <c r="K12" s="275"/>
      <c r="L12" s="276"/>
      <c r="O12" s="164"/>
      <c r="P12" s="164"/>
      <c r="Q12" s="164"/>
      <c r="R12" s="164"/>
      <c r="S12" s="164"/>
      <c r="T12" s="164"/>
      <c r="U12" s="164"/>
      <c r="V12" s="164"/>
    </row>
    <row r="13" spans="1:22" s="198" customFormat="1" ht="155.25" customHeight="1" thickBot="1" x14ac:dyDescent="0.4">
      <c r="A13" s="271"/>
      <c r="B13" s="270"/>
      <c r="C13" s="270"/>
      <c r="D13" s="270"/>
      <c r="E13" s="270"/>
      <c r="F13" s="270"/>
      <c r="G13" s="272"/>
      <c r="H13" s="273"/>
      <c r="I13" s="275"/>
      <c r="J13" s="275"/>
      <c r="K13" s="275"/>
      <c r="L13" s="276"/>
    </row>
    <row r="14" spans="1:22" s="198" customFormat="1" ht="160.5" customHeight="1" x14ac:dyDescent="0.35">
      <c r="A14" s="271">
        <f>A12+1</f>
        <v>5</v>
      </c>
      <c r="B14" s="270" t="s">
        <v>81</v>
      </c>
      <c r="C14" s="270"/>
      <c r="D14" s="270"/>
      <c r="E14" s="270"/>
      <c r="F14" s="270"/>
      <c r="G14" s="272">
        <v>1</v>
      </c>
      <c r="H14" s="273">
        <v>10</v>
      </c>
      <c r="I14" s="274" t="s">
        <v>82</v>
      </c>
      <c r="J14" s="275"/>
      <c r="K14" s="275"/>
      <c r="L14" s="276"/>
    </row>
    <row r="15" spans="1:22" s="198" customFormat="1" ht="160.5" customHeight="1" thickBot="1" x14ac:dyDescent="0.4">
      <c r="A15" s="271"/>
      <c r="B15" s="270"/>
      <c r="C15" s="270"/>
      <c r="D15" s="270"/>
      <c r="E15" s="270"/>
      <c r="F15" s="270"/>
      <c r="G15" s="272"/>
      <c r="H15" s="273"/>
      <c r="I15" s="275"/>
      <c r="J15" s="275"/>
      <c r="K15" s="275"/>
      <c r="L15" s="276"/>
    </row>
    <row r="16" spans="1:22" s="198" customFormat="1" ht="119.15" customHeight="1" x14ac:dyDescent="0.35">
      <c r="A16" s="271">
        <f>A14+1</f>
        <v>6</v>
      </c>
      <c r="B16" s="270" t="s">
        <v>83</v>
      </c>
      <c r="C16" s="270"/>
      <c r="D16" s="270"/>
      <c r="E16" s="270"/>
      <c r="F16" s="270"/>
      <c r="G16" s="272">
        <v>1</v>
      </c>
      <c r="H16" s="273">
        <v>10</v>
      </c>
      <c r="I16" s="274" t="s">
        <v>84</v>
      </c>
      <c r="J16" s="275"/>
      <c r="K16" s="275"/>
      <c r="L16" s="276"/>
    </row>
    <row r="17" spans="1:14" s="198" customFormat="1" ht="155.25" customHeight="1" thickBot="1" x14ac:dyDescent="0.4">
      <c r="A17" s="271"/>
      <c r="B17" s="270"/>
      <c r="C17" s="270"/>
      <c r="D17" s="270"/>
      <c r="E17" s="270"/>
      <c r="F17" s="270"/>
      <c r="G17" s="272"/>
      <c r="H17" s="273"/>
      <c r="I17" s="275"/>
      <c r="J17" s="275"/>
      <c r="K17" s="275"/>
      <c r="L17" s="276"/>
    </row>
    <row r="18" spans="1:14" s="198" customFormat="1" ht="204" customHeight="1" x14ac:dyDescent="0.35">
      <c r="A18" s="271">
        <f>A16+1</f>
        <v>7</v>
      </c>
      <c r="B18" s="270" t="s">
        <v>85</v>
      </c>
      <c r="C18" s="270"/>
      <c r="D18" s="270"/>
      <c r="E18" s="270"/>
      <c r="F18" s="270"/>
      <c r="G18" s="272">
        <v>1</v>
      </c>
      <c r="H18" s="273">
        <v>10</v>
      </c>
      <c r="I18" s="274" t="s">
        <v>86</v>
      </c>
      <c r="J18" s="275"/>
      <c r="K18" s="275"/>
      <c r="L18" s="276"/>
    </row>
    <row r="19" spans="1:14" s="198" customFormat="1" ht="204" customHeight="1" thickBot="1" x14ac:dyDescent="0.4">
      <c r="A19" s="271"/>
      <c r="B19" s="270"/>
      <c r="C19" s="270"/>
      <c r="D19" s="270"/>
      <c r="E19" s="270"/>
      <c r="F19" s="270"/>
      <c r="G19" s="272"/>
      <c r="H19" s="273"/>
      <c r="I19" s="275"/>
      <c r="J19" s="275"/>
      <c r="K19" s="275"/>
      <c r="L19" s="276"/>
    </row>
    <row r="20" spans="1:14" s="198" customFormat="1" ht="160.5" customHeight="1" x14ac:dyDescent="0.35">
      <c r="A20" s="271">
        <f>A18+1</f>
        <v>8</v>
      </c>
      <c r="B20" s="270" t="s">
        <v>87</v>
      </c>
      <c r="C20" s="270"/>
      <c r="D20" s="270"/>
      <c r="E20" s="270"/>
      <c r="F20" s="270"/>
      <c r="G20" s="272">
        <v>1</v>
      </c>
      <c r="H20" s="273">
        <v>10</v>
      </c>
      <c r="I20" s="274" t="s">
        <v>88</v>
      </c>
      <c r="J20" s="275"/>
      <c r="K20" s="275"/>
      <c r="L20" s="276"/>
    </row>
    <row r="21" spans="1:14" s="198" customFormat="1" ht="160.5" customHeight="1" thickBot="1" x14ac:dyDescent="0.4">
      <c r="A21" s="271"/>
      <c r="B21" s="270"/>
      <c r="C21" s="270"/>
      <c r="D21" s="270"/>
      <c r="E21" s="270"/>
      <c r="F21" s="270"/>
      <c r="G21" s="272"/>
      <c r="H21" s="273"/>
      <c r="I21" s="275"/>
      <c r="J21" s="275"/>
      <c r="K21" s="275"/>
      <c r="L21" s="276"/>
    </row>
    <row r="22" spans="1:14" s="198" customFormat="1" ht="180" customHeight="1" x14ac:dyDescent="0.35">
      <c r="A22" s="271">
        <f>A20+1</f>
        <v>9</v>
      </c>
      <c r="B22" s="270" t="s">
        <v>89</v>
      </c>
      <c r="C22" s="270"/>
      <c r="D22" s="270"/>
      <c r="E22" s="270"/>
      <c r="F22" s="270"/>
      <c r="G22" s="272">
        <v>1</v>
      </c>
      <c r="H22" s="273">
        <v>10</v>
      </c>
      <c r="I22" s="274" t="s">
        <v>90</v>
      </c>
      <c r="J22" s="275"/>
      <c r="K22" s="275"/>
      <c r="L22" s="276"/>
    </row>
    <row r="23" spans="1:14" s="198" customFormat="1" ht="180" customHeight="1" thickBot="1" x14ac:dyDescent="0.4">
      <c r="A23" s="271"/>
      <c r="B23" s="270"/>
      <c r="C23" s="270"/>
      <c r="D23" s="270"/>
      <c r="E23" s="270"/>
      <c r="F23" s="270"/>
      <c r="G23" s="272"/>
      <c r="H23" s="273"/>
      <c r="I23" s="275"/>
      <c r="J23" s="275"/>
      <c r="K23" s="275"/>
      <c r="L23" s="276"/>
    </row>
    <row r="24" spans="1:14" s="198" customFormat="1" ht="205.5" customHeight="1" thickBot="1" x14ac:dyDescent="0.4">
      <c r="A24" s="271">
        <f>A22+1</f>
        <v>10</v>
      </c>
      <c r="B24" s="270" t="s">
        <v>91</v>
      </c>
      <c r="C24" s="270"/>
      <c r="D24" s="270"/>
      <c r="E24" s="270"/>
      <c r="F24" s="270"/>
      <c r="G24" s="272">
        <v>1</v>
      </c>
      <c r="H24" s="273">
        <v>10</v>
      </c>
      <c r="I24" s="291" t="s">
        <v>92</v>
      </c>
      <c r="J24" s="275"/>
      <c r="K24" s="275"/>
      <c r="L24" s="276"/>
    </row>
    <row r="25" spans="1:14" s="198" customFormat="1" ht="163.5" customHeight="1" thickBot="1" x14ac:dyDescent="0.4">
      <c r="A25" s="271"/>
      <c r="B25" s="270"/>
      <c r="C25" s="270"/>
      <c r="D25" s="270"/>
      <c r="E25" s="270"/>
      <c r="F25" s="270"/>
      <c r="G25" s="272"/>
      <c r="H25" s="273"/>
      <c r="I25" s="275"/>
      <c r="J25" s="275"/>
      <c r="K25" s="275"/>
      <c r="L25" s="276"/>
    </row>
    <row r="26" spans="1:14" s="198" customFormat="1" ht="168" customHeight="1" thickBot="1" x14ac:dyDescent="0.4">
      <c r="A26" s="271">
        <f>A24+1</f>
        <v>11</v>
      </c>
      <c r="B26" s="270" t="s">
        <v>93</v>
      </c>
      <c r="C26" s="270"/>
      <c r="D26" s="270"/>
      <c r="E26" s="270"/>
      <c r="F26" s="270"/>
      <c r="G26" s="272">
        <v>1</v>
      </c>
      <c r="H26" s="273">
        <v>10</v>
      </c>
      <c r="I26" s="291" t="s">
        <v>94</v>
      </c>
      <c r="J26" s="275"/>
      <c r="K26" s="275"/>
      <c r="L26" s="276"/>
    </row>
    <row r="27" spans="1:14" s="198" customFormat="1" ht="168" customHeight="1" thickBot="1" x14ac:dyDescent="0.4">
      <c r="A27" s="271"/>
      <c r="B27" s="270"/>
      <c r="C27" s="270"/>
      <c r="D27" s="270"/>
      <c r="E27" s="270"/>
      <c r="F27" s="270"/>
      <c r="G27" s="272"/>
      <c r="H27" s="273"/>
      <c r="I27" s="275"/>
      <c r="J27" s="275"/>
      <c r="K27" s="275"/>
      <c r="L27" s="276"/>
    </row>
    <row r="28" spans="1:14" s="198" customFormat="1" ht="168.75" customHeight="1" thickBot="1" x14ac:dyDescent="0.4">
      <c r="A28" s="270">
        <f>A26+1</f>
        <v>12</v>
      </c>
      <c r="B28" s="292" t="s">
        <v>95</v>
      </c>
      <c r="C28" s="293"/>
      <c r="D28" s="293"/>
      <c r="E28" s="293"/>
      <c r="F28" s="294"/>
      <c r="G28" s="298">
        <v>1</v>
      </c>
      <c r="H28" s="273">
        <v>10</v>
      </c>
      <c r="I28" s="274" t="s">
        <v>96</v>
      </c>
      <c r="J28" s="275"/>
      <c r="K28" s="275"/>
      <c r="L28" s="276"/>
    </row>
    <row r="29" spans="1:14" s="198" customFormat="1" ht="168.75" customHeight="1" thickBot="1" x14ac:dyDescent="0.4">
      <c r="A29" s="270"/>
      <c r="B29" s="295"/>
      <c r="C29" s="296"/>
      <c r="D29" s="296"/>
      <c r="E29" s="296"/>
      <c r="F29" s="297"/>
      <c r="G29" s="299"/>
      <c r="H29" s="273"/>
      <c r="I29" s="275"/>
      <c r="J29" s="275"/>
      <c r="K29" s="275"/>
      <c r="L29" s="276"/>
      <c r="M29" s="290"/>
      <c r="N29" s="290"/>
    </row>
    <row r="30" spans="1:14" s="198" customFormat="1" ht="151.5" customHeight="1" thickBot="1" x14ac:dyDescent="0.4">
      <c r="A30" s="271">
        <f>A28+1</f>
        <v>13</v>
      </c>
      <c r="B30" s="308" t="s">
        <v>97</v>
      </c>
      <c r="C30" s="308"/>
      <c r="D30" s="308"/>
      <c r="E30" s="308"/>
      <c r="F30" s="308"/>
      <c r="G30" s="309">
        <v>1</v>
      </c>
      <c r="H30" s="273">
        <v>10</v>
      </c>
      <c r="I30" s="274" t="s">
        <v>98</v>
      </c>
      <c r="J30" s="275"/>
      <c r="K30" s="275"/>
      <c r="L30" s="276"/>
      <c r="M30" s="227"/>
      <c r="N30" s="227"/>
    </row>
    <row r="31" spans="1:14" s="198" customFormat="1" ht="151.5" customHeight="1" thickBot="1" x14ac:dyDescent="0.4">
      <c r="A31" s="271"/>
      <c r="B31" s="270"/>
      <c r="C31" s="270"/>
      <c r="D31" s="270"/>
      <c r="E31" s="270"/>
      <c r="F31" s="270"/>
      <c r="G31" s="272"/>
      <c r="H31" s="273"/>
      <c r="I31" s="275"/>
      <c r="J31" s="275"/>
      <c r="K31" s="275"/>
      <c r="L31" s="276"/>
    </row>
    <row r="32" spans="1:14" s="198" customFormat="1" ht="135" customHeight="1" thickBot="1" x14ac:dyDescent="0.4">
      <c r="A32" s="271">
        <f>A30+1</f>
        <v>14</v>
      </c>
      <c r="B32" s="270" t="s">
        <v>99</v>
      </c>
      <c r="C32" s="270"/>
      <c r="D32" s="270"/>
      <c r="E32" s="270"/>
      <c r="F32" s="270"/>
      <c r="G32" s="272">
        <v>1</v>
      </c>
      <c r="H32" s="273">
        <v>10</v>
      </c>
      <c r="I32" s="291" t="s">
        <v>100</v>
      </c>
      <c r="J32" s="275"/>
      <c r="K32" s="275"/>
      <c r="L32" s="276"/>
    </row>
    <row r="33" spans="1:12" s="198" customFormat="1" ht="135" customHeight="1" thickBot="1" x14ac:dyDescent="0.4">
      <c r="A33" s="271"/>
      <c r="B33" s="270"/>
      <c r="C33" s="270"/>
      <c r="D33" s="270"/>
      <c r="E33" s="270"/>
      <c r="F33" s="270"/>
      <c r="G33" s="272"/>
      <c r="H33" s="273"/>
      <c r="I33" s="275"/>
      <c r="J33" s="275"/>
      <c r="K33" s="275"/>
      <c r="L33" s="276"/>
    </row>
    <row r="34" spans="1:12" ht="345" customHeight="1" x14ac:dyDescent="0.45">
      <c r="A34" s="278" t="s">
        <v>6</v>
      </c>
      <c r="B34" s="278"/>
      <c r="C34" s="278"/>
      <c r="D34" s="278"/>
      <c r="E34" s="278"/>
      <c r="F34" s="278"/>
      <c r="G34" s="280">
        <v>1</v>
      </c>
      <c r="H34" s="282">
        <f>SUM(H6:H33)/14</f>
        <v>10</v>
      </c>
      <c r="I34" s="284" t="s">
        <v>755</v>
      </c>
      <c r="J34" s="285"/>
      <c r="K34" s="285"/>
      <c r="L34" s="285"/>
    </row>
    <row r="35" spans="1:12" ht="345" customHeight="1" thickBot="1" x14ac:dyDescent="0.5">
      <c r="A35" s="279"/>
      <c r="B35" s="279"/>
      <c r="C35" s="279"/>
      <c r="D35" s="279"/>
      <c r="E35" s="279"/>
      <c r="F35" s="279"/>
      <c r="G35" s="281"/>
      <c r="H35" s="283"/>
      <c r="I35" s="286"/>
      <c r="J35" s="286"/>
      <c r="K35" s="286"/>
      <c r="L35" s="286"/>
    </row>
    <row r="36" spans="1:12" x14ac:dyDescent="0.45">
      <c r="A36" s="306" t="s">
        <v>64</v>
      </c>
      <c r="B36" s="307"/>
      <c r="C36" s="307"/>
      <c r="D36" s="307"/>
      <c r="E36" s="307"/>
      <c r="F36" s="307"/>
      <c r="G36" s="307"/>
      <c r="H36" s="307"/>
      <c r="I36" s="307"/>
      <c r="J36" s="307"/>
      <c r="K36" s="307"/>
      <c r="L36" s="173"/>
    </row>
    <row r="37" spans="1:12" x14ac:dyDescent="0.45">
      <c r="A37" s="305" t="s">
        <v>65</v>
      </c>
      <c r="B37" s="244"/>
      <c r="C37" s="244"/>
      <c r="D37" s="244"/>
      <c r="E37" s="244"/>
      <c r="F37" s="244"/>
      <c r="G37" s="244"/>
      <c r="H37" s="244"/>
      <c r="I37" s="244"/>
      <c r="J37" s="244"/>
      <c r="K37" s="244"/>
      <c r="L37" s="172"/>
    </row>
    <row r="38" spans="1:12" ht="18.649999999999999" customHeight="1" x14ac:dyDescent="0.45">
      <c r="A38" s="303" t="s">
        <v>66</v>
      </c>
      <c r="B38" s="246"/>
      <c r="C38" s="246"/>
      <c r="D38" s="246"/>
      <c r="E38" s="246"/>
      <c r="F38" s="246"/>
      <c r="G38" s="246"/>
      <c r="H38" s="246"/>
      <c r="I38" s="246"/>
      <c r="J38" s="246"/>
      <c r="K38" s="246"/>
      <c r="L38" s="304"/>
    </row>
    <row r="39" spans="1:12" x14ac:dyDescent="0.45">
      <c r="A39" s="303" t="s">
        <v>67</v>
      </c>
      <c r="B39" s="246"/>
      <c r="C39" s="246"/>
      <c r="D39" s="246"/>
      <c r="E39" s="246"/>
      <c r="F39" s="246"/>
      <c r="G39" s="246"/>
      <c r="H39" s="246"/>
      <c r="I39" s="246"/>
      <c r="J39" s="246"/>
      <c r="K39" s="246"/>
      <c r="L39" s="304"/>
    </row>
    <row r="40" spans="1:12" x14ac:dyDescent="0.45">
      <c r="A40" s="301" t="s">
        <v>68</v>
      </c>
      <c r="B40" s="265"/>
      <c r="C40" s="265"/>
      <c r="D40" s="265"/>
      <c r="E40" s="265"/>
      <c r="F40" s="265"/>
      <c r="G40" s="265"/>
      <c r="H40" s="265"/>
      <c r="I40" s="265"/>
      <c r="J40" s="265"/>
      <c r="K40" s="265"/>
      <c r="L40" s="302"/>
    </row>
    <row r="41" spans="1:12" ht="19" thickBot="1" x14ac:dyDescent="0.5">
      <c r="A41" s="174" t="s">
        <v>69</v>
      </c>
      <c r="B41" s="175"/>
      <c r="C41" s="175"/>
      <c r="D41" s="175"/>
      <c r="E41" s="175"/>
      <c r="F41" s="175"/>
      <c r="G41" s="175"/>
      <c r="H41" s="175"/>
      <c r="I41" s="175"/>
      <c r="J41" s="175"/>
      <c r="K41" s="175"/>
      <c r="L41" s="176"/>
    </row>
  </sheetData>
  <sheetProtection algorithmName="SHA-512" hashValue="7kXapC4vcuiN/lj5fjKdbUY4pBp8rQ4bPmZqoly7inIOl/rWRCnBf2Fe9xCf8ztIxqMlXoMUqnGgZcbWPETGdA==" saltValue="m5mQ7wB8DUdwi5kxXAiNLQ==" spinCount="100000" sheet="1" objects="1" scenarios="1"/>
  <dataConsolidate function="varp"/>
  <mergeCells count="92">
    <mergeCell ref="A1:L1"/>
    <mergeCell ref="A40:L40"/>
    <mergeCell ref="A39:L39"/>
    <mergeCell ref="A38:L38"/>
    <mergeCell ref="A37:K37"/>
    <mergeCell ref="A36:K36"/>
    <mergeCell ref="A32:A33"/>
    <mergeCell ref="B32:F33"/>
    <mergeCell ref="G32:G33"/>
    <mergeCell ref="H32:H33"/>
    <mergeCell ref="I32:L33"/>
    <mergeCell ref="A30:A31"/>
    <mergeCell ref="B30:F31"/>
    <mergeCell ref="G30:G31"/>
    <mergeCell ref="G24:G25"/>
    <mergeCell ref="H24:H25"/>
    <mergeCell ref="I24:L25"/>
    <mergeCell ref="A22:A23"/>
    <mergeCell ref="H30:H31"/>
    <mergeCell ref="I30:L31"/>
    <mergeCell ref="G26:G27"/>
    <mergeCell ref="H26:H27"/>
    <mergeCell ref="I26:L27"/>
    <mergeCell ref="A26:A27"/>
    <mergeCell ref="B26:F27"/>
    <mergeCell ref="A28:A29"/>
    <mergeCell ref="B28:F29"/>
    <mergeCell ref="G28:G29"/>
    <mergeCell ref="H28:H29"/>
    <mergeCell ref="I28:L29"/>
    <mergeCell ref="B22:F23"/>
    <mergeCell ref="G22:G23"/>
    <mergeCell ref="A18:A19"/>
    <mergeCell ref="B18:F19"/>
    <mergeCell ref="G18:G19"/>
    <mergeCell ref="H18:H19"/>
    <mergeCell ref="I18:L19"/>
    <mergeCell ref="H22:H23"/>
    <mergeCell ref="I22:L23"/>
    <mergeCell ref="A20:A21"/>
    <mergeCell ref="B20:F21"/>
    <mergeCell ref="G20:G21"/>
    <mergeCell ref="H20:H21"/>
    <mergeCell ref="I20:L21"/>
    <mergeCell ref="A2:D3"/>
    <mergeCell ref="F2:G2"/>
    <mergeCell ref="I2:I3"/>
    <mergeCell ref="F3:G3"/>
    <mergeCell ref="M29:N29"/>
    <mergeCell ref="A10:A11"/>
    <mergeCell ref="B10:F11"/>
    <mergeCell ref="G10:G11"/>
    <mergeCell ref="H10:H11"/>
    <mergeCell ref="I10:L11"/>
    <mergeCell ref="A12:A13"/>
    <mergeCell ref="I8:L9"/>
    <mergeCell ref="H16:H17"/>
    <mergeCell ref="I16:L17"/>
    <mergeCell ref="B16:F17"/>
    <mergeCell ref="A24:A25"/>
    <mergeCell ref="A34:F35"/>
    <mergeCell ref="G34:G35"/>
    <mergeCell ref="H34:H35"/>
    <mergeCell ref="I34:L35"/>
    <mergeCell ref="G12:G13"/>
    <mergeCell ref="H12:H13"/>
    <mergeCell ref="I12:L13"/>
    <mergeCell ref="A14:A15"/>
    <mergeCell ref="B14:F15"/>
    <mergeCell ref="G14:G15"/>
    <mergeCell ref="H14:H15"/>
    <mergeCell ref="I14:L15"/>
    <mergeCell ref="B12:F13"/>
    <mergeCell ref="A16:A17"/>
    <mergeCell ref="G16:G17"/>
    <mergeCell ref="B24:F25"/>
    <mergeCell ref="O9:V9"/>
    <mergeCell ref="A4:A5"/>
    <mergeCell ref="B4:F4"/>
    <mergeCell ref="G4:G5"/>
    <mergeCell ref="H4:H5"/>
    <mergeCell ref="I4:L5"/>
    <mergeCell ref="B5:F5"/>
    <mergeCell ref="B6:F7"/>
    <mergeCell ref="A6:A7"/>
    <mergeCell ref="G6:G7"/>
    <mergeCell ref="H6:H7"/>
    <mergeCell ref="I6:L7"/>
    <mergeCell ref="A8:A9"/>
    <mergeCell ref="B8:F9"/>
    <mergeCell ref="G8:G9"/>
    <mergeCell ref="H8:H9"/>
  </mergeCells>
  <dataValidations count="1">
    <dataValidation type="decimal" allowBlank="1" showInputMessage="1" showErrorMessage="1" sqref="H6 H34" xr:uid="{00000000-0002-0000-0200-000000000000}">
      <formula1>0</formula1>
      <formula2>10</formula2>
    </dataValidation>
  </dataValidations>
  <printOptions horizontalCentered="1" verticalCentered="1"/>
  <pageMargins left="0.19685039370078741" right="0.31496062992125984" top="0.31496062992125984" bottom="0.23" header="0.23622047244094491" footer="0.15748031496062992"/>
  <pageSetup scale="11"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Dias" xr:uid="{00000000-0002-0000-0200-000001000000}">
          <x14:formula1>
            <xm:f>Hoja4!$H$3:$H$33</xm:f>
          </x14:formula1>
          <xm:sqref>E3 J3</xm:sqref>
        </x14:dataValidation>
        <x14:dataValidation type="list" allowBlank="1" showInputMessage="1" showErrorMessage="1" xr:uid="{00000000-0002-0000-0200-000002000000}">
          <x14:formula1>
            <xm:f>Hoja4!$H$3:$H$14</xm:f>
          </x14:formula1>
          <xm:sqref>K3 F3:G3</xm:sqref>
        </x14:dataValidation>
        <x14:dataValidation type="list" allowBlank="1" showInputMessage="1" showErrorMessage="1" xr:uid="{00000000-0002-0000-0200-000003000000}">
          <x14:formula1>
            <xm:f>Hoja4!$I$3:$I$8</xm:f>
          </x14:formula1>
          <xm:sqref>H3 L3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BC232-7B35-47F5-92D4-F47AF367AD12}">
  <sheetPr>
    <tabColor theme="0" tint="-4.9989318521683403E-2"/>
    <pageSetUpPr fitToPage="1"/>
  </sheetPr>
  <dimension ref="A1:XFC12"/>
  <sheetViews>
    <sheetView view="pageBreakPreview" zoomScale="50" zoomScaleSheetLayoutView="50" workbookViewId="0">
      <selection activeCell="I5" sqref="I5:L6"/>
    </sheetView>
  </sheetViews>
  <sheetFormatPr baseColWidth="10" defaultColWidth="0" defaultRowHeight="0" customHeight="1" zeroHeight="1" x14ac:dyDescent="0.35"/>
  <cols>
    <col min="1" max="1" width="5.7265625" style="165" customWidth="1"/>
    <col min="2" max="2" width="14.453125" style="59" customWidth="1"/>
    <col min="3" max="3" width="12.7265625" style="59" customWidth="1"/>
    <col min="4" max="4" width="15.26953125" style="59" customWidth="1"/>
    <col min="5" max="5" width="15" style="59" customWidth="1"/>
    <col min="6" max="6" width="14.1796875" style="59" customWidth="1"/>
    <col min="7" max="7" width="19.7265625" style="59" customWidth="1"/>
    <col min="8" max="9" width="14.7265625" style="59" customWidth="1"/>
    <col min="10" max="11" width="54.7265625" style="59" customWidth="1"/>
    <col min="12" max="12" width="54.7265625" style="166" customWidth="1"/>
    <col min="13" max="13" width="0.453125" style="59" customWidth="1"/>
    <col min="14" max="14" width="0" style="59" hidden="1" customWidth="1"/>
    <col min="15" max="16383" width="0" style="59" hidden="1"/>
    <col min="16384" max="16384" width="6.81640625" style="59" hidden="1" customWidth="1"/>
  </cols>
  <sheetData>
    <row r="1" spans="1:12" ht="79.5" customHeight="1" thickBot="1" x14ac:dyDescent="0.4">
      <c r="A1" s="235" t="s">
        <v>54</v>
      </c>
      <c r="B1" s="236"/>
      <c r="C1" s="236"/>
      <c r="D1" s="236"/>
      <c r="E1" s="236"/>
      <c r="F1" s="236"/>
      <c r="G1" s="236"/>
      <c r="H1" s="236"/>
      <c r="I1" s="236"/>
      <c r="J1" s="236"/>
      <c r="K1" s="236"/>
      <c r="L1" s="237"/>
    </row>
    <row r="2" spans="1:12" s="169" customFormat="1" ht="25.5" customHeight="1" x14ac:dyDescent="0.35">
      <c r="A2" s="248" t="s">
        <v>55</v>
      </c>
      <c r="B2" s="249"/>
      <c r="C2" s="249"/>
      <c r="D2" s="249"/>
      <c r="E2" s="167" t="s">
        <v>56</v>
      </c>
      <c r="F2" s="167" t="s">
        <v>57</v>
      </c>
      <c r="G2" s="167" t="s">
        <v>58</v>
      </c>
      <c r="H2" s="252" t="s">
        <v>59</v>
      </c>
      <c r="I2" s="253"/>
      <c r="J2" s="167" t="s">
        <v>56</v>
      </c>
      <c r="K2" s="167" t="s">
        <v>57</v>
      </c>
      <c r="L2" s="168" t="s">
        <v>58</v>
      </c>
    </row>
    <row r="3" spans="1:12" s="169" customFormat="1" ht="25.5" customHeight="1" thickBot="1" x14ac:dyDescent="0.4">
      <c r="A3" s="250"/>
      <c r="B3" s="251"/>
      <c r="C3" s="251"/>
      <c r="D3" s="251"/>
      <c r="E3" s="170">
        <f>'1.1. SDETGR 2024'!E3</f>
        <v>1</v>
      </c>
      <c r="F3" s="170">
        <f>'1.1. SDETGR 2024'!F3</f>
        <v>1</v>
      </c>
      <c r="G3" s="170">
        <f>'1.1. SDETGR 2024'!H3</f>
        <v>2024</v>
      </c>
      <c r="H3" s="254"/>
      <c r="I3" s="255"/>
      <c r="J3" s="170">
        <f>'1.1. SDETGR 2024'!J3</f>
        <v>31</v>
      </c>
      <c r="K3" s="170">
        <f>'1.1. SDETGR 2024'!K3</f>
        <v>12</v>
      </c>
      <c r="L3" s="171">
        <f>'1.1. SDETGR 2024'!L3</f>
        <v>2024</v>
      </c>
    </row>
    <row r="4" spans="1:12" ht="75" customHeight="1" thickBot="1" x14ac:dyDescent="0.4">
      <c r="A4" s="216" t="s">
        <v>60</v>
      </c>
      <c r="B4" s="262" t="s">
        <v>61</v>
      </c>
      <c r="C4" s="262"/>
      <c r="D4" s="262"/>
      <c r="E4" s="262"/>
      <c r="F4" s="262"/>
      <c r="G4" s="263" t="s">
        <v>62</v>
      </c>
      <c r="H4" s="263"/>
      <c r="I4" s="263" t="s">
        <v>63</v>
      </c>
      <c r="J4" s="263"/>
      <c r="K4" s="263"/>
      <c r="L4" s="263"/>
    </row>
    <row r="5" spans="1:12" s="152" customFormat="1" ht="225" customHeight="1" x14ac:dyDescent="0.45">
      <c r="A5" s="256">
        <v>15</v>
      </c>
      <c r="B5" s="256" t="str">
        <f>'15.1 DITAH 2024'!B5</f>
        <v>Dirección de Talento Humano</v>
      </c>
      <c r="C5" s="256"/>
      <c r="D5" s="256"/>
      <c r="E5" s="256"/>
      <c r="F5" s="256"/>
      <c r="G5" s="258">
        <f>'15.1 DITAH 2024'!H16</f>
        <v>9.120000000000001</v>
      </c>
      <c r="H5" s="258"/>
      <c r="I5" s="260" t="str">
        <f>'15.1 DITAH 2024'!I16</f>
        <v>Conclusión
Con relación a los indicadores y actividades asociadas a cargo del proceso “Gestión Estratégica de Personas” para el periodo evaluado, se observó cumplimiento parcial del 98% respecto del indicador PE01 “(Número de actividades ejecutadas en el periodo / Número de actividades programadas en el cronograma del Plan Estratégico de Desarrollo del Talento Humano en el periodo) * 100”, dado que, no se alcanzó la meta espera del 100%, y que al sumar la totalidad de las actividades ejecutadas en los cuatro (4) trimestres, arroja como resultado un total de sesenta y tres (63) y no de sesenta y cuatro (64) como meta propuesta en la “Matriz de Formulación del Plan Anual de Gestión  - PAG”.  
Asimismo, se observó para el indicador PE02 “(Número de actividades ejecutadas en el período / Número de actividades programadas en el cronograma del Plan institucional de capacitación) * 100”, no se alcanzó la meta espera del 100%, dado que, durante el periodo evaluado se programaron ochenta y seis (86), de las cuales solamente cincuenta (50) se cumplieron a cabalidad, para un cumplimiento parcial del 58% conforme a la evidencia objetiva consultada y evaluada, situación originada por la firma del contrato con el proveedor del servicio y que se dio inicio en el último trimestre del año, y las dificultades que se presentaron con respecto a la actualización del curso de reinducción en la herramienta Moodle.
Así las cosas, y tomando con base el resultado de la evaluación a la totalidad de las actividades e indicadores de gestión a cargo del proceso “Gestión Estratégica de Personas”, se observó un cumplimiento parcial del 91%.</v>
      </c>
      <c r="J5" s="260"/>
      <c r="K5" s="260"/>
      <c r="L5" s="260"/>
    </row>
    <row r="6" spans="1:12" s="152" customFormat="1" ht="225" customHeight="1" thickBot="1" x14ac:dyDescent="0.5">
      <c r="A6" s="257"/>
      <c r="B6" s="257"/>
      <c r="C6" s="257"/>
      <c r="D6" s="257"/>
      <c r="E6" s="257"/>
      <c r="F6" s="257"/>
      <c r="G6" s="259"/>
      <c r="H6" s="259"/>
      <c r="I6" s="261"/>
      <c r="J6" s="261"/>
      <c r="K6" s="261"/>
      <c r="L6" s="261"/>
    </row>
    <row r="7" spans="1:12" ht="17.149999999999999" customHeight="1" x14ac:dyDescent="0.35">
      <c r="A7" s="329" t="s">
        <v>64</v>
      </c>
      <c r="B7" s="330"/>
      <c r="C7" s="330"/>
      <c r="D7" s="330"/>
      <c r="E7" s="330"/>
      <c r="F7" s="330"/>
      <c r="G7" s="330"/>
      <c r="H7" s="330"/>
      <c r="I7" s="330"/>
      <c r="J7" s="330"/>
      <c r="K7" s="330"/>
      <c r="L7" s="184"/>
    </row>
    <row r="8" spans="1:12" ht="17.149999999999999" customHeight="1" x14ac:dyDescent="0.35">
      <c r="A8" s="331" t="s">
        <v>65</v>
      </c>
      <c r="B8" s="332"/>
      <c r="C8" s="332"/>
      <c r="D8" s="332"/>
      <c r="E8" s="332"/>
      <c r="F8" s="332"/>
      <c r="G8" s="332"/>
      <c r="H8" s="332"/>
      <c r="I8" s="332"/>
      <c r="J8" s="332"/>
      <c r="K8" s="332"/>
      <c r="L8" s="185"/>
    </row>
    <row r="9" spans="1:12" ht="17.149999999999999" customHeight="1" x14ac:dyDescent="0.35">
      <c r="A9" s="320" t="s">
        <v>66</v>
      </c>
      <c r="B9" s="321"/>
      <c r="C9" s="321"/>
      <c r="D9" s="321"/>
      <c r="E9" s="321"/>
      <c r="F9" s="321"/>
      <c r="G9" s="321"/>
      <c r="H9" s="321"/>
      <c r="I9" s="321"/>
      <c r="J9" s="321"/>
      <c r="K9" s="321"/>
      <c r="L9" s="322"/>
    </row>
    <row r="10" spans="1:12" ht="16.5" customHeight="1" x14ac:dyDescent="0.35">
      <c r="A10" s="320" t="s">
        <v>67</v>
      </c>
      <c r="B10" s="321"/>
      <c r="C10" s="321"/>
      <c r="D10" s="321"/>
      <c r="E10" s="321"/>
      <c r="F10" s="321"/>
      <c r="G10" s="321"/>
      <c r="H10" s="321"/>
      <c r="I10" s="321"/>
      <c r="J10" s="321"/>
      <c r="K10" s="321"/>
      <c r="L10" s="322"/>
    </row>
    <row r="11" spans="1:12" ht="16.5" customHeight="1" x14ac:dyDescent="0.35">
      <c r="A11" s="323" t="s">
        <v>68</v>
      </c>
      <c r="B11" s="324"/>
      <c r="C11" s="324"/>
      <c r="D11" s="324"/>
      <c r="E11" s="324"/>
      <c r="F11" s="324"/>
      <c r="G11" s="324"/>
      <c r="H11" s="324"/>
      <c r="I11" s="324"/>
      <c r="J11" s="324"/>
      <c r="K11" s="324"/>
      <c r="L11" s="325"/>
    </row>
    <row r="12" spans="1:12" ht="16.5" customHeight="1" thickBot="1" x14ac:dyDescent="0.4">
      <c r="A12" s="326" t="s">
        <v>69</v>
      </c>
      <c r="B12" s="327"/>
      <c r="C12" s="327"/>
      <c r="D12" s="327"/>
      <c r="E12" s="327"/>
      <c r="F12" s="327"/>
      <c r="G12" s="327"/>
      <c r="H12" s="327"/>
      <c r="I12" s="327"/>
      <c r="J12" s="327"/>
      <c r="K12" s="327"/>
      <c r="L12" s="328"/>
    </row>
  </sheetData>
  <sheetProtection algorithmName="SHA-512" hashValue="jp8ECfUCskoqg1kMPfmn8Ld2a/X2TXGTelM4AWl2HwfE5bl4Rlyl8rSq9kFHNKNtGBenh+bdzU5TpTuyO1/DbQ==" saltValue="WzBnVr2BfSBpwJmpYJAomQ==" spinCount="100000" sheet="1"/>
  <dataConsolidate function="varp" link="1"/>
  <mergeCells count="16">
    <mergeCell ref="A9:L9"/>
    <mergeCell ref="A10:L10"/>
    <mergeCell ref="A11:L11"/>
    <mergeCell ref="A12:L12"/>
    <mergeCell ref="A5:A6"/>
    <mergeCell ref="B5:F6"/>
    <mergeCell ref="G5:H6"/>
    <mergeCell ref="I5:L6"/>
    <mergeCell ref="A7:K7"/>
    <mergeCell ref="A8:K8"/>
    <mergeCell ref="A1:L1"/>
    <mergeCell ref="A2:D3"/>
    <mergeCell ref="H2:I3"/>
    <mergeCell ref="B4:F4"/>
    <mergeCell ref="G4:H4"/>
    <mergeCell ref="I4:L4"/>
  </mergeCells>
  <printOptions horizontalCentered="1" verticalCentered="1"/>
  <pageMargins left="0.39370078740157483" right="0.39370078740157483" top="0.39370078740157483" bottom="0.39370078740157483" header="0.31496062992125984" footer="0.31496062992125984"/>
  <pageSetup paperSize="529" scale="44"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A1157-05D3-4E93-B559-88F4785791C7}">
  <sheetPr codeName="Hoja31"/>
  <dimension ref="A1:XFC23"/>
  <sheetViews>
    <sheetView showGridLines="0" view="pageBreakPreview" zoomScale="50" zoomScaleNormal="70" zoomScaleSheetLayoutView="50" workbookViewId="0">
      <selection activeCell="B6" sqref="B6:F7"/>
    </sheetView>
  </sheetViews>
  <sheetFormatPr baseColWidth="10" defaultColWidth="0" defaultRowHeight="18.5" x14ac:dyDescent="0.45"/>
  <cols>
    <col min="1" max="1" width="6.453125" style="154" customWidth="1"/>
    <col min="2" max="2" width="14.453125" style="154" customWidth="1"/>
    <col min="3" max="3" width="23.81640625" style="154" customWidth="1"/>
    <col min="4" max="4" width="31.1796875" style="154" customWidth="1"/>
    <col min="5" max="5" width="14.54296875" style="154" customWidth="1"/>
    <col min="6" max="6" width="29.81640625" style="154" customWidth="1"/>
    <col min="7" max="7" width="25.1796875" style="154" customWidth="1"/>
    <col min="8" max="8" width="21.81640625" style="154" customWidth="1"/>
    <col min="9" max="9" width="32.7265625" style="154" customWidth="1"/>
    <col min="10" max="12" width="89.1796875" style="154" customWidth="1"/>
    <col min="13" max="13" width="0.453125" style="154" customWidth="1"/>
    <col min="14" max="14" width="0" style="154" hidden="1" customWidth="1"/>
    <col min="15" max="16375" width="0" style="154" hidden="1"/>
    <col min="16376" max="16376" width="72.7265625" style="154" hidden="1"/>
    <col min="16377" max="16377" width="28.7265625" style="154" hidden="1"/>
    <col min="16378" max="16378" width="26.7265625" style="154" hidden="1"/>
    <col min="16379" max="16379" width="29.7265625" style="154" hidden="1"/>
    <col min="16380" max="16380" width="31" style="154" hidden="1"/>
    <col min="16381" max="16381" width="11.453125" style="154" hidden="1"/>
    <col min="16382" max="16383" width="12.7265625" style="154" hidden="1"/>
    <col min="16384" max="16384" width="36.81640625" style="154" hidden="1"/>
  </cols>
  <sheetData>
    <row r="1" spans="1:22" ht="84" customHeight="1" thickBot="1" x14ac:dyDescent="0.5">
      <c r="A1" s="300" t="s">
        <v>54</v>
      </c>
      <c r="B1" s="300"/>
      <c r="C1" s="300"/>
      <c r="D1" s="300"/>
      <c r="E1" s="300"/>
      <c r="F1" s="300"/>
      <c r="G1" s="300"/>
      <c r="H1" s="300"/>
      <c r="I1" s="300"/>
      <c r="J1" s="300"/>
      <c r="K1" s="300"/>
      <c r="L1" s="300"/>
    </row>
    <row r="2" spans="1:22" ht="24.75" customHeight="1" thickBot="1" x14ac:dyDescent="0.5">
      <c r="A2" s="287" t="s">
        <v>55</v>
      </c>
      <c r="B2" s="287"/>
      <c r="C2" s="287"/>
      <c r="D2" s="287"/>
      <c r="E2" s="160" t="s">
        <v>56</v>
      </c>
      <c r="F2" s="288" t="s">
        <v>57</v>
      </c>
      <c r="G2" s="288"/>
      <c r="H2" s="161" t="s">
        <v>58</v>
      </c>
      <c r="I2" s="289" t="s">
        <v>59</v>
      </c>
      <c r="J2" s="162" t="s">
        <v>56</v>
      </c>
      <c r="K2" s="160" t="s">
        <v>57</v>
      </c>
      <c r="L2" s="220" t="s">
        <v>58</v>
      </c>
    </row>
    <row r="3" spans="1:22" ht="24.75" customHeight="1" thickBot="1" x14ac:dyDescent="0.5">
      <c r="A3" s="287"/>
      <c r="B3" s="287"/>
      <c r="C3" s="287"/>
      <c r="D3" s="287"/>
      <c r="E3" s="159">
        <v>1</v>
      </c>
      <c r="F3" s="287">
        <v>1</v>
      </c>
      <c r="G3" s="287"/>
      <c r="H3" s="163">
        <v>2024</v>
      </c>
      <c r="I3" s="289"/>
      <c r="J3" s="159">
        <v>31</v>
      </c>
      <c r="K3" s="159">
        <v>12</v>
      </c>
      <c r="L3" s="159">
        <v>2024</v>
      </c>
    </row>
    <row r="4" spans="1:22" ht="33" customHeight="1" thickBot="1" x14ac:dyDescent="0.5">
      <c r="A4" s="262" t="s">
        <v>60</v>
      </c>
      <c r="B4" s="268" t="s">
        <v>70</v>
      </c>
      <c r="C4" s="268"/>
      <c r="D4" s="268"/>
      <c r="E4" s="268"/>
      <c r="F4" s="268"/>
      <c r="G4" s="262" t="s">
        <v>71</v>
      </c>
      <c r="H4" s="263" t="s">
        <v>72</v>
      </c>
      <c r="I4" s="263" t="s">
        <v>63</v>
      </c>
      <c r="J4" s="263"/>
      <c r="K4" s="263"/>
      <c r="L4" s="263"/>
    </row>
    <row r="5" spans="1:22" ht="53.25" customHeight="1" thickBot="1" x14ac:dyDescent="0.5">
      <c r="A5" s="262"/>
      <c r="B5" s="269" t="str">
        <f>'CONSOLIDADO EV. 2024 SNS'!C19</f>
        <v>Dirección de Talento Humano</v>
      </c>
      <c r="C5" s="269"/>
      <c r="D5" s="269"/>
      <c r="E5" s="269"/>
      <c r="F5" s="269"/>
      <c r="G5" s="262"/>
      <c r="H5" s="263"/>
      <c r="I5" s="263"/>
      <c r="J5" s="263"/>
      <c r="K5" s="263"/>
      <c r="L5" s="263"/>
    </row>
    <row r="6" spans="1:22" ht="322.5" customHeight="1" thickBot="1" x14ac:dyDescent="0.5">
      <c r="A6" s="271">
        <v>1</v>
      </c>
      <c r="B6" s="270" t="s">
        <v>368</v>
      </c>
      <c r="C6" s="343"/>
      <c r="D6" s="343"/>
      <c r="E6" s="343"/>
      <c r="F6" s="344"/>
      <c r="G6" s="272">
        <v>1</v>
      </c>
      <c r="H6" s="273">
        <v>9.8000000000000007</v>
      </c>
      <c r="I6" s="275" t="s">
        <v>369</v>
      </c>
      <c r="J6" s="275"/>
      <c r="K6" s="275"/>
      <c r="L6" s="276"/>
    </row>
    <row r="7" spans="1:22" ht="322.5" customHeight="1" thickBot="1" x14ac:dyDescent="0.5">
      <c r="A7" s="271"/>
      <c r="B7" s="345"/>
      <c r="C7" s="346"/>
      <c r="D7" s="346"/>
      <c r="E7" s="346"/>
      <c r="F7" s="347"/>
      <c r="G7" s="272"/>
      <c r="H7" s="273"/>
      <c r="I7" s="275"/>
      <c r="J7" s="275"/>
      <c r="K7" s="275"/>
      <c r="L7" s="276"/>
    </row>
    <row r="8" spans="1:22" ht="269.25" customHeight="1" thickBot="1" x14ac:dyDescent="0.5">
      <c r="A8" s="271">
        <f>A6+1</f>
        <v>2</v>
      </c>
      <c r="B8" s="277" t="s">
        <v>370</v>
      </c>
      <c r="C8" s="349"/>
      <c r="D8" s="349"/>
      <c r="E8" s="349"/>
      <c r="F8" s="350"/>
      <c r="G8" s="272">
        <v>1</v>
      </c>
      <c r="H8" s="273">
        <v>5.8</v>
      </c>
      <c r="I8" s="275" t="s">
        <v>371</v>
      </c>
      <c r="J8" s="275"/>
      <c r="K8" s="275"/>
      <c r="L8" s="276"/>
    </row>
    <row r="9" spans="1:22" ht="269.25" customHeight="1" thickBot="1" x14ac:dyDescent="0.5">
      <c r="A9" s="271"/>
      <c r="B9" s="351"/>
      <c r="C9" s="352"/>
      <c r="D9" s="352"/>
      <c r="E9" s="352"/>
      <c r="F9" s="353"/>
      <c r="G9" s="272"/>
      <c r="H9" s="273"/>
      <c r="I9" s="275"/>
      <c r="J9" s="275"/>
      <c r="K9" s="275"/>
      <c r="L9" s="276"/>
      <c r="O9" s="267"/>
      <c r="P9" s="267"/>
      <c r="Q9" s="267"/>
      <c r="R9" s="267"/>
      <c r="S9" s="267"/>
      <c r="T9" s="267"/>
      <c r="U9" s="267"/>
      <c r="V9" s="267"/>
    </row>
    <row r="10" spans="1:22" ht="255" customHeight="1" thickBot="1" x14ac:dyDescent="0.5">
      <c r="A10" s="271">
        <f>A8+1</f>
        <v>3</v>
      </c>
      <c r="B10" s="270" t="s">
        <v>372</v>
      </c>
      <c r="C10" s="343"/>
      <c r="D10" s="343"/>
      <c r="E10" s="343"/>
      <c r="F10" s="344"/>
      <c r="G10" s="272">
        <v>1</v>
      </c>
      <c r="H10" s="273">
        <v>10</v>
      </c>
      <c r="I10" s="275" t="s">
        <v>373</v>
      </c>
      <c r="J10" s="275"/>
      <c r="K10" s="275"/>
      <c r="L10" s="276"/>
      <c r="O10" s="164"/>
      <c r="P10" s="164"/>
      <c r="Q10" s="164"/>
      <c r="R10" s="164"/>
      <c r="S10" s="164"/>
      <c r="T10" s="164"/>
      <c r="U10" s="164"/>
      <c r="V10" s="164"/>
    </row>
    <row r="11" spans="1:22" ht="255" customHeight="1" thickBot="1" x14ac:dyDescent="0.5">
      <c r="A11" s="271"/>
      <c r="B11" s="345"/>
      <c r="C11" s="346"/>
      <c r="D11" s="346"/>
      <c r="E11" s="346"/>
      <c r="F11" s="347"/>
      <c r="G11" s="272"/>
      <c r="H11" s="273"/>
      <c r="I11" s="275"/>
      <c r="J11" s="275"/>
      <c r="K11" s="275"/>
      <c r="L11" s="276"/>
      <c r="O11" s="164"/>
      <c r="P11" s="164"/>
      <c r="Q11" s="164"/>
      <c r="R11" s="164"/>
      <c r="S11" s="164"/>
      <c r="T11" s="164"/>
      <c r="U11" s="164"/>
      <c r="V11" s="164"/>
    </row>
    <row r="12" spans="1:22" ht="250" customHeight="1" thickBot="1" x14ac:dyDescent="0.5">
      <c r="A12" s="271">
        <f>A10+1</f>
        <v>4</v>
      </c>
      <c r="B12" s="270" t="s">
        <v>374</v>
      </c>
      <c r="C12" s="343"/>
      <c r="D12" s="343"/>
      <c r="E12" s="343"/>
      <c r="F12" s="344"/>
      <c r="G12" s="272">
        <v>1</v>
      </c>
      <c r="H12" s="273">
        <v>10</v>
      </c>
      <c r="I12" s="275" t="s">
        <v>375</v>
      </c>
      <c r="J12" s="275"/>
      <c r="K12" s="275"/>
      <c r="L12" s="276"/>
      <c r="O12" s="164"/>
      <c r="P12" s="164"/>
      <c r="Q12" s="164"/>
      <c r="R12" s="164"/>
      <c r="S12" s="164"/>
      <c r="T12" s="164"/>
      <c r="U12" s="164"/>
      <c r="V12" s="164"/>
    </row>
    <row r="13" spans="1:22" ht="250" customHeight="1" thickBot="1" x14ac:dyDescent="0.5">
      <c r="A13" s="271"/>
      <c r="B13" s="345"/>
      <c r="C13" s="346"/>
      <c r="D13" s="346"/>
      <c r="E13" s="346"/>
      <c r="F13" s="347"/>
      <c r="G13" s="272"/>
      <c r="H13" s="273"/>
      <c r="I13" s="275"/>
      <c r="J13" s="275"/>
      <c r="K13" s="275"/>
      <c r="L13" s="276"/>
      <c r="O13" s="164"/>
      <c r="P13" s="164"/>
      <c r="Q13" s="164"/>
      <c r="R13" s="164"/>
      <c r="S13" s="164"/>
      <c r="T13" s="164"/>
      <c r="U13" s="164"/>
      <c r="V13" s="164"/>
    </row>
    <row r="14" spans="1:22" ht="77.25" customHeight="1" thickBot="1" x14ac:dyDescent="0.5">
      <c r="A14" s="271">
        <f>A12+1</f>
        <v>5</v>
      </c>
      <c r="B14" s="270" t="s">
        <v>376</v>
      </c>
      <c r="C14" s="343"/>
      <c r="D14" s="343"/>
      <c r="E14" s="343"/>
      <c r="F14" s="344"/>
      <c r="G14" s="272">
        <v>1</v>
      </c>
      <c r="H14" s="273">
        <v>10</v>
      </c>
      <c r="I14" s="275" t="s">
        <v>377</v>
      </c>
      <c r="J14" s="275"/>
      <c r="K14" s="275"/>
      <c r="L14" s="276"/>
      <c r="O14" s="164"/>
      <c r="P14" s="164"/>
      <c r="Q14" s="164"/>
      <c r="R14" s="164"/>
      <c r="S14" s="164"/>
      <c r="T14" s="164"/>
      <c r="U14" s="164"/>
      <c r="V14" s="164"/>
    </row>
    <row r="15" spans="1:22" ht="77.25" customHeight="1" thickBot="1" x14ac:dyDescent="0.5">
      <c r="A15" s="271"/>
      <c r="B15" s="345"/>
      <c r="C15" s="346"/>
      <c r="D15" s="346"/>
      <c r="E15" s="346"/>
      <c r="F15" s="347"/>
      <c r="G15" s="272"/>
      <c r="H15" s="273"/>
      <c r="I15" s="275"/>
      <c r="J15" s="275"/>
      <c r="K15" s="275"/>
      <c r="L15" s="276"/>
      <c r="O15" s="164"/>
      <c r="P15" s="164"/>
      <c r="Q15" s="164"/>
      <c r="R15" s="164"/>
      <c r="S15" s="164"/>
      <c r="T15" s="164"/>
      <c r="U15" s="164"/>
      <c r="V15" s="164"/>
    </row>
    <row r="16" spans="1:22" ht="146.25" customHeight="1" thickBot="1" x14ac:dyDescent="0.5">
      <c r="A16" s="278" t="s">
        <v>6</v>
      </c>
      <c r="B16" s="278"/>
      <c r="C16" s="278"/>
      <c r="D16" s="278"/>
      <c r="E16" s="278"/>
      <c r="F16" s="278"/>
      <c r="G16" s="280">
        <v>1</v>
      </c>
      <c r="H16" s="282">
        <f>SUM(H6:H15)/5</f>
        <v>9.120000000000001</v>
      </c>
      <c r="I16" s="316" t="s">
        <v>378</v>
      </c>
      <c r="J16" s="316"/>
      <c r="K16" s="316"/>
      <c r="L16" s="316"/>
    </row>
    <row r="17" spans="1:12" ht="146.25" customHeight="1" thickBot="1" x14ac:dyDescent="0.5">
      <c r="A17" s="279"/>
      <c r="B17" s="279"/>
      <c r="C17" s="279"/>
      <c r="D17" s="279"/>
      <c r="E17" s="279"/>
      <c r="F17" s="279"/>
      <c r="G17" s="281"/>
      <c r="H17" s="283"/>
      <c r="I17" s="333"/>
      <c r="J17" s="333"/>
      <c r="K17" s="333"/>
      <c r="L17" s="333"/>
    </row>
    <row r="18" spans="1:12" x14ac:dyDescent="0.45">
      <c r="A18" s="411" t="s">
        <v>64</v>
      </c>
      <c r="B18" s="412"/>
      <c r="C18" s="412"/>
      <c r="D18" s="412"/>
      <c r="E18" s="412"/>
      <c r="F18" s="412"/>
      <c r="G18" s="412"/>
      <c r="H18" s="412"/>
      <c r="I18" s="412"/>
      <c r="J18" s="412"/>
      <c r="K18" s="412"/>
      <c r="L18" s="184"/>
    </row>
    <row r="19" spans="1:12" x14ac:dyDescent="0.45">
      <c r="A19" s="331" t="s">
        <v>65</v>
      </c>
      <c r="B19" s="332"/>
      <c r="C19" s="332"/>
      <c r="D19" s="332"/>
      <c r="E19" s="332"/>
      <c r="F19" s="332"/>
      <c r="G19" s="332"/>
      <c r="H19" s="332"/>
      <c r="I19" s="332"/>
      <c r="J19" s="332"/>
      <c r="K19" s="332"/>
      <c r="L19" s="185"/>
    </row>
    <row r="20" spans="1:12" ht="18.649999999999999" customHeight="1" x14ac:dyDescent="0.45">
      <c r="A20" s="320" t="s">
        <v>66</v>
      </c>
      <c r="B20" s="321"/>
      <c r="C20" s="321"/>
      <c r="D20" s="321"/>
      <c r="E20" s="321"/>
      <c r="F20" s="321"/>
      <c r="G20" s="321"/>
      <c r="H20" s="321"/>
      <c r="I20" s="321"/>
      <c r="J20" s="321"/>
      <c r="K20" s="321"/>
      <c r="L20" s="322"/>
    </row>
    <row r="21" spans="1:12" x14ac:dyDescent="0.45">
      <c r="A21" s="320" t="s">
        <v>67</v>
      </c>
      <c r="B21" s="321"/>
      <c r="C21" s="321"/>
      <c r="D21" s="321"/>
      <c r="E21" s="321"/>
      <c r="F21" s="321"/>
      <c r="G21" s="321"/>
      <c r="H21" s="321"/>
      <c r="I21" s="321"/>
      <c r="J21" s="321"/>
      <c r="K21" s="321"/>
      <c r="L21" s="322"/>
    </row>
    <row r="22" spans="1:12" x14ac:dyDescent="0.45">
      <c r="A22" s="323" t="s">
        <v>68</v>
      </c>
      <c r="B22" s="324"/>
      <c r="C22" s="324"/>
      <c r="D22" s="324"/>
      <c r="E22" s="324"/>
      <c r="F22" s="324"/>
      <c r="G22" s="324"/>
      <c r="H22" s="324"/>
      <c r="I22" s="324"/>
      <c r="J22" s="324"/>
      <c r="K22" s="324"/>
      <c r="L22" s="325"/>
    </row>
    <row r="23" spans="1:12" ht="19" thickBot="1" x14ac:dyDescent="0.5">
      <c r="A23" s="186" t="s">
        <v>69</v>
      </c>
      <c r="B23" s="187"/>
      <c r="C23" s="187"/>
      <c r="D23" s="187"/>
      <c r="E23" s="187"/>
      <c r="F23" s="187"/>
      <c r="G23" s="187"/>
      <c r="H23" s="187"/>
      <c r="I23" s="187"/>
      <c r="J23" s="187"/>
      <c r="K23" s="187"/>
      <c r="L23" s="188"/>
    </row>
  </sheetData>
  <sheetProtection algorithmName="SHA-512" hashValue="NFp6E4eVOuluyUZn6WqdECm4yRtq9BeCsfs6kRVjE0wt7DH9kMdaMSEDxarGfhT+SNjKigeOvzxVRbC4uR8uZw==" saltValue="MZW+HYuTyIO2xNnyv8z09w==" spinCount="100000" sheet="1" objects="1" scenarios="1"/>
  <dataConsolidate function="varp"/>
  <mergeCells count="46">
    <mergeCell ref="A1:L1"/>
    <mergeCell ref="A2:D3"/>
    <mergeCell ref="F2:G2"/>
    <mergeCell ref="I2:I3"/>
    <mergeCell ref="F3:G3"/>
    <mergeCell ref="O9:V9"/>
    <mergeCell ref="B5:F5"/>
    <mergeCell ref="A6:A7"/>
    <mergeCell ref="B6:F7"/>
    <mergeCell ref="G6:G7"/>
    <mergeCell ref="H6:H7"/>
    <mergeCell ref="I6:L7"/>
    <mergeCell ref="A4:A5"/>
    <mergeCell ref="B4:F4"/>
    <mergeCell ref="G4:G5"/>
    <mergeCell ref="H4:H5"/>
    <mergeCell ref="I4:L5"/>
    <mergeCell ref="A8:A9"/>
    <mergeCell ref="B8:F9"/>
    <mergeCell ref="G8:G9"/>
    <mergeCell ref="H8:H9"/>
    <mergeCell ref="I8:L9"/>
    <mergeCell ref="A12:A13"/>
    <mergeCell ref="B12:F13"/>
    <mergeCell ref="G12:G13"/>
    <mergeCell ref="H12:H13"/>
    <mergeCell ref="I12:L13"/>
    <mergeCell ref="A10:A11"/>
    <mergeCell ref="B10:F11"/>
    <mergeCell ref="G10:G11"/>
    <mergeCell ref="H10:H11"/>
    <mergeCell ref="I10:L11"/>
    <mergeCell ref="A19:K19"/>
    <mergeCell ref="A20:L20"/>
    <mergeCell ref="A21:L21"/>
    <mergeCell ref="A22:L22"/>
    <mergeCell ref="A16:F17"/>
    <mergeCell ref="G16:G17"/>
    <mergeCell ref="H16:H17"/>
    <mergeCell ref="I16:L17"/>
    <mergeCell ref="B14:F15"/>
    <mergeCell ref="G14:G15"/>
    <mergeCell ref="H14:H15"/>
    <mergeCell ref="I14:L15"/>
    <mergeCell ref="A18:K18"/>
    <mergeCell ref="A14:A15"/>
  </mergeCells>
  <dataValidations count="1">
    <dataValidation type="decimal" allowBlank="1" showInputMessage="1" showErrorMessage="1" sqref="H6 H16" xr:uid="{B602DBDD-69ED-44E9-B68E-BA5E69CD69A6}">
      <formula1>0</formula1>
      <formula2>10</formula2>
    </dataValidation>
  </dataValidations>
  <printOptions horizontalCentered="1" verticalCentered="1"/>
  <pageMargins left="0.19685039370078741" right="0.31496062992125984" top="0.31496062992125984" bottom="0.23" header="0.23622047244094491" footer="0.15748031496062992"/>
  <pageSetup scale="14"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Dias" xr:uid="{D69062D1-C147-4507-A791-A749B6D3A44E}">
          <x14:formula1>
            <xm:f>Hoja4!$H$3:$H$33</xm:f>
          </x14:formula1>
          <xm:sqref>E3 J3</xm:sqref>
        </x14:dataValidation>
        <x14:dataValidation type="list" allowBlank="1" showInputMessage="1" showErrorMessage="1" xr:uid="{D8D97423-3CB0-447D-B30D-B3622E99F97B}">
          <x14:formula1>
            <xm:f>Hoja4!$H$3:$H$14</xm:f>
          </x14:formula1>
          <xm:sqref>K3 F3:G3</xm:sqref>
        </x14:dataValidation>
        <x14:dataValidation type="list" allowBlank="1" showInputMessage="1" showErrorMessage="1" xr:uid="{076E5D55-53B0-43EE-BD5B-73A1FB7CEBCC}">
          <x14:formula1>
            <xm:f>Hoja4!$I$3:$I$8</xm:f>
          </x14:formula1>
          <xm:sqref>H3 L3</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12D4B-99B2-4417-94C5-BFCDD95048CF}">
  <sheetPr>
    <tabColor theme="0" tint="-4.9989318521683403E-2"/>
    <pageSetUpPr fitToPage="1"/>
  </sheetPr>
  <dimension ref="A1:L12"/>
  <sheetViews>
    <sheetView view="pageBreakPreview" zoomScale="50" zoomScaleSheetLayoutView="50" workbookViewId="0">
      <selection activeCell="I5" sqref="I5:L6"/>
    </sheetView>
  </sheetViews>
  <sheetFormatPr baseColWidth="10" defaultColWidth="0" defaultRowHeight="0" customHeight="1" zeroHeight="1" x14ac:dyDescent="0.35"/>
  <cols>
    <col min="1" max="1" width="5.7265625" style="165" customWidth="1"/>
    <col min="2" max="2" width="14.453125" style="59" customWidth="1"/>
    <col min="3" max="3" width="12.7265625" style="59" customWidth="1"/>
    <col min="4" max="4" width="15.26953125" style="59" customWidth="1"/>
    <col min="5" max="5" width="15" style="59" customWidth="1"/>
    <col min="6" max="6" width="14.1796875" style="59" customWidth="1"/>
    <col min="7" max="7" width="19.7265625" style="59" customWidth="1"/>
    <col min="8" max="9" width="12.7265625" style="59" customWidth="1"/>
    <col min="10" max="11" width="46.1796875" style="59" customWidth="1"/>
    <col min="12" max="12" width="46.1796875" style="166" customWidth="1"/>
    <col min="13" max="13" width="0.453125" style="59" customWidth="1"/>
    <col min="14" max="14" width="0" style="59" hidden="1" customWidth="1"/>
    <col min="15" max="16384" width="0" style="59" hidden="1"/>
  </cols>
  <sheetData>
    <row r="1" spans="1:12" ht="79.5" customHeight="1" thickBot="1" x14ac:dyDescent="0.4">
      <c r="A1" s="235" t="s">
        <v>54</v>
      </c>
      <c r="B1" s="236"/>
      <c r="C1" s="236"/>
      <c r="D1" s="236"/>
      <c r="E1" s="236"/>
      <c r="F1" s="236"/>
      <c r="G1" s="236"/>
      <c r="H1" s="236"/>
      <c r="I1" s="236"/>
      <c r="J1" s="236"/>
      <c r="K1" s="236"/>
      <c r="L1" s="237"/>
    </row>
    <row r="2" spans="1:12" s="169" customFormat="1" ht="25.5" customHeight="1" x14ac:dyDescent="0.35">
      <c r="A2" s="248" t="s">
        <v>55</v>
      </c>
      <c r="B2" s="249"/>
      <c r="C2" s="249"/>
      <c r="D2" s="249"/>
      <c r="E2" s="167" t="s">
        <v>56</v>
      </c>
      <c r="F2" s="167" t="s">
        <v>57</v>
      </c>
      <c r="G2" s="167" t="s">
        <v>58</v>
      </c>
      <c r="H2" s="252" t="s">
        <v>59</v>
      </c>
      <c r="I2" s="253"/>
      <c r="J2" s="167" t="s">
        <v>56</v>
      </c>
      <c r="K2" s="167" t="s">
        <v>57</v>
      </c>
      <c r="L2" s="168" t="s">
        <v>58</v>
      </c>
    </row>
    <row r="3" spans="1:12" s="169" customFormat="1" ht="25.5" customHeight="1" thickBot="1" x14ac:dyDescent="0.4">
      <c r="A3" s="250"/>
      <c r="B3" s="251"/>
      <c r="C3" s="251"/>
      <c r="D3" s="251"/>
      <c r="E3" s="170">
        <f>'1.1. SDETGR 2024'!E3</f>
        <v>1</v>
      </c>
      <c r="F3" s="170">
        <f>'1.1. SDETGR 2024'!F3</f>
        <v>1</v>
      </c>
      <c r="G3" s="170">
        <f>'1.1. SDETGR 2024'!H3</f>
        <v>2024</v>
      </c>
      <c r="H3" s="254"/>
      <c r="I3" s="255"/>
      <c r="J3" s="170">
        <f>'1.1. SDETGR 2024'!J3</f>
        <v>31</v>
      </c>
      <c r="K3" s="170">
        <f>'1.1. SDETGR 2024'!K3</f>
        <v>12</v>
      </c>
      <c r="L3" s="171">
        <f>'1.1. SDETGR 2024'!L3</f>
        <v>2024</v>
      </c>
    </row>
    <row r="4" spans="1:12" ht="75" customHeight="1" thickBot="1" x14ac:dyDescent="0.4">
      <c r="A4" s="216" t="s">
        <v>60</v>
      </c>
      <c r="B4" s="262" t="s">
        <v>61</v>
      </c>
      <c r="C4" s="262"/>
      <c r="D4" s="262"/>
      <c r="E4" s="262"/>
      <c r="F4" s="262"/>
      <c r="G4" s="263" t="s">
        <v>62</v>
      </c>
      <c r="H4" s="263"/>
      <c r="I4" s="263" t="s">
        <v>63</v>
      </c>
      <c r="J4" s="263"/>
      <c r="K4" s="263"/>
      <c r="L4" s="263"/>
    </row>
    <row r="5" spans="1:12" s="152" customFormat="1" ht="135" customHeight="1" x14ac:dyDescent="0.45">
      <c r="A5" s="256">
        <v>16</v>
      </c>
      <c r="B5" s="256" t="str">
        <f>'16.1 DICON 2024'!B5</f>
        <v>Dirección de Contratación</v>
      </c>
      <c r="C5" s="256"/>
      <c r="D5" s="256"/>
      <c r="E5" s="256"/>
      <c r="F5" s="256"/>
      <c r="G5" s="258">
        <f>'16.1 DICON 2024'!H14</f>
        <v>10</v>
      </c>
      <c r="H5" s="258"/>
      <c r="I5" s="260" t="str">
        <f>'16.1 DICON 2024'!I14</f>
        <v>Conforme con la programación establecida en el Plan Anual de Gestión (PAG) por parte de la Dirección de Contratación, correspondiente a la vigencia 2024, y teniendo en cuenta las metas programadas y en atención a la evidencia objetiva aportada y valorada por el equipo auditor asignado por la OCI, se puede evidenciar que obtuvo un cumplimiento de 10 lo que corresponde a un cumplimiento del 100%</v>
      </c>
      <c r="J5" s="260"/>
      <c r="K5" s="260"/>
      <c r="L5" s="260"/>
    </row>
    <row r="6" spans="1:12" s="152" customFormat="1" ht="135" customHeight="1" thickBot="1" x14ac:dyDescent="0.5">
      <c r="A6" s="257"/>
      <c r="B6" s="257"/>
      <c r="C6" s="257"/>
      <c r="D6" s="257"/>
      <c r="E6" s="257"/>
      <c r="F6" s="257"/>
      <c r="G6" s="259"/>
      <c r="H6" s="259"/>
      <c r="I6" s="261"/>
      <c r="J6" s="261"/>
      <c r="K6" s="261"/>
      <c r="L6" s="261"/>
    </row>
    <row r="7" spans="1:12" ht="17.149999999999999" customHeight="1" x14ac:dyDescent="0.35">
      <c r="A7" s="329" t="s">
        <v>64</v>
      </c>
      <c r="B7" s="330"/>
      <c r="C7" s="330"/>
      <c r="D7" s="330"/>
      <c r="E7" s="330"/>
      <c r="F7" s="330"/>
      <c r="G7" s="330"/>
      <c r="H7" s="330"/>
      <c r="I7" s="330"/>
      <c r="J7" s="330"/>
      <c r="K7" s="330"/>
      <c r="L7" s="184"/>
    </row>
    <row r="8" spans="1:12" ht="17.149999999999999" customHeight="1" x14ac:dyDescent="0.35">
      <c r="A8" s="331" t="s">
        <v>65</v>
      </c>
      <c r="B8" s="332"/>
      <c r="C8" s="332"/>
      <c r="D8" s="332"/>
      <c r="E8" s="332"/>
      <c r="F8" s="332"/>
      <c r="G8" s="332"/>
      <c r="H8" s="332"/>
      <c r="I8" s="332"/>
      <c r="J8" s="332"/>
      <c r="K8" s="332"/>
      <c r="L8" s="185"/>
    </row>
    <row r="9" spans="1:12" ht="17.149999999999999" customHeight="1" x14ac:dyDescent="0.35">
      <c r="A9" s="320" t="s">
        <v>66</v>
      </c>
      <c r="B9" s="321"/>
      <c r="C9" s="321"/>
      <c r="D9" s="321"/>
      <c r="E9" s="321"/>
      <c r="F9" s="321"/>
      <c r="G9" s="321"/>
      <c r="H9" s="321"/>
      <c r="I9" s="321"/>
      <c r="J9" s="321"/>
      <c r="K9" s="321"/>
      <c r="L9" s="322"/>
    </row>
    <row r="10" spans="1:12" ht="16.5" customHeight="1" x14ac:dyDescent="0.35">
      <c r="A10" s="320" t="s">
        <v>67</v>
      </c>
      <c r="B10" s="321"/>
      <c r="C10" s="321"/>
      <c r="D10" s="321"/>
      <c r="E10" s="321"/>
      <c r="F10" s="321"/>
      <c r="G10" s="321"/>
      <c r="H10" s="321"/>
      <c r="I10" s="321"/>
      <c r="J10" s="321"/>
      <c r="K10" s="321"/>
      <c r="L10" s="322"/>
    </row>
    <row r="11" spans="1:12" ht="16.5" customHeight="1" x14ac:dyDescent="0.35">
      <c r="A11" s="323" t="s">
        <v>68</v>
      </c>
      <c r="B11" s="324"/>
      <c r="C11" s="324"/>
      <c r="D11" s="324"/>
      <c r="E11" s="324"/>
      <c r="F11" s="324"/>
      <c r="G11" s="324"/>
      <c r="H11" s="324"/>
      <c r="I11" s="324"/>
      <c r="J11" s="324"/>
      <c r="K11" s="324"/>
      <c r="L11" s="325"/>
    </row>
    <row r="12" spans="1:12" ht="16.5" customHeight="1" thickBot="1" x14ac:dyDescent="0.4">
      <c r="A12" s="326" t="s">
        <v>69</v>
      </c>
      <c r="B12" s="327"/>
      <c r="C12" s="327"/>
      <c r="D12" s="327"/>
      <c r="E12" s="327"/>
      <c r="F12" s="327"/>
      <c r="G12" s="327"/>
      <c r="H12" s="327"/>
      <c r="I12" s="327"/>
      <c r="J12" s="327"/>
      <c r="K12" s="327"/>
      <c r="L12" s="328"/>
    </row>
  </sheetData>
  <sheetProtection algorithmName="SHA-512" hashValue="w/yAzkyPO8HPhhmyY2nbm4M3i+uWOPi2RcrkPdtoxaI0KuNa/mFfjsaNNxXtGO8oP+zWqqczzsyKaD0U343qag==" saltValue="uMY+latIrhDniP8mB6Pvzw==" spinCount="100000" sheet="1"/>
  <dataConsolidate function="varp" link="1"/>
  <mergeCells count="16">
    <mergeCell ref="A9:L9"/>
    <mergeCell ref="A10:L10"/>
    <mergeCell ref="A11:L11"/>
    <mergeCell ref="A12:L12"/>
    <mergeCell ref="A5:A6"/>
    <mergeCell ref="B5:F6"/>
    <mergeCell ref="G5:H6"/>
    <mergeCell ref="I5:L6"/>
    <mergeCell ref="A7:K7"/>
    <mergeCell ref="A8:K8"/>
    <mergeCell ref="A1:L1"/>
    <mergeCell ref="A2:D3"/>
    <mergeCell ref="H2:I3"/>
    <mergeCell ref="B4:F4"/>
    <mergeCell ref="G4:H4"/>
    <mergeCell ref="I4:L4"/>
  </mergeCells>
  <printOptions horizontalCentered="1" verticalCentered="1"/>
  <pageMargins left="0.39370078740157483" right="0.39370078740157483" top="0.39370078740157483" bottom="0.39370078740157483" header="0.31496062992125984" footer="0.31496062992125984"/>
  <pageSetup paperSize="529" scale="4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833A2-D322-4A95-AA6F-4DA90E266B0C}">
  <sheetPr codeName="Hoja33"/>
  <dimension ref="A1:XFC21"/>
  <sheetViews>
    <sheetView showGridLines="0" view="pageBreakPreview" zoomScale="50" zoomScaleNormal="70" zoomScaleSheetLayoutView="50" workbookViewId="0">
      <selection activeCell="I14" sqref="I14:L15"/>
    </sheetView>
  </sheetViews>
  <sheetFormatPr baseColWidth="10" defaultColWidth="0" defaultRowHeight="18.5" x14ac:dyDescent="0.45"/>
  <cols>
    <col min="1" max="1" width="6.453125" style="154" customWidth="1"/>
    <col min="2" max="2" width="14.453125" style="154" customWidth="1"/>
    <col min="3" max="3" width="23.81640625" style="154" customWidth="1"/>
    <col min="4" max="4" width="31.1796875" style="154" customWidth="1"/>
    <col min="5" max="5" width="14.54296875" style="154" customWidth="1"/>
    <col min="6" max="6" width="29.81640625" style="154" customWidth="1"/>
    <col min="7" max="7" width="25.1796875" style="154" customWidth="1"/>
    <col min="8" max="8" width="21.81640625" style="154" customWidth="1"/>
    <col min="9" max="9" width="17.453125" style="154" customWidth="1"/>
    <col min="10" max="10" width="105" style="154" customWidth="1"/>
    <col min="11" max="11" width="86.453125" style="154" customWidth="1"/>
    <col min="12" max="12" width="74.453125" style="154" customWidth="1"/>
    <col min="13" max="13" width="0.453125" style="154" customWidth="1"/>
    <col min="14" max="14" width="0" style="154" hidden="1" customWidth="1"/>
    <col min="15" max="16375" width="0" style="154" hidden="1"/>
    <col min="16376" max="16376" width="72.7265625" style="154" hidden="1"/>
    <col min="16377" max="16377" width="28.7265625" style="154" hidden="1"/>
    <col min="16378" max="16378" width="26.7265625" style="154" hidden="1"/>
    <col min="16379" max="16379" width="29.7265625" style="154" hidden="1"/>
    <col min="16380" max="16380" width="31" style="154" hidden="1"/>
    <col min="16381" max="16381" width="11.453125" style="154" hidden="1"/>
    <col min="16382" max="16383" width="12.7265625" style="154" hidden="1"/>
    <col min="16384" max="16384" width="36.81640625" style="154" hidden="1"/>
  </cols>
  <sheetData>
    <row r="1" spans="1:22" ht="81" customHeight="1" thickBot="1" x14ac:dyDescent="0.5">
      <c r="A1" s="300" t="s">
        <v>54</v>
      </c>
      <c r="B1" s="300"/>
      <c r="C1" s="300"/>
      <c r="D1" s="300"/>
      <c r="E1" s="300"/>
      <c r="F1" s="300"/>
      <c r="G1" s="300"/>
      <c r="H1" s="300"/>
      <c r="I1" s="300"/>
      <c r="J1" s="300"/>
      <c r="K1" s="300"/>
      <c r="L1" s="300"/>
    </row>
    <row r="2" spans="1:22" ht="24.75" customHeight="1" thickBot="1" x14ac:dyDescent="0.5">
      <c r="A2" s="287" t="s">
        <v>55</v>
      </c>
      <c r="B2" s="287"/>
      <c r="C2" s="287"/>
      <c r="D2" s="287"/>
      <c r="E2" s="160" t="s">
        <v>56</v>
      </c>
      <c r="F2" s="288" t="s">
        <v>57</v>
      </c>
      <c r="G2" s="288"/>
      <c r="H2" s="161" t="s">
        <v>58</v>
      </c>
      <c r="I2" s="289" t="s">
        <v>59</v>
      </c>
      <c r="J2" s="162" t="s">
        <v>56</v>
      </c>
      <c r="K2" s="160" t="s">
        <v>57</v>
      </c>
      <c r="L2" s="220" t="s">
        <v>58</v>
      </c>
    </row>
    <row r="3" spans="1:22" ht="24.75" customHeight="1" thickBot="1" x14ac:dyDescent="0.5">
      <c r="A3" s="287"/>
      <c r="B3" s="287"/>
      <c r="C3" s="287"/>
      <c r="D3" s="287"/>
      <c r="E3" s="159">
        <v>1</v>
      </c>
      <c r="F3" s="287">
        <v>1</v>
      </c>
      <c r="G3" s="287"/>
      <c r="H3" s="163">
        <v>2024</v>
      </c>
      <c r="I3" s="289"/>
      <c r="J3" s="159">
        <v>31</v>
      </c>
      <c r="K3" s="159">
        <v>12</v>
      </c>
      <c r="L3" s="159">
        <v>2024</v>
      </c>
    </row>
    <row r="4" spans="1:22" ht="33" customHeight="1" thickBot="1" x14ac:dyDescent="0.5">
      <c r="A4" s="262" t="s">
        <v>60</v>
      </c>
      <c r="B4" s="268" t="s">
        <v>70</v>
      </c>
      <c r="C4" s="268"/>
      <c r="D4" s="268"/>
      <c r="E4" s="268"/>
      <c r="F4" s="268"/>
      <c r="G4" s="262" t="s">
        <v>71</v>
      </c>
      <c r="H4" s="263" t="s">
        <v>72</v>
      </c>
      <c r="I4" s="263" t="s">
        <v>63</v>
      </c>
      <c r="J4" s="263"/>
      <c r="K4" s="263"/>
      <c r="L4" s="263"/>
    </row>
    <row r="5" spans="1:22" ht="53.25" customHeight="1" thickBot="1" x14ac:dyDescent="0.5">
      <c r="A5" s="262"/>
      <c r="B5" s="269" t="str">
        <f>'CONSOLIDADO EV. 2024 SNS'!C20</f>
        <v>Dirección de Contratación</v>
      </c>
      <c r="C5" s="269"/>
      <c r="D5" s="269"/>
      <c r="E5" s="269"/>
      <c r="F5" s="269"/>
      <c r="G5" s="262"/>
      <c r="H5" s="263"/>
      <c r="I5" s="263"/>
      <c r="J5" s="263"/>
      <c r="K5" s="263"/>
      <c r="L5" s="263"/>
    </row>
    <row r="6" spans="1:22" ht="167.25" customHeight="1" thickBot="1" x14ac:dyDescent="0.5">
      <c r="A6" s="271">
        <v>1</v>
      </c>
      <c r="B6" s="270" t="s">
        <v>379</v>
      </c>
      <c r="C6" s="343"/>
      <c r="D6" s="343"/>
      <c r="E6" s="343"/>
      <c r="F6" s="344"/>
      <c r="G6" s="272">
        <v>1</v>
      </c>
      <c r="H6" s="273">
        <v>10</v>
      </c>
      <c r="I6" s="291" t="s">
        <v>380</v>
      </c>
      <c r="J6" s="275"/>
      <c r="K6" s="275"/>
      <c r="L6" s="276"/>
    </row>
    <row r="7" spans="1:22" ht="167.25" customHeight="1" thickBot="1" x14ac:dyDescent="0.5">
      <c r="A7" s="271"/>
      <c r="B7" s="345"/>
      <c r="C7" s="346"/>
      <c r="D7" s="346"/>
      <c r="E7" s="346"/>
      <c r="F7" s="347"/>
      <c r="G7" s="272"/>
      <c r="H7" s="273"/>
      <c r="I7" s="275"/>
      <c r="J7" s="275"/>
      <c r="K7" s="275"/>
      <c r="L7" s="276"/>
    </row>
    <row r="8" spans="1:22" ht="153.75" customHeight="1" thickBot="1" x14ac:dyDescent="0.5">
      <c r="A8" s="271">
        <f>A6+1</f>
        <v>2</v>
      </c>
      <c r="B8" s="277" t="s">
        <v>381</v>
      </c>
      <c r="C8" s="349"/>
      <c r="D8" s="349"/>
      <c r="E8" s="349"/>
      <c r="F8" s="350"/>
      <c r="G8" s="272">
        <v>1</v>
      </c>
      <c r="H8" s="273">
        <v>10</v>
      </c>
      <c r="I8" s="291" t="s">
        <v>382</v>
      </c>
      <c r="J8" s="275"/>
      <c r="K8" s="275"/>
      <c r="L8" s="276"/>
    </row>
    <row r="9" spans="1:22" ht="153.75" customHeight="1" thickBot="1" x14ac:dyDescent="0.5">
      <c r="A9" s="271"/>
      <c r="B9" s="351"/>
      <c r="C9" s="352"/>
      <c r="D9" s="352"/>
      <c r="E9" s="352"/>
      <c r="F9" s="353"/>
      <c r="G9" s="272"/>
      <c r="H9" s="273"/>
      <c r="I9" s="275"/>
      <c r="J9" s="275"/>
      <c r="K9" s="275"/>
      <c r="L9" s="276"/>
      <c r="O9" s="267"/>
      <c r="P9" s="267"/>
      <c r="Q9" s="267"/>
      <c r="R9" s="267"/>
      <c r="S9" s="267"/>
      <c r="T9" s="267"/>
      <c r="U9" s="267"/>
      <c r="V9" s="267"/>
    </row>
    <row r="10" spans="1:22" ht="227.25" customHeight="1" thickBot="1" x14ac:dyDescent="0.5">
      <c r="A10" s="271">
        <f>A8+1</f>
        <v>3</v>
      </c>
      <c r="B10" s="277" t="s">
        <v>383</v>
      </c>
      <c r="C10" s="349"/>
      <c r="D10" s="349"/>
      <c r="E10" s="349"/>
      <c r="F10" s="350"/>
      <c r="G10" s="272">
        <v>1</v>
      </c>
      <c r="H10" s="273">
        <v>10</v>
      </c>
      <c r="I10" s="291" t="s">
        <v>384</v>
      </c>
      <c r="J10" s="275"/>
      <c r="K10" s="275"/>
      <c r="L10" s="276"/>
    </row>
    <row r="11" spans="1:22" ht="227.25" customHeight="1" thickBot="1" x14ac:dyDescent="0.5">
      <c r="A11" s="271"/>
      <c r="B11" s="351"/>
      <c r="C11" s="352"/>
      <c r="D11" s="352"/>
      <c r="E11" s="352"/>
      <c r="F11" s="353"/>
      <c r="G11" s="272"/>
      <c r="H11" s="273"/>
      <c r="I11" s="275"/>
      <c r="J11" s="275"/>
      <c r="K11" s="275"/>
      <c r="L11" s="276"/>
      <c r="O11" s="267"/>
      <c r="P11" s="267"/>
      <c r="Q11" s="267"/>
      <c r="R11" s="267"/>
      <c r="S11" s="267"/>
      <c r="T11" s="267"/>
      <c r="U11" s="267"/>
      <c r="V11" s="267"/>
    </row>
    <row r="12" spans="1:22" ht="152.25" customHeight="1" thickBot="1" x14ac:dyDescent="0.5">
      <c r="A12" s="271">
        <f>A10+1</f>
        <v>4</v>
      </c>
      <c r="B12" s="270" t="s">
        <v>385</v>
      </c>
      <c r="C12" s="343"/>
      <c r="D12" s="343"/>
      <c r="E12" s="343"/>
      <c r="F12" s="344"/>
      <c r="G12" s="272">
        <v>1</v>
      </c>
      <c r="H12" s="273">
        <v>10</v>
      </c>
      <c r="I12" s="291" t="s">
        <v>386</v>
      </c>
      <c r="J12" s="275"/>
      <c r="K12" s="275"/>
      <c r="L12" s="276"/>
      <c r="O12" s="164"/>
      <c r="P12" s="164"/>
      <c r="Q12" s="164"/>
      <c r="R12" s="164"/>
      <c r="S12" s="164"/>
      <c r="T12" s="164"/>
      <c r="U12" s="164"/>
      <c r="V12" s="164"/>
    </row>
    <row r="13" spans="1:22" ht="152.25" customHeight="1" thickBot="1" x14ac:dyDescent="0.5">
      <c r="A13" s="271"/>
      <c r="B13" s="345"/>
      <c r="C13" s="346"/>
      <c r="D13" s="346"/>
      <c r="E13" s="346"/>
      <c r="F13" s="347"/>
      <c r="G13" s="272"/>
      <c r="H13" s="273"/>
      <c r="I13" s="275"/>
      <c r="J13" s="275"/>
      <c r="K13" s="275"/>
      <c r="L13" s="276"/>
      <c r="O13" s="164"/>
      <c r="P13" s="164"/>
      <c r="Q13" s="164"/>
      <c r="R13" s="164"/>
      <c r="S13" s="164"/>
      <c r="T13" s="164"/>
      <c r="U13" s="164"/>
      <c r="V13" s="164"/>
    </row>
    <row r="14" spans="1:22" ht="84" customHeight="1" thickBot="1" x14ac:dyDescent="0.5">
      <c r="A14" s="278" t="s">
        <v>6</v>
      </c>
      <c r="B14" s="278"/>
      <c r="C14" s="278"/>
      <c r="D14" s="278"/>
      <c r="E14" s="278"/>
      <c r="F14" s="278"/>
      <c r="G14" s="280">
        <v>1</v>
      </c>
      <c r="H14" s="282">
        <f>SUM(H6:H13)/4</f>
        <v>10</v>
      </c>
      <c r="I14" s="316" t="s">
        <v>387</v>
      </c>
      <c r="J14" s="316"/>
      <c r="K14" s="316"/>
      <c r="L14" s="316"/>
    </row>
    <row r="15" spans="1:22" ht="84" customHeight="1" thickBot="1" x14ac:dyDescent="0.5">
      <c r="A15" s="279"/>
      <c r="B15" s="279"/>
      <c r="C15" s="279"/>
      <c r="D15" s="279"/>
      <c r="E15" s="279"/>
      <c r="F15" s="279"/>
      <c r="G15" s="281"/>
      <c r="H15" s="283"/>
      <c r="I15" s="316"/>
      <c r="J15" s="316"/>
      <c r="K15" s="316"/>
      <c r="L15" s="316"/>
    </row>
    <row r="16" spans="1:22" x14ac:dyDescent="0.45">
      <c r="A16" s="306" t="s">
        <v>64</v>
      </c>
      <c r="B16" s="307"/>
      <c r="C16" s="307"/>
      <c r="D16" s="307"/>
      <c r="E16" s="307"/>
      <c r="F16" s="307"/>
      <c r="G16" s="307"/>
      <c r="H16" s="307"/>
      <c r="I16" s="307"/>
      <c r="J16" s="307"/>
      <c r="K16" s="307"/>
      <c r="L16" s="173"/>
    </row>
    <row r="17" spans="1:12" x14ac:dyDescent="0.45">
      <c r="A17" s="305" t="s">
        <v>65</v>
      </c>
      <c r="B17" s="244"/>
      <c r="C17" s="244"/>
      <c r="D17" s="244"/>
      <c r="E17" s="244"/>
      <c r="F17" s="244"/>
      <c r="G17" s="244"/>
      <c r="H17" s="244"/>
      <c r="I17" s="244"/>
      <c r="J17" s="244"/>
      <c r="K17" s="244"/>
      <c r="L17" s="172"/>
    </row>
    <row r="18" spans="1:12" ht="18.649999999999999" customHeight="1" x14ac:dyDescent="0.45">
      <c r="A18" s="303" t="s">
        <v>66</v>
      </c>
      <c r="B18" s="246"/>
      <c r="C18" s="246"/>
      <c r="D18" s="246"/>
      <c r="E18" s="246"/>
      <c r="F18" s="246"/>
      <c r="G18" s="246"/>
      <c r="H18" s="246"/>
      <c r="I18" s="246"/>
      <c r="J18" s="246"/>
      <c r="K18" s="246"/>
      <c r="L18" s="304"/>
    </row>
    <row r="19" spans="1:12" x14ac:dyDescent="0.45">
      <c r="A19" s="303" t="s">
        <v>67</v>
      </c>
      <c r="B19" s="246"/>
      <c r="C19" s="246"/>
      <c r="D19" s="246"/>
      <c r="E19" s="246"/>
      <c r="F19" s="246"/>
      <c r="G19" s="246"/>
      <c r="H19" s="246"/>
      <c r="I19" s="246"/>
      <c r="J19" s="246"/>
      <c r="K19" s="246"/>
      <c r="L19" s="304"/>
    </row>
    <row r="20" spans="1:12" x14ac:dyDescent="0.45">
      <c r="A20" s="301" t="s">
        <v>68</v>
      </c>
      <c r="B20" s="265"/>
      <c r="C20" s="265"/>
      <c r="D20" s="265"/>
      <c r="E20" s="265"/>
      <c r="F20" s="265"/>
      <c r="G20" s="265"/>
      <c r="H20" s="265"/>
      <c r="I20" s="265"/>
      <c r="J20" s="265"/>
      <c r="K20" s="265"/>
      <c r="L20" s="302"/>
    </row>
    <row r="21" spans="1:12" ht="19" thickBot="1" x14ac:dyDescent="0.5">
      <c r="A21" s="174" t="s">
        <v>69</v>
      </c>
      <c r="B21" s="175"/>
      <c r="C21" s="175"/>
      <c r="D21" s="175"/>
      <c r="E21" s="175"/>
      <c r="F21" s="175"/>
      <c r="G21" s="175"/>
      <c r="H21" s="175"/>
      <c r="I21" s="175"/>
      <c r="J21" s="175"/>
      <c r="K21" s="175"/>
      <c r="L21" s="176"/>
    </row>
  </sheetData>
  <sheetProtection algorithmName="SHA-512" hashValue="14NDwVHC9nxLumaGsv9cSmtpjhMqmPWD/v5EO4QVH3qhRGRgfiM1glx7AE6dww/HASxZ668pSWk/Yo1klRrBqA==" saltValue="EoY0dV6llC+pPoQZFuekWw==" spinCount="100000" sheet="1" objects="1" scenarios="1"/>
  <dataConsolidate function="varp"/>
  <mergeCells count="42">
    <mergeCell ref="A1:L1"/>
    <mergeCell ref="A2:D3"/>
    <mergeCell ref="F2:G2"/>
    <mergeCell ref="I2:I3"/>
    <mergeCell ref="F3:G3"/>
    <mergeCell ref="O9:V9"/>
    <mergeCell ref="B5:F5"/>
    <mergeCell ref="A6:A7"/>
    <mergeCell ref="B6:F7"/>
    <mergeCell ref="G6:G7"/>
    <mergeCell ref="H6:H7"/>
    <mergeCell ref="I6:L7"/>
    <mergeCell ref="A4:A5"/>
    <mergeCell ref="B4:F4"/>
    <mergeCell ref="G4:G5"/>
    <mergeCell ref="H4:H5"/>
    <mergeCell ref="I4:L5"/>
    <mergeCell ref="A8:A9"/>
    <mergeCell ref="B8:F9"/>
    <mergeCell ref="G8:G9"/>
    <mergeCell ref="H8:H9"/>
    <mergeCell ref="A20:L20"/>
    <mergeCell ref="I8:L9"/>
    <mergeCell ref="A14:F15"/>
    <mergeCell ref="G14:G15"/>
    <mergeCell ref="H14:H15"/>
    <mergeCell ref="I14:L15"/>
    <mergeCell ref="A12:A13"/>
    <mergeCell ref="B12:F13"/>
    <mergeCell ref="G12:G13"/>
    <mergeCell ref="H12:H13"/>
    <mergeCell ref="I12:L13"/>
    <mergeCell ref="A10:A11"/>
    <mergeCell ref="B10:F11"/>
    <mergeCell ref="G10:G11"/>
    <mergeCell ref="H10:H11"/>
    <mergeCell ref="I10:L11"/>
    <mergeCell ref="O11:V11"/>
    <mergeCell ref="A16:K16"/>
    <mergeCell ref="A17:K17"/>
    <mergeCell ref="A18:L18"/>
    <mergeCell ref="A19:L19"/>
  </mergeCells>
  <dataValidations count="1">
    <dataValidation type="decimal" allowBlank="1" showInputMessage="1" showErrorMessage="1" sqref="H6 H14" xr:uid="{D7DF1C4B-54FC-47FF-BFA6-1A9982A637A5}">
      <formula1>0</formula1>
      <formula2>10</formula2>
    </dataValidation>
  </dataValidations>
  <printOptions horizontalCentered="1" verticalCentered="1"/>
  <pageMargins left="0.19685039370078741" right="0.31496062992125984" top="0.31496062992125984" bottom="0.23" header="0.23622047244094491" footer="0.15748031496062992"/>
  <pageSetup scale="22"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C21B1F1-EE38-45C6-8660-1D7C36C2FE47}">
          <x14:formula1>
            <xm:f>Hoja4!$I$3:$I$8</xm:f>
          </x14:formula1>
          <xm:sqref>H3 L3</xm:sqref>
        </x14:dataValidation>
        <x14:dataValidation type="list" allowBlank="1" showInputMessage="1" showErrorMessage="1" xr:uid="{35B61E44-2396-42FA-B5FC-781D6ECC755A}">
          <x14:formula1>
            <xm:f>Hoja4!$H$3:$H$14</xm:f>
          </x14:formula1>
          <xm:sqref>K3 F3:G3</xm:sqref>
        </x14:dataValidation>
        <x14:dataValidation type="list" allowBlank="1" showInputMessage="1" showErrorMessage="1" promptTitle="Dias" xr:uid="{0C134492-DA21-4C78-AAF7-D156F45AD75F}">
          <x14:formula1>
            <xm:f>Hoja4!$H$3:$H$33</xm:f>
          </x14:formula1>
          <xm:sqref>E3 J3</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C4C7A-272B-4946-ABE2-2BF6EAC6119A}">
  <sheetPr>
    <tabColor theme="0" tint="-4.9989318521683403E-2"/>
    <pageSetUpPr fitToPage="1"/>
  </sheetPr>
  <dimension ref="A1:L12"/>
  <sheetViews>
    <sheetView view="pageBreakPreview" zoomScale="50" zoomScaleSheetLayoutView="50" workbookViewId="0">
      <selection activeCell="I5" sqref="I5:L6"/>
    </sheetView>
  </sheetViews>
  <sheetFormatPr baseColWidth="10" defaultColWidth="0" defaultRowHeight="0" customHeight="1" zeroHeight="1" x14ac:dyDescent="0.35"/>
  <cols>
    <col min="1" max="1" width="5.7265625" style="165" customWidth="1"/>
    <col min="2" max="2" width="14.453125" style="59" customWidth="1"/>
    <col min="3" max="3" width="12.7265625" style="59" customWidth="1"/>
    <col min="4" max="4" width="15.26953125" style="59" customWidth="1"/>
    <col min="5" max="5" width="15" style="59" customWidth="1"/>
    <col min="6" max="6" width="14.1796875" style="59" customWidth="1"/>
    <col min="7" max="7" width="19.7265625" style="59" customWidth="1"/>
    <col min="8" max="9" width="10.1796875" style="59" customWidth="1"/>
    <col min="10" max="11" width="56.453125" style="59" customWidth="1"/>
    <col min="12" max="12" width="56.453125" style="166" customWidth="1"/>
    <col min="13" max="13" width="0.453125" style="59" customWidth="1"/>
    <col min="14" max="14" width="0" style="59" hidden="1" customWidth="1"/>
    <col min="15" max="16384" width="0" style="59" hidden="1"/>
  </cols>
  <sheetData>
    <row r="1" spans="1:12" ht="79.5" customHeight="1" thickBot="1" x14ac:dyDescent="0.4">
      <c r="A1" s="235" t="s">
        <v>54</v>
      </c>
      <c r="B1" s="236"/>
      <c r="C1" s="236"/>
      <c r="D1" s="236"/>
      <c r="E1" s="236"/>
      <c r="F1" s="236"/>
      <c r="G1" s="236"/>
      <c r="H1" s="236"/>
      <c r="I1" s="236"/>
      <c r="J1" s="236"/>
      <c r="K1" s="236"/>
      <c r="L1" s="237"/>
    </row>
    <row r="2" spans="1:12" s="169" customFormat="1" ht="25.5" customHeight="1" x14ac:dyDescent="0.35">
      <c r="A2" s="248" t="s">
        <v>55</v>
      </c>
      <c r="B2" s="249"/>
      <c r="C2" s="249"/>
      <c r="D2" s="249"/>
      <c r="E2" s="167" t="s">
        <v>56</v>
      </c>
      <c r="F2" s="167" t="s">
        <v>57</v>
      </c>
      <c r="G2" s="167" t="s">
        <v>58</v>
      </c>
      <c r="H2" s="252" t="s">
        <v>59</v>
      </c>
      <c r="I2" s="253"/>
      <c r="J2" s="167" t="s">
        <v>56</v>
      </c>
      <c r="K2" s="167" t="s">
        <v>57</v>
      </c>
      <c r="L2" s="168" t="s">
        <v>58</v>
      </c>
    </row>
    <row r="3" spans="1:12" s="169" customFormat="1" ht="25.5" customHeight="1" thickBot="1" x14ac:dyDescent="0.4">
      <c r="A3" s="250"/>
      <c r="B3" s="251"/>
      <c r="C3" s="251"/>
      <c r="D3" s="251"/>
      <c r="E3" s="170">
        <f>'1.1. SDETGR 2024'!E3</f>
        <v>1</v>
      </c>
      <c r="F3" s="170">
        <f>'1.1. SDETGR 2024'!F3</f>
        <v>1</v>
      </c>
      <c r="G3" s="170">
        <f>'1.1. SDETGR 2024'!H3</f>
        <v>2024</v>
      </c>
      <c r="H3" s="254"/>
      <c r="I3" s="255"/>
      <c r="J3" s="170">
        <f>'1.1. SDETGR 2024'!J3</f>
        <v>31</v>
      </c>
      <c r="K3" s="170">
        <f>'1.1. SDETGR 2024'!K3</f>
        <v>12</v>
      </c>
      <c r="L3" s="171">
        <f>'1.1. SDETGR 2024'!L3</f>
        <v>2024</v>
      </c>
    </row>
    <row r="4" spans="1:12" ht="75" customHeight="1" thickBot="1" x14ac:dyDescent="0.4">
      <c r="A4" s="216" t="s">
        <v>60</v>
      </c>
      <c r="B4" s="262" t="s">
        <v>61</v>
      </c>
      <c r="C4" s="262"/>
      <c r="D4" s="262"/>
      <c r="E4" s="262"/>
      <c r="F4" s="262"/>
      <c r="G4" s="263" t="s">
        <v>62</v>
      </c>
      <c r="H4" s="263"/>
      <c r="I4" s="263" t="s">
        <v>63</v>
      </c>
      <c r="J4" s="263"/>
      <c r="K4" s="263"/>
      <c r="L4" s="263"/>
    </row>
    <row r="5" spans="1:12" s="152" customFormat="1" ht="189" customHeight="1" x14ac:dyDescent="0.45">
      <c r="A5" s="256">
        <v>17</v>
      </c>
      <c r="B5" s="256" t="str">
        <f>'17.1 DIFIN 2024'!B5</f>
        <v>Dirección Financiera</v>
      </c>
      <c r="C5" s="256"/>
      <c r="D5" s="256"/>
      <c r="E5" s="256"/>
      <c r="F5" s="256"/>
      <c r="G5" s="258">
        <f>'17.1 DIFIN 2024'!H22</f>
        <v>9.9124999999999996</v>
      </c>
      <c r="H5" s="258"/>
      <c r="I5" s="260" t="str">
        <f>'17.1 DIFIN 2024'!I22</f>
        <v xml:space="preserve">Conclusión
Con relación a los indicadores y actividades asociadas a cargo de la Secretaría General - Dirección Financiera para el periodo evaluado, se observó un cumplimiento parcial del 94% respecto del indicador GF02 “(Compromisos total / Apropiación total final) * 100”, dado que, no se alcanzó la meta esperada del 90%, ejecución que llegó al 85% tal y como se encuentra documentado en el reporte denominado “REP_EPG034_EjecucionPresupuesta”, precisándose sobre la importancia de que, dentro la vigencia fiscal, se planifiquen los recursos que van a ser ejecutados en su totalidad, en atención a principios del sistema presupuestal consagrados en el Artículo 12 del Decreto Ley 111 de 1996, mitigándose así el riesgo de posibles incumplimientos presupuestales. 
Asimismo, se observó para el indicador GF09 “Número excepciones al mandamiento de pago y facilidades de pago resueltas oportunamente / número excepciones al mandamiento de pago y facilidades de pago solicitadas con cumplimiento de requisitos”, no se alcanzó la meta espera del 100%, dado que, durante el periodo evaluado se recibieron sesenta y siete (67) solicitudes, de las cuales sesenta y seis (66) se gestionaron oportunamente, para un cumplimiento parcial del 99% conforme a la evidencia objetiva consultada que reposa en el SharePoint (Reporte PAG).
Así las cosas, y tomando con base el resultado de la evaluación a la totalidad de las actividades e indicadores de gestión a cargo de la Dirección Financiera, se observó un cumplimiento parcial del 99%. </v>
      </c>
      <c r="J5" s="260"/>
      <c r="K5" s="260"/>
      <c r="L5" s="260"/>
    </row>
    <row r="6" spans="1:12" s="152" customFormat="1" ht="189" customHeight="1" thickBot="1" x14ac:dyDescent="0.5">
      <c r="A6" s="257"/>
      <c r="B6" s="257"/>
      <c r="C6" s="257"/>
      <c r="D6" s="257"/>
      <c r="E6" s="257"/>
      <c r="F6" s="257"/>
      <c r="G6" s="259"/>
      <c r="H6" s="259"/>
      <c r="I6" s="261"/>
      <c r="J6" s="261"/>
      <c r="K6" s="261"/>
      <c r="L6" s="261"/>
    </row>
    <row r="7" spans="1:12" ht="17.149999999999999" customHeight="1" x14ac:dyDescent="0.35">
      <c r="A7" s="329" t="s">
        <v>64</v>
      </c>
      <c r="B7" s="330"/>
      <c r="C7" s="330"/>
      <c r="D7" s="330"/>
      <c r="E7" s="330"/>
      <c r="F7" s="330"/>
      <c r="G7" s="330"/>
      <c r="H7" s="330"/>
      <c r="I7" s="330"/>
      <c r="J7" s="330"/>
      <c r="K7" s="330"/>
      <c r="L7" s="184"/>
    </row>
    <row r="8" spans="1:12" ht="17.149999999999999" customHeight="1" x14ac:dyDescent="0.35">
      <c r="A8" s="331" t="s">
        <v>65</v>
      </c>
      <c r="B8" s="332"/>
      <c r="C8" s="332"/>
      <c r="D8" s="332"/>
      <c r="E8" s="332"/>
      <c r="F8" s="332"/>
      <c r="G8" s="332"/>
      <c r="H8" s="332"/>
      <c r="I8" s="332"/>
      <c r="J8" s="332"/>
      <c r="K8" s="332"/>
      <c r="L8" s="185"/>
    </row>
    <row r="9" spans="1:12" ht="17.149999999999999" customHeight="1" x14ac:dyDescent="0.35">
      <c r="A9" s="320" t="s">
        <v>66</v>
      </c>
      <c r="B9" s="321"/>
      <c r="C9" s="321"/>
      <c r="D9" s="321"/>
      <c r="E9" s="321"/>
      <c r="F9" s="321"/>
      <c r="G9" s="321"/>
      <c r="H9" s="321"/>
      <c r="I9" s="321"/>
      <c r="J9" s="321"/>
      <c r="K9" s="321"/>
      <c r="L9" s="322"/>
    </row>
    <row r="10" spans="1:12" ht="16.5" customHeight="1" x14ac:dyDescent="0.35">
      <c r="A10" s="320" t="s">
        <v>67</v>
      </c>
      <c r="B10" s="321"/>
      <c r="C10" s="321"/>
      <c r="D10" s="321"/>
      <c r="E10" s="321"/>
      <c r="F10" s="321"/>
      <c r="G10" s="321"/>
      <c r="H10" s="321"/>
      <c r="I10" s="321"/>
      <c r="J10" s="321"/>
      <c r="K10" s="321"/>
      <c r="L10" s="322"/>
    </row>
    <row r="11" spans="1:12" ht="16.5" customHeight="1" x14ac:dyDescent="0.35">
      <c r="A11" s="323" t="s">
        <v>68</v>
      </c>
      <c r="B11" s="324"/>
      <c r="C11" s="324"/>
      <c r="D11" s="324"/>
      <c r="E11" s="324"/>
      <c r="F11" s="324"/>
      <c r="G11" s="324"/>
      <c r="H11" s="324"/>
      <c r="I11" s="324"/>
      <c r="J11" s="324"/>
      <c r="K11" s="324"/>
      <c r="L11" s="325"/>
    </row>
    <row r="12" spans="1:12" ht="16.5" customHeight="1" thickBot="1" x14ac:dyDescent="0.4">
      <c r="A12" s="326" t="s">
        <v>69</v>
      </c>
      <c r="B12" s="327"/>
      <c r="C12" s="327"/>
      <c r="D12" s="327"/>
      <c r="E12" s="327"/>
      <c r="F12" s="327"/>
      <c r="G12" s="327"/>
      <c r="H12" s="327"/>
      <c r="I12" s="327"/>
      <c r="J12" s="327"/>
      <c r="K12" s="327"/>
      <c r="L12" s="328"/>
    </row>
  </sheetData>
  <sheetProtection algorithmName="SHA-512" hashValue="HgNpb6ApUoxlKsvjUqRvjQ80S16HjcMWku0okHmVEeyZLZ23JbS4/gqGadnZ2Siskisr92ww6hRURe2wHJoCNA==" saltValue="B1PqoxLGxRT/f0wjGvSGUg==" spinCount="100000" sheet="1"/>
  <dataConsolidate function="varp" link="1"/>
  <mergeCells count="16">
    <mergeCell ref="A9:L9"/>
    <mergeCell ref="A10:L10"/>
    <mergeCell ref="A11:L11"/>
    <mergeCell ref="A12:L12"/>
    <mergeCell ref="A5:A6"/>
    <mergeCell ref="B5:F6"/>
    <mergeCell ref="G5:H6"/>
    <mergeCell ref="I5:L6"/>
    <mergeCell ref="A7:K7"/>
    <mergeCell ref="A8:K8"/>
    <mergeCell ref="A1:L1"/>
    <mergeCell ref="A2:D3"/>
    <mergeCell ref="H2:I3"/>
    <mergeCell ref="B4:F4"/>
    <mergeCell ref="G4:H4"/>
    <mergeCell ref="I4:L4"/>
  </mergeCells>
  <printOptions horizontalCentered="1" verticalCentered="1"/>
  <pageMargins left="0.39370078740157483" right="0.39370078740157483" top="0.39370078740157483" bottom="0.39370078740157483" header="0.31496062992125984" footer="0.31496062992125984"/>
  <pageSetup paperSize="529" scale="45"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94822-A889-4C1B-85B5-853AB9400087}">
  <sheetPr codeName="Hoja35"/>
  <dimension ref="A1:XFC29"/>
  <sheetViews>
    <sheetView showGridLines="0" tabSelected="1" view="pageBreakPreview" zoomScale="50" zoomScaleNormal="70" zoomScaleSheetLayoutView="50" workbookViewId="0">
      <selection activeCell="B6" sqref="B6:F7"/>
    </sheetView>
  </sheetViews>
  <sheetFormatPr baseColWidth="10" defaultColWidth="0" defaultRowHeight="18.5" x14ac:dyDescent="0.45"/>
  <cols>
    <col min="1" max="1" width="6.453125" style="154" customWidth="1"/>
    <col min="2" max="2" width="14.453125" style="154" customWidth="1"/>
    <col min="3" max="3" width="23.81640625" style="154" customWidth="1"/>
    <col min="4" max="4" width="31.1796875" style="154" customWidth="1"/>
    <col min="5" max="5" width="14.54296875" style="154" customWidth="1"/>
    <col min="6" max="6" width="29.81640625" style="154" customWidth="1"/>
    <col min="7" max="7" width="25.1796875" style="154" customWidth="1"/>
    <col min="8" max="8" width="21.81640625" style="154" customWidth="1"/>
    <col min="9" max="9" width="32.7265625" style="154" customWidth="1"/>
    <col min="10" max="10" width="105" style="154" customWidth="1"/>
    <col min="11" max="11" width="86.453125" style="154" customWidth="1"/>
    <col min="12" max="12" width="74.453125" style="154" customWidth="1"/>
    <col min="13" max="13" width="0.453125" style="154" customWidth="1"/>
    <col min="14" max="14" width="0" style="154" hidden="1" customWidth="1"/>
    <col min="15" max="16375" width="0" style="154" hidden="1"/>
    <col min="16376" max="16376" width="72.7265625" style="154" hidden="1"/>
    <col min="16377" max="16377" width="28.7265625" style="154" hidden="1"/>
    <col min="16378" max="16378" width="26.7265625" style="154" hidden="1"/>
    <col min="16379" max="16379" width="29.7265625" style="154" hidden="1"/>
    <col min="16380" max="16380" width="31" style="154" hidden="1"/>
    <col min="16381" max="16381" width="11.453125" style="154" hidden="1"/>
    <col min="16382" max="16383" width="12.7265625" style="154" hidden="1"/>
    <col min="16384" max="16384" width="36.81640625" style="154" hidden="1"/>
  </cols>
  <sheetData>
    <row r="1" spans="1:22" ht="76.5" customHeight="1" thickBot="1" x14ac:dyDescent="0.5">
      <c r="A1" s="300" t="s">
        <v>54</v>
      </c>
      <c r="B1" s="300"/>
      <c r="C1" s="300"/>
      <c r="D1" s="300"/>
      <c r="E1" s="300"/>
      <c r="F1" s="300"/>
      <c r="G1" s="300"/>
      <c r="H1" s="300"/>
      <c r="I1" s="300"/>
      <c r="J1" s="300"/>
      <c r="K1" s="300"/>
      <c r="L1" s="300"/>
    </row>
    <row r="2" spans="1:22" ht="24.75" customHeight="1" thickBot="1" x14ac:dyDescent="0.5">
      <c r="A2" s="287" t="s">
        <v>55</v>
      </c>
      <c r="B2" s="287"/>
      <c r="C2" s="287"/>
      <c r="D2" s="287"/>
      <c r="E2" s="160" t="s">
        <v>56</v>
      </c>
      <c r="F2" s="288" t="s">
        <v>57</v>
      </c>
      <c r="G2" s="288"/>
      <c r="H2" s="161" t="s">
        <v>58</v>
      </c>
      <c r="I2" s="289" t="s">
        <v>59</v>
      </c>
      <c r="J2" s="162" t="s">
        <v>56</v>
      </c>
      <c r="K2" s="160" t="s">
        <v>57</v>
      </c>
      <c r="L2" s="220" t="s">
        <v>58</v>
      </c>
    </row>
    <row r="3" spans="1:22" ht="24.75" customHeight="1" thickBot="1" x14ac:dyDescent="0.5">
      <c r="A3" s="287"/>
      <c r="B3" s="287"/>
      <c r="C3" s="287"/>
      <c r="D3" s="287"/>
      <c r="E3" s="159">
        <v>1</v>
      </c>
      <c r="F3" s="287">
        <v>1</v>
      </c>
      <c r="G3" s="287"/>
      <c r="H3" s="163">
        <v>2024</v>
      </c>
      <c r="I3" s="289"/>
      <c r="J3" s="159">
        <v>31</v>
      </c>
      <c r="K3" s="159">
        <v>12</v>
      </c>
      <c r="L3" s="159">
        <v>2024</v>
      </c>
    </row>
    <row r="4" spans="1:22" ht="33" customHeight="1" thickBot="1" x14ac:dyDescent="0.5">
      <c r="A4" s="262" t="s">
        <v>60</v>
      </c>
      <c r="B4" s="268" t="s">
        <v>70</v>
      </c>
      <c r="C4" s="268"/>
      <c r="D4" s="268"/>
      <c r="E4" s="268"/>
      <c r="F4" s="268"/>
      <c r="G4" s="262" t="s">
        <v>71</v>
      </c>
      <c r="H4" s="263" t="s">
        <v>72</v>
      </c>
      <c r="I4" s="263" t="s">
        <v>63</v>
      </c>
      <c r="J4" s="263"/>
      <c r="K4" s="263"/>
      <c r="L4" s="263"/>
    </row>
    <row r="5" spans="1:22" ht="53.25" customHeight="1" thickBot="1" x14ac:dyDescent="0.5">
      <c r="A5" s="262"/>
      <c r="B5" s="269" t="str">
        <f>'CONSOLIDADO EV. 2024 SNS'!C21</f>
        <v>Dirección Financiera</v>
      </c>
      <c r="C5" s="269"/>
      <c r="D5" s="269"/>
      <c r="E5" s="269"/>
      <c r="F5" s="269"/>
      <c r="G5" s="262"/>
      <c r="H5" s="263"/>
      <c r="I5" s="263"/>
      <c r="J5" s="263"/>
      <c r="K5" s="263"/>
      <c r="L5" s="263"/>
    </row>
    <row r="6" spans="1:22" ht="105.75" customHeight="1" thickBot="1" x14ac:dyDescent="0.5">
      <c r="A6" s="271">
        <v>1</v>
      </c>
      <c r="B6" s="270" t="s">
        <v>388</v>
      </c>
      <c r="C6" s="343"/>
      <c r="D6" s="343"/>
      <c r="E6" s="343"/>
      <c r="F6" s="344"/>
      <c r="G6" s="272">
        <v>1</v>
      </c>
      <c r="H6" s="273">
        <v>10</v>
      </c>
      <c r="I6" s="405" t="s">
        <v>389</v>
      </c>
      <c r="J6" s="405"/>
      <c r="K6" s="405"/>
      <c r="L6" s="406"/>
    </row>
    <row r="7" spans="1:22" ht="159" customHeight="1" thickBot="1" x14ac:dyDescent="0.5">
      <c r="A7" s="271"/>
      <c r="B7" s="345"/>
      <c r="C7" s="346"/>
      <c r="D7" s="346"/>
      <c r="E7" s="346"/>
      <c r="F7" s="347"/>
      <c r="G7" s="272"/>
      <c r="H7" s="273"/>
      <c r="I7" s="405"/>
      <c r="J7" s="405"/>
      <c r="K7" s="405"/>
      <c r="L7" s="406"/>
    </row>
    <row r="8" spans="1:22" ht="105.75" customHeight="1" thickBot="1" x14ac:dyDescent="0.5">
      <c r="A8" s="271">
        <f>A6+1</f>
        <v>2</v>
      </c>
      <c r="B8" s="277" t="s">
        <v>390</v>
      </c>
      <c r="C8" s="349"/>
      <c r="D8" s="349"/>
      <c r="E8" s="349"/>
      <c r="F8" s="350"/>
      <c r="G8" s="272">
        <v>1</v>
      </c>
      <c r="H8" s="273">
        <v>10</v>
      </c>
      <c r="I8" s="405" t="s">
        <v>391</v>
      </c>
      <c r="J8" s="405"/>
      <c r="K8" s="405"/>
      <c r="L8" s="406"/>
    </row>
    <row r="9" spans="1:22" ht="105.75" customHeight="1" thickBot="1" x14ac:dyDescent="0.5">
      <c r="A9" s="271"/>
      <c r="B9" s="351"/>
      <c r="C9" s="352"/>
      <c r="D9" s="352"/>
      <c r="E9" s="352"/>
      <c r="F9" s="353"/>
      <c r="G9" s="272"/>
      <c r="H9" s="273"/>
      <c r="I9" s="405"/>
      <c r="J9" s="405"/>
      <c r="K9" s="405"/>
      <c r="L9" s="406"/>
      <c r="O9" s="267"/>
      <c r="P9" s="267"/>
      <c r="Q9" s="267"/>
      <c r="R9" s="267"/>
      <c r="S9" s="267"/>
      <c r="T9" s="267"/>
      <c r="U9" s="267"/>
      <c r="V9" s="267"/>
    </row>
    <row r="10" spans="1:22" ht="221.15" customHeight="1" thickBot="1" x14ac:dyDescent="0.5">
      <c r="A10" s="271">
        <f>A8+1</f>
        <v>3</v>
      </c>
      <c r="B10" s="270" t="s">
        <v>392</v>
      </c>
      <c r="C10" s="343"/>
      <c r="D10" s="343"/>
      <c r="E10" s="343"/>
      <c r="F10" s="344"/>
      <c r="G10" s="272">
        <v>1</v>
      </c>
      <c r="H10" s="273">
        <v>9.4</v>
      </c>
      <c r="I10" s="405" t="s">
        <v>393</v>
      </c>
      <c r="J10" s="405"/>
      <c r="K10" s="405"/>
      <c r="L10" s="406"/>
      <c r="O10" s="164"/>
      <c r="P10" s="164"/>
      <c r="Q10" s="164"/>
      <c r="R10" s="164"/>
      <c r="S10" s="164"/>
      <c r="T10" s="164"/>
      <c r="U10" s="164"/>
      <c r="V10" s="164"/>
    </row>
    <row r="11" spans="1:22" ht="216.65" customHeight="1" thickBot="1" x14ac:dyDescent="0.5">
      <c r="A11" s="271"/>
      <c r="B11" s="345"/>
      <c r="C11" s="346"/>
      <c r="D11" s="346"/>
      <c r="E11" s="346"/>
      <c r="F11" s="347"/>
      <c r="G11" s="272"/>
      <c r="H11" s="273"/>
      <c r="I11" s="405"/>
      <c r="J11" s="405"/>
      <c r="K11" s="405"/>
      <c r="L11" s="406"/>
      <c r="O11" s="164"/>
      <c r="P11" s="164"/>
      <c r="Q11" s="164"/>
      <c r="R11" s="164"/>
      <c r="S11" s="164"/>
      <c r="T11" s="164"/>
      <c r="U11" s="164"/>
      <c r="V11" s="164"/>
    </row>
    <row r="12" spans="1:22" ht="220.5" customHeight="1" thickBot="1" x14ac:dyDescent="0.5">
      <c r="A12" s="271">
        <f>A10+1</f>
        <v>4</v>
      </c>
      <c r="B12" s="270" t="s">
        <v>394</v>
      </c>
      <c r="C12" s="343"/>
      <c r="D12" s="343"/>
      <c r="E12" s="343"/>
      <c r="F12" s="344"/>
      <c r="G12" s="272">
        <v>1</v>
      </c>
      <c r="H12" s="273">
        <v>10</v>
      </c>
      <c r="I12" s="405" t="s">
        <v>395</v>
      </c>
      <c r="J12" s="405"/>
      <c r="K12" s="405"/>
      <c r="L12" s="406"/>
      <c r="O12" s="164"/>
      <c r="P12" s="164"/>
      <c r="Q12" s="164"/>
      <c r="R12" s="164"/>
      <c r="S12" s="164"/>
      <c r="T12" s="164"/>
      <c r="U12" s="164"/>
      <c r="V12" s="164"/>
    </row>
    <row r="13" spans="1:22" ht="220.5" customHeight="1" thickBot="1" x14ac:dyDescent="0.5">
      <c r="A13" s="271"/>
      <c r="B13" s="345"/>
      <c r="C13" s="346"/>
      <c r="D13" s="346"/>
      <c r="E13" s="346"/>
      <c r="F13" s="347"/>
      <c r="G13" s="272"/>
      <c r="H13" s="273"/>
      <c r="I13" s="405"/>
      <c r="J13" s="405"/>
      <c r="K13" s="405"/>
      <c r="L13" s="406"/>
      <c r="O13" s="164"/>
      <c r="P13" s="164"/>
      <c r="Q13" s="164"/>
      <c r="R13" s="164"/>
      <c r="S13" s="164"/>
      <c r="T13" s="164"/>
      <c r="U13" s="164"/>
      <c r="V13" s="164"/>
    </row>
    <row r="14" spans="1:22" ht="105.75" customHeight="1" thickBot="1" x14ac:dyDescent="0.5">
      <c r="A14" s="271">
        <f>A12+1</f>
        <v>5</v>
      </c>
      <c r="B14" s="270" t="s">
        <v>396</v>
      </c>
      <c r="C14" s="343"/>
      <c r="D14" s="343"/>
      <c r="E14" s="343"/>
      <c r="F14" s="344"/>
      <c r="G14" s="272">
        <v>1</v>
      </c>
      <c r="H14" s="273">
        <v>10</v>
      </c>
      <c r="I14" s="405" t="s">
        <v>397</v>
      </c>
      <c r="J14" s="405"/>
      <c r="K14" s="405"/>
      <c r="L14" s="406"/>
      <c r="O14" s="164"/>
      <c r="P14" s="164"/>
      <c r="Q14" s="164"/>
      <c r="R14" s="164"/>
      <c r="S14" s="164"/>
      <c r="T14" s="164"/>
      <c r="U14" s="164"/>
      <c r="V14" s="164"/>
    </row>
    <row r="15" spans="1:22" s="198" customFormat="1" ht="105.75" customHeight="1" thickBot="1" x14ac:dyDescent="0.4">
      <c r="A15" s="271"/>
      <c r="B15" s="345"/>
      <c r="C15" s="346"/>
      <c r="D15" s="346"/>
      <c r="E15" s="346"/>
      <c r="F15" s="347"/>
      <c r="G15" s="272"/>
      <c r="H15" s="273"/>
      <c r="I15" s="405"/>
      <c r="J15" s="405"/>
      <c r="K15" s="405"/>
      <c r="L15" s="406"/>
    </row>
    <row r="16" spans="1:22" s="198" customFormat="1" ht="202.5" customHeight="1" thickBot="1" x14ac:dyDescent="0.4">
      <c r="A16" s="271">
        <f>A14+1</f>
        <v>6</v>
      </c>
      <c r="B16" s="270" t="s">
        <v>398</v>
      </c>
      <c r="C16" s="343"/>
      <c r="D16" s="343"/>
      <c r="E16" s="343"/>
      <c r="F16" s="344"/>
      <c r="G16" s="272">
        <v>1</v>
      </c>
      <c r="H16" s="273">
        <v>9.9</v>
      </c>
      <c r="I16" s="405" t="s">
        <v>399</v>
      </c>
      <c r="J16" s="405"/>
      <c r="K16" s="405"/>
      <c r="L16" s="406"/>
    </row>
    <row r="17" spans="1:12" s="198" customFormat="1" ht="151.5" customHeight="1" thickBot="1" x14ac:dyDescent="0.4">
      <c r="A17" s="271"/>
      <c r="B17" s="345"/>
      <c r="C17" s="346"/>
      <c r="D17" s="346"/>
      <c r="E17" s="346"/>
      <c r="F17" s="347"/>
      <c r="G17" s="272"/>
      <c r="H17" s="273"/>
      <c r="I17" s="405"/>
      <c r="J17" s="405"/>
      <c r="K17" s="405"/>
      <c r="L17" s="406"/>
    </row>
    <row r="18" spans="1:12" s="198" customFormat="1" ht="151.5" customHeight="1" thickBot="1" x14ac:dyDescent="0.4">
      <c r="A18" s="271">
        <f>A16+1</f>
        <v>7</v>
      </c>
      <c r="B18" s="270" t="s">
        <v>400</v>
      </c>
      <c r="C18" s="270"/>
      <c r="D18" s="270"/>
      <c r="E18" s="270"/>
      <c r="F18" s="270"/>
      <c r="G18" s="272">
        <v>1</v>
      </c>
      <c r="H18" s="273">
        <v>10</v>
      </c>
      <c r="I18" s="405" t="s">
        <v>401</v>
      </c>
      <c r="J18" s="405"/>
      <c r="K18" s="405"/>
      <c r="L18" s="406"/>
    </row>
    <row r="19" spans="1:12" s="198" customFormat="1" ht="201" customHeight="1" thickBot="1" x14ac:dyDescent="0.4">
      <c r="A19" s="271"/>
      <c r="B19" s="270"/>
      <c r="C19" s="270"/>
      <c r="D19" s="270"/>
      <c r="E19" s="270"/>
      <c r="F19" s="270"/>
      <c r="G19" s="272"/>
      <c r="H19" s="273"/>
      <c r="I19" s="405"/>
      <c r="J19" s="405"/>
      <c r="K19" s="405"/>
      <c r="L19" s="406"/>
    </row>
    <row r="20" spans="1:12" s="198" customFormat="1" ht="147.65" customHeight="1" thickBot="1" x14ac:dyDescent="0.4">
      <c r="A20" s="271">
        <f>A18+1</f>
        <v>8</v>
      </c>
      <c r="B20" s="270" t="s">
        <v>402</v>
      </c>
      <c r="C20" s="270"/>
      <c r="D20" s="270"/>
      <c r="E20" s="270"/>
      <c r="F20" s="270"/>
      <c r="G20" s="272">
        <v>1</v>
      </c>
      <c r="H20" s="273">
        <v>10</v>
      </c>
      <c r="I20" s="405" t="s">
        <v>403</v>
      </c>
      <c r="J20" s="405"/>
      <c r="K20" s="405"/>
      <c r="L20" s="406"/>
    </row>
    <row r="21" spans="1:12" s="198" customFormat="1" ht="135.65" customHeight="1" thickBot="1" x14ac:dyDescent="0.4">
      <c r="A21" s="271"/>
      <c r="B21" s="270"/>
      <c r="C21" s="270"/>
      <c r="D21" s="270"/>
      <c r="E21" s="270"/>
      <c r="F21" s="270"/>
      <c r="G21" s="337"/>
      <c r="H21" s="273"/>
      <c r="I21" s="405"/>
      <c r="J21" s="405"/>
      <c r="K21" s="405"/>
      <c r="L21" s="406"/>
    </row>
    <row r="22" spans="1:12" ht="177" customHeight="1" thickBot="1" x14ac:dyDescent="0.5">
      <c r="A22" s="278" t="s">
        <v>6</v>
      </c>
      <c r="B22" s="278"/>
      <c r="C22" s="278"/>
      <c r="D22" s="278"/>
      <c r="E22" s="278"/>
      <c r="F22" s="278"/>
      <c r="G22" s="280">
        <v>1</v>
      </c>
      <c r="H22" s="282">
        <f>SUM(H6:H21)/8</f>
        <v>9.9124999999999996</v>
      </c>
      <c r="I22" s="413" t="s">
        <v>404</v>
      </c>
      <c r="J22" s="413"/>
      <c r="K22" s="413"/>
      <c r="L22" s="413"/>
    </row>
    <row r="23" spans="1:12" ht="115.5" customHeight="1" thickBot="1" x14ac:dyDescent="0.5">
      <c r="A23" s="279"/>
      <c r="B23" s="279"/>
      <c r="C23" s="279"/>
      <c r="D23" s="279"/>
      <c r="E23" s="279"/>
      <c r="F23" s="279"/>
      <c r="G23" s="281"/>
      <c r="H23" s="283"/>
      <c r="I23" s="413"/>
      <c r="J23" s="413"/>
      <c r="K23" s="413"/>
      <c r="L23" s="413"/>
    </row>
    <row r="24" spans="1:12" x14ac:dyDescent="0.45">
      <c r="A24" s="306" t="s">
        <v>64</v>
      </c>
      <c r="B24" s="307"/>
      <c r="C24" s="307"/>
      <c r="D24" s="307"/>
      <c r="E24" s="307"/>
      <c r="F24" s="307"/>
      <c r="G24" s="307"/>
      <c r="H24" s="307"/>
      <c r="I24" s="307"/>
      <c r="J24" s="307"/>
      <c r="K24" s="307"/>
      <c r="L24" s="173"/>
    </row>
    <row r="25" spans="1:12" x14ac:dyDescent="0.45">
      <c r="A25" s="305" t="s">
        <v>65</v>
      </c>
      <c r="B25" s="244"/>
      <c r="C25" s="244"/>
      <c r="D25" s="244"/>
      <c r="E25" s="244"/>
      <c r="F25" s="244"/>
      <c r="G25" s="244"/>
      <c r="H25" s="244"/>
      <c r="I25" s="244"/>
      <c r="J25" s="244"/>
      <c r="K25" s="244"/>
      <c r="L25" s="172"/>
    </row>
    <row r="26" spans="1:12" ht="18.649999999999999" customHeight="1" x14ac:dyDescent="0.45">
      <c r="A26" s="303" t="s">
        <v>66</v>
      </c>
      <c r="B26" s="246"/>
      <c r="C26" s="246"/>
      <c r="D26" s="246"/>
      <c r="E26" s="246"/>
      <c r="F26" s="246"/>
      <c r="G26" s="246"/>
      <c r="H26" s="246"/>
      <c r="I26" s="246"/>
      <c r="J26" s="246"/>
      <c r="K26" s="246"/>
      <c r="L26" s="304"/>
    </row>
    <row r="27" spans="1:12" x14ac:dyDescent="0.45">
      <c r="A27" s="303" t="s">
        <v>67</v>
      </c>
      <c r="B27" s="246"/>
      <c r="C27" s="246"/>
      <c r="D27" s="246"/>
      <c r="E27" s="246"/>
      <c r="F27" s="246"/>
      <c r="G27" s="246"/>
      <c r="H27" s="246"/>
      <c r="I27" s="246"/>
      <c r="J27" s="246"/>
      <c r="K27" s="246"/>
      <c r="L27" s="304"/>
    </row>
    <row r="28" spans="1:12" x14ac:dyDescent="0.45">
      <c r="A28" s="301" t="s">
        <v>68</v>
      </c>
      <c r="B28" s="265"/>
      <c r="C28" s="265"/>
      <c r="D28" s="265"/>
      <c r="E28" s="265"/>
      <c r="F28" s="265"/>
      <c r="G28" s="265"/>
      <c r="H28" s="265"/>
      <c r="I28" s="265"/>
      <c r="J28" s="265"/>
      <c r="K28" s="265"/>
      <c r="L28" s="302"/>
    </row>
    <row r="29" spans="1:12" ht="19" thickBot="1" x14ac:dyDescent="0.5">
      <c r="A29" s="174" t="s">
        <v>69</v>
      </c>
      <c r="B29" s="175"/>
      <c r="C29" s="175"/>
      <c r="D29" s="175"/>
      <c r="E29" s="175"/>
      <c r="F29" s="175"/>
      <c r="G29" s="175"/>
      <c r="H29" s="175"/>
      <c r="I29" s="175"/>
      <c r="J29" s="175"/>
      <c r="K29" s="175"/>
      <c r="L29" s="176"/>
    </row>
  </sheetData>
  <sheetProtection algorithmName="SHA-512" hashValue="efpOolj8T7ueA9D3PVmZgKXyDExBNFipQnzDvESI5QVRnEQMK/8JDwT4VlorFz3h9rMq3+jNXzTmyDez1HmKDg==" saltValue="xCh55Lcznq6rTLNCw1W9CQ==" spinCount="100000" sheet="1" objects="1" scenarios="1"/>
  <dataConsolidate function="varp"/>
  <mergeCells count="61">
    <mergeCell ref="A1:L1"/>
    <mergeCell ref="A2:D3"/>
    <mergeCell ref="F2:G2"/>
    <mergeCell ref="I2:I3"/>
    <mergeCell ref="F3:G3"/>
    <mergeCell ref="O9:V9"/>
    <mergeCell ref="B5:F5"/>
    <mergeCell ref="A6:A7"/>
    <mergeCell ref="B6:F7"/>
    <mergeCell ref="G6:G7"/>
    <mergeCell ref="H6:H7"/>
    <mergeCell ref="I6:L7"/>
    <mergeCell ref="A4:A5"/>
    <mergeCell ref="B4:F4"/>
    <mergeCell ref="G4:G5"/>
    <mergeCell ref="H4:H5"/>
    <mergeCell ref="I4:L5"/>
    <mergeCell ref="A8:A9"/>
    <mergeCell ref="B8:F9"/>
    <mergeCell ref="G8:G9"/>
    <mergeCell ref="H8:H9"/>
    <mergeCell ref="I8:L9"/>
    <mergeCell ref="A12:A13"/>
    <mergeCell ref="B12:F13"/>
    <mergeCell ref="G12:G13"/>
    <mergeCell ref="H12:H13"/>
    <mergeCell ref="I12:L13"/>
    <mergeCell ref="A10:A11"/>
    <mergeCell ref="B10:F11"/>
    <mergeCell ref="G10:G11"/>
    <mergeCell ref="H10:H11"/>
    <mergeCell ref="I10:L11"/>
    <mergeCell ref="A16:A17"/>
    <mergeCell ref="B16:F17"/>
    <mergeCell ref="G16:G17"/>
    <mergeCell ref="H16:H17"/>
    <mergeCell ref="I16:L17"/>
    <mergeCell ref="A14:A15"/>
    <mergeCell ref="B14:F15"/>
    <mergeCell ref="G14:G15"/>
    <mergeCell ref="H14:H15"/>
    <mergeCell ref="I14:L15"/>
    <mergeCell ref="A22:F23"/>
    <mergeCell ref="G22:G23"/>
    <mergeCell ref="H22:H23"/>
    <mergeCell ref="I22:L23"/>
    <mergeCell ref="A18:A19"/>
    <mergeCell ref="B18:F19"/>
    <mergeCell ref="G18:G19"/>
    <mergeCell ref="H18:H19"/>
    <mergeCell ref="I18:L19"/>
    <mergeCell ref="A20:A21"/>
    <mergeCell ref="B20:F21"/>
    <mergeCell ref="G20:G21"/>
    <mergeCell ref="H20:H21"/>
    <mergeCell ref="I20:L21"/>
    <mergeCell ref="A24:K24"/>
    <mergeCell ref="A25:K25"/>
    <mergeCell ref="A26:L26"/>
    <mergeCell ref="A27:L27"/>
    <mergeCell ref="A28:L28"/>
  </mergeCells>
  <dataValidations count="1">
    <dataValidation type="decimal" allowBlank="1" showInputMessage="1" showErrorMessage="1" sqref="H6 H22" xr:uid="{3C7BF4D3-1B72-4038-BA2F-0618345B58B3}">
      <formula1>0</formula1>
      <formula2>10</formula2>
    </dataValidation>
  </dataValidations>
  <printOptions horizontalCentered="1" verticalCentered="1"/>
  <pageMargins left="0.19685039370078741" right="0.31496062992125984" top="0.31496062992125984" bottom="0.23" header="0.23622047244094491" footer="0.15748031496062992"/>
  <pageSetup scale="18"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Dias" xr:uid="{4B978602-9E1E-46A7-A24E-4B0E346FED9A}">
          <x14:formula1>
            <xm:f>Hoja4!$H$3:$H$33</xm:f>
          </x14:formula1>
          <xm:sqref>E3 J3</xm:sqref>
        </x14:dataValidation>
        <x14:dataValidation type="list" allowBlank="1" showInputMessage="1" showErrorMessage="1" xr:uid="{40226513-1185-4B63-A2A3-3537AD25C324}">
          <x14:formula1>
            <xm:f>Hoja4!$H$3:$H$14</xm:f>
          </x14:formula1>
          <xm:sqref>K3 F3:G3</xm:sqref>
        </x14:dataValidation>
        <x14:dataValidation type="list" allowBlank="1" showInputMessage="1" showErrorMessage="1" xr:uid="{22FD7111-259E-4209-A537-BBC974C01584}">
          <x14:formula1>
            <xm:f>Hoja4!$I$3:$I$8</xm:f>
          </x14:formula1>
          <xm:sqref>H3 L3</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80AC0-5EE9-4496-B76A-3C8D5DDB8F47}">
  <sheetPr>
    <tabColor theme="0" tint="-4.9989318521683403E-2"/>
    <pageSetUpPr fitToPage="1"/>
  </sheetPr>
  <dimension ref="A1:L12"/>
  <sheetViews>
    <sheetView view="pageBreakPreview" zoomScale="50" zoomScaleSheetLayoutView="50" workbookViewId="0">
      <selection sqref="A1:L82"/>
    </sheetView>
  </sheetViews>
  <sheetFormatPr baseColWidth="10" defaultColWidth="0" defaultRowHeight="0" customHeight="1" zeroHeight="1" x14ac:dyDescent="0.35"/>
  <cols>
    <col min="1" max="1" width="5.7265625" style="165" customWidth="1"/>
    <col min="2" max="2" width="14.453125" style="59" customWidth="1"/>
    <col min="3" max="3" width="12.7265625" style="59" customWidth="1"/>
    <col min="4" max="4" width="15.26953125" style="59" customWidth="1"/>
    <col min="5" max="5" width="15" style="59" customWidth="1"/>
    <col min="6" max="6" width="14.1796875" style="59" customWidth="1"/>
    <col min="7" max="7" width="19.7265625" style="59" customWidth="1"/>
    <col min="8" max="9" width="12.453125" style="59" customWidth="1"/>
    <col min="10" max="11" width="55" style="59" customWidth="1"/>
    <col min="12" max="12" width="55" style="166" customWidth="1"/>
    <col min="13" max="13" width="0.453125" style="59" customWidth="1"/>
    <col min="14" max="14" width="0" style="59" hidden="1" customWidth="1"/>
    <col min="15" max="16384" width="0" style="59" hidden="1"/>
  </cols>
  <sheetData>
    <row r="1" spans="1:12" ht="79.5" customHeight="1" thickBot="1" x14ac:dyDescent="0.4">
      <c r="A1" s="235" t="s">
        <v>54</v>
      </c>
      <c r="B1" s="236"/>
      <c r="C1" s="236"/>
      <c r="D1" s="236"/>
      <c r="E1" s="236"/>
      <c r="F1" s="236"/>
      <c r="G1" s="236"/>
      <c r="H1" s="236"/>
      <c r="I1" s="236"/>
      <c r="J1" s="236"/>
      <c r="K1" s="236"/>
      <c r="L1" s="237"/>
    </row>
    <row r="2" spans="1:12" s="169" customFormat="1" ht="25.5" customHeight="1" x14ac:dyDescent="0.35">
      <c r="A2" s="248" t="s">
        <v>55</v>
      </c>
      <c r="B2" s="249"/>
      <c r="C2" s="249"/>
      <c r="D2" s="249"/>
      <c r="E2" s="167" t="s">
        <v>56</v>
      </c>
      <c r="F2" s="167" t="s">
        <v>57</v>
      </c>
      <c r="G2" s="167" t="s">
        <v>58</v>
      </c>
      <c r="H2" s="252" t="s">
        <v>59</v>
      </c>
      <c r="I2" s="253"/>
      <c r="J2" s="167" t="s">
        <v>56</v>
      </c>
      <c r="K2" s="167" t="s">
        <v>57</v>
      </c>
      <c r="L2" s="168" t="s">
        <v>58</v>
      </c>
    </row>
    <row r="3" spans="1:12" s="169" customFormat="1" ht="25.5" customHeight="1" thickBot="1" x14ac:dyDescent="0.4">
      <c r="A3" s="250"/>
      <c r="B3" s="251"/>
      <c r="C3" s="251"/>
      <c r="D3" s="251"/>
      <c r="E3" s="170">
        <f>'1.1. SDETGR 2024'!E3</f>
        <v>1</v>
      </c>
      <c r="F3" s="170">
        <f>'1.1. SDETGR 2024'!F3</f>
        <v>1</v>
      </c>
      <c r="G3" s="170">
        <f>'1.1. SDETGR 2024'!H3</f>
        <v>2024</v>
      </c>
      <c r="H3" s="254"/>
      <c r="I3" s="255"/>
      <c r="J3" s="170">
        <f>'1.1. SDETGR 2024'!J3</f>
        <v>31</v>
      </c>
      <c r="K3" s="170">
        <f>'1.1. SDETGR 2024'!K3</f>
        <v>12</v>
      </c>
      <c r="L3" s="171">
        <f>'1.1. SDETGR 2024'!L3</f>
        <v>2024</v>
      </c>
    </row>
    <row r="4" spans="1:12" ht="75" customHeight="1" thickBot="1" x14ac:dyDescent="0.4">
      <c r="A4" s="216" t="s">
        <v>60</v>
      </c>
      <c r="B4" s="262" t="s">
        <v>61</v>
      </c>
      <c r="C4" s="262"/>
      <c r="D4" s="262"/>
      <c r="E4" s="262"/>
      <c r="F4" s="262"/>
      <c r="G4" s="263" t="s">
        <v>62</v>
      </c>
      <c r="H4" s="263"/>
      <c r="I4" s="263" t="s">
        <v>63</v>
      </c>
      <c r="J4" s="263"/>
      <c r="K4" s="263"/>
      <c r="L4" s="263"/>
    </row>
    <row r="5" spans="1:12" s="152" customFormat="1" ht="177" customHeight="1" x14ac:dyDescent="0.45">
      <c r="A5" s="256">
        <v>18</v>
      </c>
      <c r="B5" s="256" t="str">
        <f>'18.1 OCDI 2024'!B5</f>
        <v>Oficina de Control Disciplinario Interno</v>
      </c>
      <c r="C5" s="256"/>
      <c r="D5" s="256"/>
      <c r="E5" s="256"/>
      <c r="F5" s="256"/>
      <c r="G5" s="258">
        <f>'18.1 OCDI 2024'!H12</f>
        <v>10</v>
      </c>
      <c r="H5" s="258"/>
      <c r="I5" s="260" t="str">
        <f>'18.1 OCDI 2024'!I12</f>
        <v>Conforme con la programación establecida en el Plan Anual de Gestión - PAG de la vigencia 2024 y de acuerdo con la evidencia aportada por la Oficina de Control Disciplinario Interno,  se obtuvo un cumplimiento del 100%. No obstante, es importante que se analice la pertinencia de ajustar la actividad "Reducir número procesos disciplinarios prescritos" y con ello el indicador “(Número de procesos disciplinarios prescritos en el período/ Inventario total de procesos disciplinarios) *100”, ya que señala que para la Oficina de Control Disciplinario Interno existían procesos prescritos, lo cual no se refleja en la muestra objeto de evaluación; esto, bajo el acompañamiento metodológico de la Oficina Asesora de Planeación, a fin se establezca una actividad e indicador que permita medir la gestión de los procesos disciplinarios con posibles riesgos de prescripción durante la vigencia, aunado a lo anterior, es necesario que la base de datos dispuesta por esa Oficina, sea actualizada cada vez que se determine con claridad la fecha de los hechos de cada proceso, esto para evitar que existan prescripciones durante la vigencia.
Adicionalmente, la información publicada en la página web de la Entidad respecto de la “Hoja de vida del Indicador” - DEFT20 V1, presenta la siguiente situación:
- Los indicadores establecidos para la Oficina de Control Disciplinario Interno, no se encuentran contemplados en el referido formato, similar situación fue detectada en auditoría efectuada al proceso Direccionamiento Estratégico, puesta en conocimiento ante el Comité Institucional de Coordinación de Control Interno mediante radicado N° 20241400000127773 del 19/12/2024
Por lo anterior, la Oficina de Control Interno recomienda a la Oficina Asesora de Planeación emprender las gestiones a que haya lugar, a fin de dar trámite al hallazgo generado y con ello las situaciones que ahora se reportan en el presente informe.</v>
      </c>
      <c r="J5" s="260"/>
      <c r="K5" s="260"/>
      <c r="L5" s="260"/>
    </row>
    <row r="6" spans="1:12" s="152" customFormat="1" ht="177" customHeight="1" thickBot="1" x14ac:dyDescent="0.5">
      <c r="A6" s="257"/>
      <c r="B6" s="257"/>
      <c r="C6" s="257"/>
      <c r="D6" s="257"/>
      <c r="E6" s="257"/>
      <c r="F6" s="257"/>
      <c r="G6" s="259"/>
      <c r="H6" s="259"/>
      <c r="I6" s="261"/>
      <c r="J6" s="261"/>
      <c r="K6" s="261"/>
      <c r="L6" s="261"/>
    </row>
    <row r="7" spans="1:12" ht="17.149999999999999" customHeight="1" x14ac:dyDescent="0.35">
      <c r="A7" s="421" t="s">
        <v>64</v>
      </c>
      <c r="B7" s="422"/>
      <c r="C7" s="422"/>
      <c r="D7" s="422"/>
      <c r="E7" s="422"/>
      <c r="F7" s="422"/>
      <c r="G7" s="422"/>
      <c r="H7" s="422"/>
      <c r="I7" s="422"/>
      <c r="J7" s="422"/>
      <c r="K7" s="422"/>
      <c r="L7" s="192"/>
    </row>
    <row r="8" spans="1:12" ht="17.149999999999999" customHeight="1" x14ac:dyDescent="0.35">
      <c r="A8" s="423" t="s">
        <v>65</v>
      </c>
      <c r="B8" s="332"/>
      <c r="C8" s="332"/>
      <c r="D8" s="332"/>
      <c r="E8" s="332"/>
      <c r="F8" s="332"/>
      <c r="G8" s="332"/>
      <c r="H8" s="332"/>
      <c r="I8" s="332"/>
      <c r="J8" s="332"/>
      <c r="K8" s="332"/>
      <c r="L8" s="193"/>
    </row>
    <row r="9" spans="1:12" ht="17.149999999999999" customHeight="1" x14ac:dyDescent="0.35">
      <c r="A9" s="414" t="s">
        <v>66</v>
      </c>
      <c r="B9" s="321"/>
      <c r="C9" s="321"/>
      <c r="D9" s="321"/>
      <c r="E9" s="321"/>
      <c r="F9" s="321"/>
      <c r="G9" s="321"/>
      <c r="H9" s="321"/>
      <c r="I9" s="321"/>
      <c r="J9" s="321"/>
      <c r="K9" s="321"/>
      <c r="L9" s="415"/>
    </row>
    <row r="10" spans="1:12" ht="16.5" customHeight="1" x14ac:dyDescent="0.35">
      <c r="A10" s="414" t="s">
        <v>67</v>
      </c>
      <c r="B10" s="321"/>
      <c r="C10" s="321"/>
      <c r="D10" s="321"/>
      <c r="E10" s="321"/>
      <c r="F10" s="321"/>
      <c r="G10" s="321"/>
      <c r="H10" s="321"/>
      <c r="I10" s="321"/>
      <c r="J10" s="321"/>
      <c r="K10" s="321"/>
      <c r="L10" s="415"/>
    </row>
    <row r="11" spans="1:12" ht="16.5" customHeight="1" x14ac:dyDescent="0.35">
      <c r="A11" s="416" t="s">
        <v>68</v>
      </c>
      <c r="B11" s="324"/>
      <c r="C11" s="324"/>
      <c r="D11" s="324"/>
      <c r="E11" s="324"/>
      <c r="F11" s="324"/>
      <c r="G11" s="324"/>
      <c r="H11" s="324"/>
      <c r="I11" s="324"/>
      <c r="J11" s="324"/>
      <c r="K11" s="324"/>
      <c r="L11" s="417"/>
    </row>
    <row r="12" spans="1:12" ht="16.5" customHeight="1" thickBot="1" x14ac:dyDescent="0.4">
      <c r="A12" s="418" t="s">
        <v>69</v>
      </c>
      <c r="B12" s="419"/>
      <c r="C12" s="419"/>
      <c r="D12" s="419"/>
      <c r="E12" s="419"/>
      <c r="F12" s="419"/>
      <c r="G12" s="419"/>
      <c r="H12" s="419"/>
      <c r="I12" s="419"/>
      <c r="J12" s="419"/>
      <c r="K12" s="419"/>
      <c r="L12" s="420"/>
    </row>
  </sheetData>
  <sheetProtection algorithmName="SHA-512" hashValue="LPxeaEuLjo6kdE+a1rQRy8aEa7wF1IOirsflzVQi4mTdbzglWG3HK4dSMXC3rcaaBEsfqvkHsXBGwT7OAN0Kmg==" saltValue="fGM6FgkZVVrW1A1Z6ztnqQ==" spinCount="100000" sheet="1"/>
  <dataConsolidate function="varp" link="1"/>
  <mergeCells count="16">
    <mergeCell ref="A9:L9"/>
    <mergeCell ref="A10:L10"/>
    <mergeCell ref="A11:L11"/>
    <mergeCell ref="A12:L12"/>
    <mergeCell ref="A5:A6"/>
    <mergeCell ref="B5:F6"/>
    <mergeCell ref="G5:H6"/>
    <mergeCell ref="I5:L6"/>
    <mergeCell ref="A7:K7"/>
    <mergeCell ref="A8:K8"/>
    <mergeCell ref="A1:L1"/>
    <mergeCell ref="A2:D3"/>
    <mergeCell ref="H2:I3"/>
    <mergeCell ref="B4:F4"/>
    <mergeCell ref="G4:H4"/>
    <mergeCell ref="I4:L4"/>
  </mergeCells>
  <printOptions horizontalCentered="1" verticalCentered="1"/>
  <pageMargins left="0.39370078740157483" right="0.39370078740157483" top="0.39370078740157483" bottom="0.39370078740157483" header="0.31496062992125984" footer="0.31496062992125984"/>
  <pageSetup paperSize="529" scale="45"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E141E-7042-4ECA-B887-767F3278AAF5}">
  <sheetPr codeName="Hoja37"/>
  <dimension ref="A1:XFC19"/>
  <sheetViews>
    <sheetView showGridLines="0" view="pageBreakPreview" zoomScale="50" zoomScaleNormal="70" zoomScaleSheetLayoutView="50" workbookViewId="0">
      <selection activeCell="I10" sqref="I10:L11"/>
    </sheetView>
  </sheetViews>
  <sheetFormatPr baseColWidth="10" defaultColWidth="0" defaultRowHeight="18.5" x14ac:dyDescent="0.45"/>
  <cols>
    <col min="1" max="1" width="6.453125" style="154" customWidth="1"/>
    <col min="2" max="2" width="14.453125" style="154" customWidth="1"/>
    <col min="3" max="3" width="23.81640625" style="154" customWidth="1"/>
    <col min="4" max="4" width="31.1796875" style="154" customWidth="1"/>
    <col min="5" max="5" width="14.54296875" style="154" customWidth="1"/>
    <col min="6" max="6" width="29.81640625" style="154" customWidth="1"/>
    <col min="7" max="7" width="25.1796875" style="154" customWidth="1"/>
    <col min="8" max="8" width="21.81640625" style="154" customWidth="1"/>
    <col min="9" max="9" width="32.7265625" style="154" customWidth="1"/>
    <col min="10" max="10" width="105" style="154" customWidth="1"/>
    <col min="11" max="11" width="86.453125" style="154" customWidth="1"/>
    <col min="12" max="12" width="74.453125" style="154" customWidth="1"/>
    <col min="13" max="13" width="0.453125" style="154" customWidth="1"/>
    <col min="14" max="14" width="0" style="154" hidden="1" customWidth="1"/>
    <col min="15" max="16375" width="0" style="154" hidden="1"/>
    <col min="16376" max="16376" width="72.7265625" style="154" hidden="1"/>
    <col min="16377" max="16377" width="28.7265625" style="154" hidden="1"/>
    <col min="16378" max="16378" width="26.7265625" style="154" hidden="1"/>
    <col min="16379" max="16379" width="29.7265625" style="154" hidden="1"/>
    <col min="16380" max="16380" width="31" style="154" hidden="1"/>
    <col min="16381" max="16381" width="11.453125" style="154" hidden="1"/>
    <col min="16382" max="16383" width="12.7265625" style="154" hidden="1"/>
    <col min="16384" max="16384" width="36.81640625" style="154" hidden="1"/>
  </cols>
  <sheetData>
    <row r="1" spans="1:22" ht="75" customHeight="1" thickBot="1" x14ac:dyDescent="0.5">
      <c r="A1" s="300" t="s">
        <v>54</v>
      </c>
      <c r="B1" s="300"/>
      <c r="C1" s="300"/>
      <c r="D1" s="300"/>
      <c r="E1" s="300"/>
      <c r="F1" s="300"/>
      <c r="G1" s="300"/>
      <c r="H1" s="300"/>
      <c r="I1" s="300"/>
      <c r="J1" s="300"/>
      <c r="K1" s="300"/>
      <c r="L1" s="300"/>
    </row>
    <row r="2" spans="1:22" ht="24.75" customHeight="1" thickBot="1" x14ac:dyDescent="0.5">
      <c r="A2" s="287" t="s">
        <v>55</v>
      </c>
      <c r="B2" s="287"/>
      <c r="C2" s="287"/>
      <c r="D2" s="287"/>
      <c r="E2" s="160" t="s">
        <v>56</v>
      </c>
      <c r="F2" s="288" t="s">
        <v>57</v>
      </c>
      <c r="G2" s="288"/>
      <c r="H2" s="161" t="s">
        <v>58</v>
      </c>
      <c r="I2" s="289" t="s">
        <v>59</v>
      </c>
      <c r="J2" s="162" t="s">
        <v>56</v>
      </c>
      <c r="K2" s="160" t="s">
        <v>57</v>
      </c>
      <c r="L2" s="220" t="s">
        <v>58</v>
      </c>
    </row>
    <row r="3" spans="1:22" ht="24.75" customHeight="1" thickBot="1" x14ac:dyDescent="0.5">
      <c r="A3" s="287"/>
      <c r="B3" s="287"/>
      <c r="C3" s="287"/>
      <c r="D3" s="287"/>
      <c r="E3" s="159">
        <v>1</v>
      </c>
      <c r="F3" s="287">
        <v>1</v>
      </c>
      <c r="G3" s="287"/>
      <c r="H3" s="163">
        <v>2024</v>
      </c>
      <c r="I3" s="289"/>
      <c r="J3" s="159">
        <v>31</v>
      </c>
      <c r="K3" s="159">
        <v>12</v>
      </c>
      <c r="L3" s="159">
        <v>2024</v>
      </c>
    </row>
    <row r="4" spans="1:22" ht="33" customHeight="1" thickBot="1" x14ac:dyDescent="0.5">
      <c r="A4" s="262" t="s">
        <v>60</v>
      </c>
      <c r="B4" s="268" t="s">
        <v>70</v>
      </c>
      <c r="C4" s="268"/>
      <c r="D4" s="268"/>
      <c r="E4" s="268"/>
      <c r="F4" s="268"/>
      <c r="G4" s="262" t="s">
        <v>71</v>
      </c>
      <c r="H4" s="410" t="s">
        <v>72</v>
      </c>
      <c r="I4" s="263" t="s">
        <v>63</v>
      </c>
      <c r="J4" s="263"/>
      <c r="K4" s="263"/>
      <c r="L4" s="263"/>
    </row>
    <row r="5" spans="1:22" ht="53.25" customHeight="1" thickBot="1" x14ac:dyDescent="0.5">
      <c r="A5" s="262"/>
      <c r="B5" s="269" t="str">
        <f>'CONSOLIDADO EV. 2024 SNS'!C22</f>
        <v>Oficina de Control Disciplinario Interno</v>
      </c>
      <c r="C5" s="269"/>
      <c r="D5" s="269"/>
      <c r="E5" s="269"/>
      <c r="F5" s="269"/>
      <c r="G5" s="262"/>
      <c r="H5" s="410"/>
      <c r="I5" s="263"/>
      <c r="J5" s="263"/>
      <c r="K5" s="263"/>
      <c r="L5" s="263"/>
    </row>
    <row r="6" spans="1:22" ht="159" customHeight="1" thickBot="1" x14ac:dyDescent="0.5">
      <c r="A6" s="271">
        <v>1</v>
      </c>
      <c r="B6" s="270" t="s">
        <v>405</v>
      </c>
      <c r="C6" s="343"/>
      <c r="D6" s="343"/>
      <c r="E6" s="343"/>
      <c r="F6" s="344"/>
      <c r="G6" s="272">
        <v>1</v>
      </c>
      <c r="H6" s="372">
        <v>10</v>
      </c>
      <c r="I6" s="275" t="s">
        <v>406</v>
      </c>
      <c r="J6" s="275"/>
      <c r="K6" s="275"/>
      <c r="L6" s="276"/>
    </row>
    <row r="7" spans="1:22" ht="159" customHeight="1" thickBot="1" x14ac:dyDescent="0.5">
      <c r="A7" s="271"/>
      <c r="B7" s="345"/>
      <c r="C7" s="346"/>
      <c r="D7" s="346"/>
      <c r="E7" s="346"/>
      <c r="F7" s="347"/>
      <c r="G7" s="272"/>
      <c r="H7" s="372"/>
      <c r="I7" s="275"/>
      <c r="J7" s="275"/>
      <c r="K7" s="275"/>
      <c r="L7" s="276"/>
    </row>
    <row r="8" spans="1:22" ht="163.5" customHeight="1" thickBot="1" x14ac:dyDescent="0.5">
      <c r="A8" s="271">
        <f>A6+1</f>
        <v>2</v>
      </c>
      <c r="B8" s="277" t="s">
        <v>407</v>
      </c>
      <c r="C8" s="349"/>
      <c r="D8" s="349"/>
      <c r="E8" s="349"/>
      <c r="F8" s="350"/>
      <c r="G8" s="272">
        <v>1</v>
      </c>
      <c r="H8" s="372">
        <v>10</v>
      </c>
      <c r="I8" s="275" t="s">
        <v>408</v>
      </c>
      <c r="J8" s="275"/>
      <c r="K8" s="275"/>
      <c r="L8" s="276"/>
    </row>
    <row r="9" spans="1:22" ht="163.5" customHeight="1" thickBot="1" x14ac:dyDescent="0.5">
      <c r="A9" s="271"/>
      <c r="B9" s="351"/>
      <c r="C9" s="352"/>
      <c r="D9" s="352"/>
      <c r="E9" s="352"/>
      <c r="F9" s="353"/>
      <c r="G9" s="272"/>
      <c r="H9" s="372"/>
      <c r="I9" s="275"/>
      <c r="J9" s="275"/>
      <c r="K9" s="275"/>
      <c r="L9" s="276"/>
      <c r="O9" s="267"/>
      <c r="P9" s="267"/>
      <c r="Q9" s="267"/>
      <c r="R9" s="267"/>
      <c r="S9" s="267"/>
      <c r="T9" s="267"/>
      <c r="U9" s="267"/>
      <c r="V9" s="267"/>
    </row>
    <row r="10" spans="1:22" ht="150" customHeight="1" thickBot="1" x14ac:dyDescent="0.5">
      <c r="A10" s="271">
        <f>A8+1</f>
        <v>3</v>
      </c>
      <c r="B10" s="270" t="s">
        <v>409</v>
      </c>
      <c r="C10" s="343"/>
      <c r="D10" s="343"/>
      <c r="E10" s="343"/>
      <c r="F10" s="344"/>
      <c r="G10" s="272">
        <v>1</v>
      </c>
      <c r="H10" s="372">
        <v>10</v>
      </c>
      <c r="I10" s="275" t="s">
        <v>410</v>
      </c>
      <c r="J10" s="275"/>
      <c r="K10" s="275"/>
      <c r="L10" s="276"/>
      <c r="O10" s="164"/>
      <c r="P10" s="164"/>
      <c r="Q10" s="164"/>
      <c r="R10" s="164"/>
      <c r="S10" s="164"/>
      <c r="T10" s="164"/>
      <c r="U10" s="164"/>
      <c r="V10" s="164"/>
    </row>
    <row r="11" spans="1:22" ht="150" customHeight="1" thickBot="1" x14ac:dyDescent="0.5">
      <c r="A11" s="271"/>
      <c r="B11" s="345"/>
      <c r="C11" s="346"/>
      <c r="D11" s="346"/>
      <c r="E11" s="346"/>
      <c r="F11" s="347"/>
      <c r="G11" s="272"/>
      <c r="H11" s="372"/>
      <c r="I11" s="275"/>
      <c r="J11" s="275"/>
      <c r="K11" s="275"/>
      <c r="L11" s="276"/>
      <c r="O11" s="164"/>
      <c r="P11" s="164"/>
      <c r="Q11" s="164"/>
      <c r="R11" s="164"/>
      <c r="S11" s="164"/>
      <c r="T11" s="164"/>
      <c r="U11" s="164"/>
      <c r="V11" s="164"/>
    </row>
    <row r="12" spans="1:22" ht="161.25" customHeight="1" thickBot="1" x14ac:dyDescent="0.5">
      <c r="A12" s="426" t="s">
        <v>6</v>
      </c>
      <c r="B12" s="426"/>
      <c r="C12" s="426"/>
      <c r="D12" s="426"/>
      <c r="E12" s="426"/>
      <c r="F12" s="426"/>
      <c r="G12" s="428">
        <v>1</v>
      </c>
      <c r="H12" s="430">
        <f>SUM(H6:H11)/3</f>
        <v>10</v>
      </c>
      <c r="I12" s="316" t="s">
        <v>411</v>
      </c>
      <c r="J12" s="316"/>
      <c r="K12" s="316"/>
      <c r="L12" s="316"/>
    </row>
    <row r="13" spans="1:22" ht="161.25" customHeight="1" thickBot="1" x14ac:dyDescent="0.5">
      <c r="A13" s="427"/>
      <c r="B13" s="427"/>
      <c r="C13" s="427"/>
      <c r="D13" s="427"/>
      <c r="E13" s="427"/>
      <c r="F13" s="427"/>
      <c r="G13" s="429"/>
      <c r="H13" s="431"/>
      <c r="I13" s="333"/>
      <c r="J13" s="333"/>
      <c r="K13" s="333"/>
      <c r="L13" s="333"/>
    </row>
    <row r="14" spans="1:22" x14ac:dyDescent="0.45">
      <c r="A14" s="424" t="s">
        <v>64</v>
      </c>
      <c r="B14" s="425"/>
      <c r="C14" s="425"/>
      <c r="D14" s="425"/>
      <c r="E14" s="425"/>
      <c r="F14" s="425"/>
      <c r="G14" s="425"/>
      <c r="H14" s="425"/>
      <c r="I14" s="246"/>
      <c r="J14" s="246"/>
      <c r="K14" s="246"/>
      <c r="L14" s="195"/>
    </row>
    <row r="15" spans="1:22" x14ac:dyDescent="0.45">
      <c r="A15" s="243" t="s">
        <v>65</v>
      </c>
      <c r="B15" s="244"/>
      <c r="C15" s="244"/>
      <c r="D15" s="244"/>
      <c r="E15" s="244"/>
      <c r="F15" s="244"/>
      <c r="G15" s="244"/>
      <c r="H15" s="244"/>
      <c r="I15" s="244"/>
      <c r="J15" s="244"/>
      <c r="K15" s="244"/>
      <c r="L15" s="177"/>
    </row>
    <row r="16" spans="1:22" ht="18.649999999999999" customHeight="1" x14ac:dyDescent="0.45">
      <c r="A16" s="245" t="s">
        <v>66</v>
      </c>
      <c r="B16" s="246"/>
      <c r="C16" s="246"/>
      <c r="D16" s="246"/>
      <c r="E16" s="246"/>
      <c r="F16" s="246"/>
      <c r="G16" s="246"/>
      <c r="H16" s="246"/>
      <c r="I16" s="246"/>
      <c r="J16" s="246"/>
      <c r="K16" s="246"/>
      <c r="L16" s="247"/>
    </row>
    <row r="17" spans="1:12" x14ac:dyDescent="0.45">
      <c r="A17" s="245" t="s">
        <v>67</v>
      </c>
      <c r="B17" s="246"/>
      <c r="C17" s="246"/>
      <c r="D17" s="246"/>
      <c r="E17" s="246"/>
      <c r="F17" s="246"/>
      <c r="G17" s="246"/>
      <c r="H17" s="246"/>
      <c r="I17" s="246"/>
      <c r="J17" s="246"/>
      <c r="K17" s="246"/>
      <c r="L17" s="247"/>
    </row>
    <row r="18" spans="1:12" x14ac:dyDescent="0.45">
      <c r="A18" s="264" t="s">
        <v>68</v>
      </c>
      <c r="B18" s="265"/>
      <c r="C18" s="265"/>
      <c r="D18" s="265"/>
      <c r="E18" s="265"/>
      <c r="F18" s="265"/>
      <c r="G18" s="265"/>
      <c r="H18" s="265"/>
      <c r="I18" s="265"/>
      <c r="J18" s="265"/>
      <c r="K18" s="265"/>
      <c r="L18" s="266"/>
    </row>
    <row r="19" spans="1:12" ht="19" thickBot="1" x14ac:dyDescent="0.5">
      <c r="A19" s="189" t="s">
        <v>69</v>
      </c>
      <c r="B19" s="190"/>
      <c r="C19" s="190"/>
      <c r="D19" s="190"/>
      <c r="E19" s="190"/>
      <c r="F19" s="190"/>
      <c r="G19" s="190"/>
      <c r="H19" s="190"/>
      <c r="I19" s="190"/>
      <c r="J19" s="190"/>
      <c r="K19" s="190"/>
      <c r="L19" s="191"/>
    </row>
  </sheetData>
  <sheetProtection algorithmName="SHA-512" hashValue="fF3cwHepdNJylzDhCeT7JdwGKc2Q6qa98H41yKys2k9P84Q86dc2ef+t0/a4Y7XX3uXaFyJxHDE2eaDtAuibyw==" saltValue="efaVkJh+xj9ZVllnIIMfKQ==" spinCount="100000" sheet="1" objects="1" scenarios="1"/>
  <dataConsolidate function="varp"/>
  <mergeCells count="36">
    <mergeCell ref="A1:L1"/>
    <mergeCell ref="A2:D3"/>
    <mergeCell ref="F2:G2"/>
    <mergeCell ref="I2:I3"/>
    <mergeCell ref="F3:G3"/>
    <mergeCell ref="O9:V9"/>
    <mergeCell ref="B5:F5"/>
    <mergeCell ref="A6:A7"/>
    <mergeCell ref="B6:F7"/>
    <mergeCell ref="G6:G7"/>
    <mergeCell ref="H6:H7"/>
    <mergeCell ref="I6:L7"/>
    <mergeCell ref="A4:A5"/>
    <mergeCell ref="B4:F4"/>
    <mergeCell ref="G4:G5"/>
    <mergeCell ref="H4:H5"/>
    <mergeCell ref="I4:L5"/>
    <mergeCell ref="A8:A9"/>
    <mergeCell ref="B8:F9"/>
    <mergeCell ref="G8:G9"/>
    <mergeCell ref="H8:H9"/>
    <mergeCell ref="I8:L9"/>
    <mergeCell ref="A12:F13"/>
    <mergeCell ref="G12:G13"/>
    <mergeCell ref="H12:H13"/>
    <mergeCell ref="I12:L13"/>
    <mergeCell ref="A10:A11"/>
    <mergeCell ref="B10:F11"/>
    <mergeCell ref="G10:G11"/>
    <mergeCell ref="H10:H11"/>
    <mergeCell ref="I10:L11"/>
    <mergeCell ref="A14:K14"/>
    <mergeCell ref="A15:K15"/>
    <mergeCell ref="A16:L16"/>
    <mergeCell ref="A17:L17"/>
    <mergeCell ref="A18:L18"/>
  </mergeCells>
  <dataValidations count="1">
    <dataValidation type="decimal" allowBlank="1" showInputMessage="1" showErrorMessage="1" sqref="H6 H12" xr:uid="{F1B863B9-8DA1-4CF2-80CA-B5AB4241CD49}">
      <formula1>0</formula1>
      <formula2>10</formula2>
    </dataValidation>
  </dataValidations>
  <printOptions horizontalCentered="1" verticalCentered="1"/>
  <pageMargins left="0.19685039370078741" right="0.31496062992125984" top="0.31496062992125984" bottom="0.23" header="0.23622047244094491" footer="0.15748031496062992"/>
  <pageSetup scale="22"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Dias" xr:uid="{40B17AF3-B62D-4F35-9EAD-A23EAF4198E3}">
          <x14:formula1>
            <xm:f>Hoja4!$H$3:$H$33</xm:f>
          </x14:formula1>
          <xm:sqref>E3 J3</xm:sqref>
        </x14:dataValidation>
        <x14:dataValidation type="list" allowBlank="1" showInputMessage="1" showErrorMessage="1" xr:uid="{3DA65DBF-DC61-45F3-AD35-F6A47E526CD2}">
          <x14:formula1>
            <xm:f>Hoja4!$H$3:$H$14</xm:f>
          </x14:formula1>
          <xm:sqref>K3 F3:G3</xm:sqref>
        </x14:dataValidation>
        <x14:dataValidation type="list" allowBlank="1" showInputMessage="1" showErrorMessage="1" xr:uid="{4B4623E6-EFDC-4348-B16F-5EE917E59ACA}">
          <x14:formula1>
            <xm:f>Hoja4!$I$3:$I$8</xm:f>
          </x14:formula1>
          <xm:sqref>H3 L3</xm:sqref>
        </x14:dataValidation>
      </x14:dataValidations>
    </ext>
  </extLs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AE19"/>
  <sheetViews>
    <sheetView view="pageBreakPreview" zoomScale="55" zoomScaleNormal="80" zoomScaleSheetLayoutView="55" workbookViewId="0">
      <selection activeCell="B3" sqref="B3:B10"/>
    </sheetView>
  </sheetViews>
  <sheetFormatPr baseColWidth="10" defaultColWidth="11.453125" defaultRowHeight="15.5" x14ac:dyDescent="0.35"/>
  <cols>
    <col min="1" max="1" width="64.1796875" style="86" customWidth="1"/>
    <col min="2" max="2" width="75.7265625" style="86" customWidth="1"/>
    <col min="3" max="3" width="84.1796875" style="86" customWidth="1"/>
    <col min="4" max="4" width="93.7265625" style="87" customWidth="1"/>
    <col min="5" max="6" width="21" style="87" customWidth="1"/>
    <col min="7" max="31" width="21" style="86" customWidth="1"/>
    <col min="32" max="36" width="21.453125" style="86" customWidth="1"/>
    <col min="37" max="16384" width="11.453125" style="86"/>
  </cols>
  <sheetData>
    <row r="1" spans="1:31" ht="40.5" customHeight="1" thickBot="1" x14ac:dyDescent="0.4">
      <c r="E1" s="432" t="s">
        <v>412</v>
      </c>
      <c r="F1" s="433"/>
      <c r="G1" s="438"/>
      <c r="H1" s="432" t="s">
        <v>413</v>
      </c>
      <c r="I1" s="433"/>
      <c r="J1" s="438"/>
      <c r="K1" s="439" t="s">
        <v>414</v>
      </c>
      <c r="L1" s="433"/>
      <c r="M1" s="438"/>
      <c r="N1" s="432" t="s">
        <v>415</v>
      </c>
      <c r="O1" s="433"/>
      <c r="P1" s="434"/>
      <c r="Q1" s="432" t="s">
        <v>416</v>
      </c>
      <c r="R1" s="433"/>
      <c r="S1" s="438"/>
      <c r="T1" s="440" t="s">
        <v>417</v>
      </c>
      <c r="U1" s="441"/>
      <c r="V1" s="442"/>
      <c r="W1" s="453" t="s">
        <v>418</v>
      </c>
      <c r="X1" s="441"/>
      <c r="Y1" s="454"/>
      <c r="Z1" s="432" t="s">
        <v>419</v>
      </c>
      <c r="AA1" s="433"/>
      <c r="AB1" s="434"/>
      <c r="AC1" s="435" t="s">
        <v>6</v>
      </c>
      <c r="AD1" s="435"/>
      <c r="AE1" s="435"/>
    </row>
    <row r="2" spans="1:31" ht="40.5" customHeight="1" thickBot="1" x14ac:dyDescent="0.4">
      <c r="A2" s="88" t="s">
        <v>420</v>
      </c>
      <c r="B2" s="88" t="s">
        <v>421</v>
      </c>
      <c r="C2" s="89" t="s">
        <v>422</v>
      </c>
      <c r="D2" s="89" t="s">
        <v>423</v>
      </c>
      <c r="E2" s="74" t="s">
        <v>424</v>
      </c>
      <c r="F2" s="75" t="s">
        <v>425</v>
      </c>
      <c r="G2" s="76" t="s">
        <v>426</v>
      </c>
      <c r="H2" s="74" t="s">
        <v>424</v>
      </c>
      <c r="I2" s="75" t="s">
        <v>425</v>
      </c>
      <c r="J2" s="76" t="s">
        <v>426</v>
      </c>
      <c r="K2" s="77" t="s">
        <v>424</v>
      </c>
      <c r="L2" s="75" t="s">
        <v>425</v>
      </c>
      <c r="M2" s="76" t="s">
        <v>426</v>
      </c>
      <c r="N2" s="74" t="s">
        <v>424</v>
      </c>
      <c r="O2" s="75" t="s">
        <v>425</v>
      </c>
      <c r="P2" s="79" t="s">
        <v>426</v>
      </c>
      <c r="Q2" s="74" t="s">
        <v>424</v>
      </c>
      <c r="R2" s="75" t="s">
        <v>425</v>
      </c>
      <c r="S2" s="76" t="s">
        <v>426</v>
      </c>
      <c r="T2" s="77" t="s">
        <v>424</v>
      </c>
      <c r="U2" s="75" t="s">
        <v>425</v>
      </c>
      <c r="V2" s="79" t="s">
        <v>426</v>
      </c>
      <c r="W2" s="74" t="s">
        <v>424</v>
      </c>
      <c r="X2" s="75" t="s">
        <v>425</v>
      </c>
      <c r="Y2" s="76" t="s">
        <v>426</v>
      </c>
      <c r="Z2" s="74" t="s">
        <v>424</v>
      </c>
      <c r="AA2" s="75" t="s">
        <v>425</v>
      </c>
      <c r="AB2" s="79" t="s">
        <v>426</v>
      </c>
      <c r="AC2" s="78" t="s">
        <v>424</v>
      </c>
      <c r="AD2" s="78" t="s">
        <v>425</v>
      </c>
      <c r="AE2" s="78" t="s">
        <v>426</v>
      </c>
    </row>
    <row r="3" spans="1:31" ht="52.5" customHeight="1" x14ac:dyDescent="0.35">
      <c r="A3" s="436" t="s">
        <v>427</v>
      </c>
      <c r="B3" s="436" t="s">
        <v>428</v>
      </c>
      <c r="C3" s="90" t="s">
        <v>429</v>
      </c>
      <c r="D3" s="91" t="s">
        <v>430</v>
      </c>
      <c r="E3" s="90">
        <v>6</v>
      </c>
      <c r="F3" s="92">
        <v>6</v>
      </c>
      <c r="G3" s="93">
        <f>F3/E3</f>
        <v>1</v>
      </c>
      <c r="H3" s="94">
        <v>6</v>
      </c>
      <c r="I3" s="92">
        <v>6</v>
      </c>
      <c r="J3" s="95">
        <f t="shared" ref="J3" si="0">I3/H3</f>
        <v>1</v>
      </c>
      <c r="K3" s="90">
        <v>6</v>
      </c>
      <c r="L3" s="92">
        <v>6</v>
      </c>
      <c r="M3" s="93">
        <f t="shared" ref="M3" si="1">L3/K3</f>
        <v>1</v>
      </c>
      <c r="N3" s="94">
        <v>6</v>
      </c>
      <c r="O3" s="92">
        <v>6</v>
      </c>
      <c r="P3" s="95">
        <f t="shared" ref="P3" si="2">O3/N3</f>
        <v>1</v>
      </c>
      <c r="Q3" s="90">
        <v>6</v>
      </c>
      <c r="R3" s="92">
        <v>6</v>
      </c>
      <c r="S3" s="93">
        <f t="shared" ref="S3" si="3">R3/Q3</f>
        <v>1</v>
      </c>
      <c r="T3" s="94">
        <v>6</v>
      </c>
      <c r="U3" s="92">
        <v>6</v>
      </c>
      <c r="V3" s="95">
        <f t="shared" ref="V3" si="4">U3/T3</f>
        <v>1</v>
      </c>
      <c r="W3" s="90">
        <v>6</v>
      </c>
      <c r="X3" s="92">
        <v>6</v>
      </c>
      <c r="Y3" s="93">
        <f t="shared" ref="Y3" si="5">X3/W3</f>
        <v>1</v>
      </c>
      <c r="Z3" s="90">
        <v>6</v>
      </c>
      <c r="AA3" s="92">
        <v>6</v>
      </c>
      <c r="AB3" s="93">
        <f t="shared" ref="AB3" si="6">AA3/Z3</f>
        <v>1</v>
      </c>
      <c r="AC3" s="96">
        <f>E3+H3+K3+N3+Q3+T3+W3+Z3</f>
        <v>48</v>
      </c>
      <c r="AD3" s="97">
        <f t="shared" ref="AD3" si="7">F3+I3+L3+O3+R3+U3+X3+AA3</f>
        <v>48</v>
      </c>
      <c r="AE3" s="98">
        <f>AD3/AC3</f>
        <v>1</v>
      </c>
    </row>
    <row r="4" spans="1:31" ht="48.75" customHeight="1" x14ac:dyDescent="0.35">
      <c r="A4" s="437"/>
      <c r="B4" s="437"/>
      <c r="C4" s="99" t="s">
        <v>431</v>
      </c>
      <c r="D4" s="100" t="s">
        <v>431</v>
      </c>
      <c r="E4" s="99">
        <v>6</v>
      </c>
      <c r="F4" s="101">
        <v>7</v>
      </c>
      <c r="G4" s="102">
        <f t="shared" ref="G4:G14" si="8">F4/E4</f>
        <v>1.1666666666666667</v>
      </c>
      <c r="H4" s="99">
        <v>6</v>
      </c>
      <c r="I4" s="101">
        <v>6</v>
      </c>
      <c r="J4" s="103">
        <f t="shared" ref="J4:J5" si="9">I4/H4</f>
        <v>1</v>
      </c>
      <c r="K4" s="99">
        <v>6</v>
      </c>
      <c r="L4" s="104">
        <v>6</v>
      </c>
      <c r="M4" s="102">
        <f t="shared" ref="M4:M5" si="10">L4/K4</f>
        <v>1</v>
      </c>
      <c r="N4" s="99">
        <v>6</v>
      </c>
      <c r="O4" s="104">
        <v>6</v>
      </c>
      <c r="P4" s="103">
        <f t="shared" ref="P4:P5" si="11">O4/N4</f>
        <v>1</v>
      </c>
      <c r="Q4" s="99">
        <v>6</v>
      </c>
      <c r="R4" s="104">
        <v>6</v>
      </c>
      <c r="S4" s="102">
        <f t="shared" ref="S4:S5" si="12">R4/Q4</f>
        <v>1</v>
      </c>
      <c r="T4" s="99">
        <v>6</v>
      </c>
      <c r="U4" s="104">
        <v>6</v>
      </c>
      <c r="V4" s="103">
        <f t="shared" ref="V4:V5" si="13">U4/T4</f>
        <v>1</v>
      </c>
      <c r="W4" s="99">
        <v>6</v>
      </c>
      <c r="X4" s="105">
        <v>6</v>
      </c>
      <c r="Y4" s="102">
        <f t="shared" ref="Y4:Y5" si="14">X4/W4</f>
        <v>1</v>
      </c>
      <c r="Z4" s="106">
        <v>6</v>
      </c>
      <c r="AA4" s="104">
        <v>6</v>
      </c>
      <c r="AB4" s="102">
        <f t="shared" ref="AB4:AB5" si="15">AA4/Z4</f>
        <v>1</v>
      </c>
      <c r="AC4" s="107">
        <f t="shared" ref="AC4:AC5" si="16">E4+H4+K4+N4+Q4+T4+W4+Z4</f>
        <v>48</v>
      </c>
      <c r="AD4" s="105">
        <f t="shared" ref="AD4:AD5" si="17">F4+I4+L4+O4+R4+U4+X4+AA4</f>
        <v>49</v>
      </c>
      <c r="AE4" s="108">
        <f t="shared" ref="AE4:AE5" si="18">AD4/AC4</f>
        <v>1.0208333333333333</v>
      </c>
    </row>
    <row r="5" spans="1:31" ht="54" customHeight="1" thickBot="1" x14ac:dyDescent="0.4">
      <c r="A5" s="437"/>
      <c r="B5" s="437"/>
      <c r="C5" s="109" t="s">
        <v>432</v>
      </c>
      <c r="D5" s="110" t="s">
        <v>433</v>
      </c>
      <c r="E5" s="109">
        <v>11</v>
      </c>
      <c r="F5" s="111">
        <v>9</v>
      </c>
      <c r="G5" s="112">
        <f t="shared" si="8"/>
        <v>0.81818181818181823</v>
      </c>
      <c r="H5" s="109">
        <v>11</v>
      </c>
      <c r="I5" s="111">
        <v>11</v>
      </c>
      <c r="J5" s="113">
        <f t="shared" si="9"/>
        <v>1</v>
      </c>
      <c r="K5" s="109">
        <v>11</v>
      </c>
      <c r="L5" s="114">
        <v>12</v>
      </c>
      <c r="M5" s="112">
        <f t="shared" si="10"/>
        <v>1.0909090909090908</v>
      </c>
      <c r="N5" s="109">
        <v>11</v>
      </c>
      <c r="O5" s="114">
        <v>11</v>
      </c>
      <c r="P5" s="113">
        <f t="shared" si="11"/>
        <v>1</v>
      </c>
      <c r="Q5" s="109">
        <v>11</v>
      </c>
      <c r="R5" s="114">
        <v>11</v>
      </c>
      <c r="S5" s="112">
        <f t="shared" si="12"/>
        <v>1</v>
      </c>
      <c r="T5" s="109">
        <v>11</v>
      </c>
      <c r="U5" s="114">
        <v>11</v>
      </c>
      <c r="V5" s="113">
        <f t="shared" si="13"/>
        <v>1</v>
      </c>
      <c r="W5" s="109">
        <v>11</v>
      </c>
      <c r="X5" s="114">
        <v>12</v>
      </c>
      <c r="Y5" s="112">
        <f t="shared" si="14"/>
        <v>1.0909090909090908</v>
      </c>
      <c r="Z5" s="115">
        <v>11</v>
      </c>
      <c r="AA5" s="114">
        <v>11</v>
      </c>
      <c r="AB5" s="112">
        <f t="shared" si="15"/>
        <v>1</v>
      </c>
      <c r="AC5" s="116">
        <f t="shared" si="16"/>
        <v>88</v>
      </c>
      <c r="AD5" s="117">
        <f t="shared" si="17"/>
        <v>88</v>
      </c>
      <c r="AE5" s="118">
        <f t="shared" si="18"/>
        <v>1</v>
      </c>
    </row>
    <row r="6" spans="1:31" ht="60.75" customHeight="1" x14ac:dyDescent="0.35">
      <c r="A6" s="437"/>
      <c r="B6" s="437"/>
      <c r="C6" s="99" t="s">
        <v>434</v>
      </c>
      <c r="D6" s="101" t="s">
        <v>435</v>
      </c>
      <c r="E6" s="119">
        <v>16</v>
      </c>
      <c r="F6" s="120">
        <v>16</v>
      </c>
      <c r="G6" s="93">
        <f t="shared" si="8"/>
        <v>1</v>
      </c>
      <c r="H6" s="119">
        <v>16</v>
      </c>
      <c r="I6" s="120">
        <v>16</v>
      </c>
      <c r="J6" s="93">
        <f t="shared" ref="J6:J14" si="19">I6/H6</f>
        <v>1</v>
      </c>
      <c r="K6" s="119">
        <v>11</v>
      </c>
      <c r="L6" s="120">
        <v>11</v>
      </c>
      <c r="M6" s="93">
        <f t="shared" ref="M6:M14" si="20">L6/K6</f>
        <v>1</v>
      </c>
      <c r="N6" s="119">
        <v>11</v>
      </c>
      <c r="O6" s="120">
        <v>12</v>
      </c>
      <c r="P6" s="93">
        <f t="shared" ref="P6:P14" si="21">O6/N6</f>
        <v>1.0909090909090908</v>
      </c>
      <c r="Q6" s="119">
        <v>11</v>
      </c>
      <c r="R6" s="120">
        <v>11</v>
      </c>
      <c r="S6" s="93">
        <f t="shared" ref="S6:S12" si="22">R6/Q6</f>
        <v>1</v>
      </c>
      <c r="T6" s="119">
        <v>16</v>
      </c>
      <c r="U6" s="120">
        <v>16</v>
      </c>
      <c r="V6" s="93">
        <f t="shared" ref="V6:V14" si="23">U6/T6</f>
        <v>1</v>
      </c>
      <c r="W6" s="119">
        <v>16</v>
      </c>
      <c r="X6" s="120">
        <v>17</v>
      </c>
      <c r="Y6" s="93">
        <f t="shared" ref="Y6:Y11" si="24">X6/W6</f>
        <v>1.0625</v>
      </c>
      <c r="Z6" s="119">
        <v>16</v>
      </c>
      <c r="AA6" s="120">
        <v>17</v>
      </c>
      <c r="AB6" s="93">
        <f t="shared" ref="AB6:AB14" si="25">AA6/Z6</f>
        <v>1.0625</v>
      </c>
      <c r="AC6" s="96">
        <f t="shared" ref="AC6:AD14" si="26">E6+H6+K6+N6+Q6+T6+W6+Z6</f>
        <v>113</v>
      </c>
      <c r="AD6" s="97">
        <f t="shared" si="26"/>
        <v>116</v>
      </c>
      <c r="AE6" s="121">
        <f t="shared" ref="AE6:AE14" si="27">AD6/AC6</f>
        <v>1.0265486725663717</v>
      </c>
    </row>
    <row r="7" spans="1:31" ht="53.25" customHeight="1" thickBot="1" x14ac:dyDescent="0.4">
      <c r="A7" s="437"/>
      <c r="B7" s="437"/>
      <c r="C7" s="99" t="s">
        <v>436</v>
      </c>
      <c r="D7" s="101" t="s">
        <v>437</v>
      </c>
      <c r="E7" s="122">
        <v>2</v>
      </c>
      <c r="F7" s="123">
        <v>2</v>
      </c>
      <c r="G7" s="102">
        <f t="shared" si="8"/>
        <v>1</v>
      </c>
      <c r="H7" s="122">
        <v>2</v>
      </c>
      <c r="I7" s="101">
        <v>2</v>
      </c>
      <c r="J7" s="102">
        <f t="shared" si="19"/>
        <v>1</v>
      </c>
      <c r="K7" s="122">
        <v>2</v>
      </c>
      <c r="L7" s="123">
        <v>2</v>
      </c>
      <c r="M7" s="102">
        <f t="shared" si="20"/>
        <v>1</v>
      </c>
      <c r="N7" s="122">
        <v>2</v>
      </c>
      <c r="O7" s="123">
        <v>5</v>
      </c>
      <c r="P7" s="102">
        <f t="shared" si="21"/>
        <v>2.5</v>
      </c>
      <c r="Q7" s="122">
        <v>2</v>
      </c>
      <c r="R7" s="123">
        <v>2</v>
      </c>
      <c r="S7" s="102">
        <f t="shared" si="22"/>
        <v>1</v>
      </c>
      <c r="T7" s="122">
        <v>2</v>
      </c>
      <c r="U7" s="123">
        <v>2</v>
      </c>
      <c r="V7" s="102">
        <f t="shared" si="23"/>
        <v>1</v>
      </c>
      <c r="W7" s="122">
        <v>2</v>
      </c>
      <c r="X7" s="123">
        <v>2</v>
      </c>
      <c r="Y7" s="102">
        <f t="shared" si="24"/>
        <v>1</v>
      </c>
      <c r="Z7" s="122">
        <v>2</v>
      </c>
      <c r="AA7" s="123">
        <v>2</v>
      </c>
      <c r="AB7" s="102">
        <f t="shared" si="25"/>
        <v>1</v>
      </c>
      <c r="AC7" s="116">
        <f t="shared" si="26"/>
        <v>16</v>
      </c>
      <c r="AD7" s="117">
        <f t="shared" si="26"/>
        <v>19</v>
      </c>
      <c r="AE7" s="124">
        <f t="shared" si="27"/>
        <v>1.1875</v>
      </c>
    </row>
    <row r="8" spans="1:31" ht="59.25" customHeight="1" x14ac:dyDescent="0.35">
      <c r="A8" s="437"/>
      <c r="B8" s="437"/>
      <c r="C8" s="101" t="s">
        <v>438</v>
      </c>
      <c r="D8" s="101" t="s">
        <v>439</v>
      </c>
      <c r="E8" s="90">
        <v>2</v>
      </c>
      <c r="F8" s="92">
        <v>2</v>
      </c>
      <c r="G8" s="93">
        <f t="shared" si="8"/>
        <v>1</v>
      </c>
      <c r="H8" s="90">
        <v>2</v>
      </c>
      <c r="I8" s="92">
        <v>2</v>
      </c>
      <c r="J8" s="93">
        <f t="shared" si="19"/>
        <v>1</v>
      </c>
      <c r="K8" s="90">
        <v>2</v>
      </c>
      <c r="L8" s="92">
        <v>2</v>
      </c>
      <c r="M8" s="93">
        <f t="shared" si="20"/>
        <v>1</v>
      </c>
      <c r="N8" s="90">
        <v>2</v>
      </c>
      <c r="O8" s="92">
        <v>2</v>
      </c>
      <c r="P8" s="93">
        <f t="shared" si="21"/>
        <v>1</v>
      </c>
      <c r="Q8" s="90">
        <v>2</v>
      </c>
      <c r="R8" s="92">
        <v>2</v>
      </c>
      <c r="S8" s="93">
        <f t="shared" si="22"/>
        <v>1</v>
      </c>
      <c r="T8" s="90">
        <v>2</v>
      </c>
      <c r="U8" s="92">
        <v>2</v>
      </c>
      <c r="V8" s="93">
        <f t="shared" si="23"/>
        <v>1</v>
      </c>
      <c r="W8" s="90">
        <v>2</v>
      </c>
      <c r="X8" s="92">
        <v>2</v>
      </c>
      <c r="Y8" s="93">
        <f t="shared" si="24"/>
        <v>1</v>
      </c>
      <c r="Z8" s="90">
        <v>2</v>
      </c>
      <c r="AA8" s="92">
        <v>4</v>
      </c>
      <c r="AB8" s="93">
        <f t="shared" si="25"/>
        <v>2</v>
      </c>
      <c r="AC8" s="125">
        <f t="shared" si="26"/>
        <v>16</v>
      </c>
      <c r="AD8" s="97">
        <f t="shared" si="26"/>
        <v>18</v>
      </c>
      <c r="AE8" s="121">
        <f t="shared" si="27"/>
        <v>1.125</v>
      </c>
    </row>
    <row r="9" spans="1:31" ht="51.75" customHeight="1" x14ac:dyDescent="0.35">
      <c r="A9" s="437"/>
      <c r="B9" s="437"/>
      <c r="C9" s="101" t="s">
        <v>440</v>
      </c>
      <c r="D9" s="101" t="s">
        <v>441</v>
      </c>
      <c r="E9" s="99">
        <v>11</v>
      </c>
      <c r="F9" s="101">
        <v>11</v>
      </c>
      <c r="G9" s="102">
        <f t="shared" si="8"/>
        <v>1</v>
      </c>
      <c r="H9" s="99">
        <v>11</v>
      </c>
      <c r="I9" s="101">
        <v>11</v>
      </c>
      <c r="J9" s="102">
        <f t="shared" si="19"/>
        <v>1</v>
      </c>
      <c r="K9" s="99">
        <v>11</v>
      </c>
      <c r="L9" s="101">
        <v>11</v>
      </c>
      <c r="M9" s="102">
        <f t="shared" si="20"/>
        <v>1</v>
      </c>
      <c r="N9" s="99">
        <v>11</v>
      </c>
      <c r="O9" s="101">
        <v>11</v>
      </c>
      <c r="P9" s="102">
        <f t="shared" si="21"/>
        <v>1</v>
      </c>
      <c r="Q9" s="99">
        <v>11</v>
      </c>
      <c r="R9" s="101">
        <v>11</v>
      </c>
      <c r="S9" s="102">
        <f t="shared" si="22"/>
        <v>1</v>
      </c>
      <c r="T9" s="99">
        <v>11</v>
      </c>
      <c r="U9" s="101">
        <v>17</v>
      </c>
      <c r="V9" s="102">
        <f t="shared" si="23"/>
        <v>1.5454545454545454</v>
      </c>
      <c r="W9" s="99">
        <v>11</v>
      </c>
      <c r="X9" s="101">
        <v>9</v>
      </c>
      <c r="Y9" s="102">
        <f t="shared" si="24"/>
        <v>0.81818181818181823</v>
      </c>
      <c r="Z9" s="99">
        <v>11</v>
      </c>
      <c r="AA9" s="101">
        <v>11</v>
      </c>
      <c r="AB9" s="102">
        <f t="shared" si="25"/>
        <v>1</v>
      </c>
      <c r="AC9" s="126">
        <f t="shared" si="26"/>
        <v>88</v>
      </c>
      <c r="AD9" s="105">
        <f t="shared" si="26"/>
        <v>92</v>
      </c>
      <c r="AE9" s="124">
        <f t="shared" si="27"/>
        <v>1.0454545454545454</v>
      </c>
    </row>
    <row r="10" spans="1:31" ht="63.75" customHeight="1" thickBot="1" x14ac:dyDescent="0.4">
      <c r="A10" s="437"/>
      <c r="B10" s="437"/>
      <c r="C10" s="101" t="s">
        <v>442</v>
      </c>
      <c r="D10" s="101" t="s">
        <v>443</v>
      </c>
      <c r="E10" s="99">
        <v>6</v>
      </c>
      <c r="F10" s="101">
        <v>6</v>
      </c>
      <c r="G10" s="102">
        <f t="shared" si="8"/>
        <v>1</v>
      </c>
      <c r="H10" s="99">
        <v>6</v>
      </c>
      <c r="I10" s="101">
        <v>6</v>
      </c>
      <c r="J10" s="102">
        <f t="shared" si="19"/>
        <v>1</v>
      </c>
      <c r="K10" s="99">
        <v>6</v>
      </c>
      <c r="L10" s="101">
        <v>5</v>
      </c>
      <c r="M10" s="102">
        <f t="shared" si="20"/>
        <v>0.83333333333333337</v>
      </c>
      <c r="N10" s="99">
        <v>6</v>
      </c>
      <c r="O10" s="101">
        <v>6</v>
      </c>
      <c r="P10" s="102">
        <f t="shared" si="21"/>
        <v>1</v>
      </c>
      <c r="Q10" s="99">
        <v>6</v>
      </c>
      <c r="R10" s="101">
        <v>6</v>
      </c>
      <c r="S10" s="102">
        <f t="shared" si="22"/>
        <v>1</v>
      </c>
      <c r="T10" s="99">
        <v>6</v>
      </c>
      <c r="U10" s="101">
        <v>6</v>
      </c>
      <c r="V10" s="102">
        <f t="shared" si="23"/>
        <v>1</v>
      </c>
      <c r="W10" s="99">
        <v>6</v>
      </c>
      <c r="X10" s="101">
        <v>5</v>
      </c>
      <c r="Y10" s="102">
        <f t="shared" si="24"/>
        <v>0.83333333333333337</v>
      </c>
      <c r="Z10" s="99">
        <v>6</v>
      </c>
      <c r="AA10" s="101">
        <v>6</v>
      </c>
      <c r="AB10" s="102">
        <f t="shared" si="25"/>
        <v>1</v>
      </c>
      <c r="AC10" s="126">
        <f t="shared" si="26"/>
        <v>48</v>
      </c>
      <c r="AD10" s="117">
        <f t="shared" si="26"/>
        <v>46</v>
      </c>
      <c r="AE10" s="124">
        <f t="shared" si="27"/>
        <v>0.95833333333333337</v>
      </c>
    </row>
    <row r="11" spans="1:31" ht="42.75" customHeight="1" thickBot="1" x14ac:dyDescent="0.4">
      <c r="A11" s="445" t="s">
        <v>444</v>
      </c>
      <c r="B11" s="445"/>
      <c r="C11" s="445"/>
      <c r="D11" s="445"/>
      <c r="E11" s="127">
        <f>SUM(E3:E10)</f>
        <v>60</v>
      </c>
      <c r="F11" s="128">
        <f>SUM(F3:F10)</f>
        <v>59</v>
      </c>
      <c r="G11" s="129">
        <f>F11/E11</f>
        <v>0.98333333333333328</v>
      </c>
      <c r="H11" s="127">
        <f>SUM(H3:H10)</f>
        <v>60</v>
      </c>
      <c r="I11" s="128">
        <f>SUM(I3:I10)</f>
        <v>60</v>
      </c>
      <c r="J11" s="129">
        <f t="shared" si="19"/>
        <v>1</v>
      </c>
      <c r="K11" s="127">
        <f>SUM(K3:K10)</f>
        <v>55</v>
      </c>
      <c r="L11" s="128">
        <f>SUM(L3:L10)</f>
        <v>55</v>
      </c>
      <c r="M11" s="129">
        <f t="shared" si="20"/>
        <v>1</v>
      </c>
      <c r="N11" s="127">
        <f>SUM(N3:N10)</f>
        <v>55</v>
      </c>
      <c r="O11" s="128">
        <f>SUM(O3:O10)</f>
        <v>59</v>
      </c>
      <c r="P11" s="129">
        <f t="shared" si="21"/>
        <v>1.0727272727272728</v>
      </c>
      <c r="Q11" s="127">
        <f>SUM(Q3:Q10)</f>
        <v>55</v>
      </c>
      <c r="R11" s="128">
        <f>SUM(R3:R10)</f>
        <v>55</v>
      </c>
      <c r="S11" s="129">
        <f t="shared" si="22"/>
        <v>1</v>
      </c>
      <c r="T11" s="127">
        <f>SUM(T3:T10)</f>
        <v>60</v>
      </c>
      <c r="U11" s="128">
        <f>SUM(U3:U10)</f>
        <v>66</v>
      </c>
      <c r="V11" s="129">
        <f t="shared" si="23"/>
        <v>1.1000000000000001</v>
      </c>
      <c r="W11" s="127">
        <f>SUM(W3:W10)</f>
        <v>60</v>
      </c>
      <c r="X11" s="128">
        <f>SUM(X3:X10)</f>
        <v>59</v>
      </c>
      <c r="Y11" s="129">
        <f t="shared" si="24"/>
        <v>0.98333333333333328</v>
      </c>
      <c r="Z11" s="127">
        <f>SUM(Z3:Z10)</f>
        <v>60</v>
      </c>
      <c r="AA11" s="128">
        <f>SUM(AA3:AA10)</f>
        <v>63</v>
      </c>
      <c r="AB11" s="129">
        <f t="shared" si="25"/>
        <v>1.05</v>
      </c>
      <c r="AC11" s="130">
        <f>E11+H11+K11+N11+Q11+T11+W11+Z11</f>
        <v>465</v>
      </c>
      <c r="AD11" s="131">
        <f t="shared" si="26"/>
        <v>476</v>
      </c>
      <c r="AE11" s="132">
        <f>AD11/AC11</f>
        <v>1.0236559139784946</v>
      </c>
    </row>
    <row r="12" spans="1:31" ht="111" customHeight="1" thickBot="1" x14ac:dyDescent="0.4">
      <c r="A12" s="133" t="s">
        <v>445</v>
      </c>
      <c r="B12" s="134" t="s">
        <v>446</v>
      </c>
      <c r="C12" s="446" t="s">
        <v>447</v>
      </c>
      <c r="D12" s="447"/>
      <c r="E12" s="135">
        <v>10</v>
      </c>
      <c r="F12" s="97">
        <v>10</v>
      </c>
      <c r="G12" s="93">
        <f>F12/E12</f>
        <v>1</v>
      </c>
      <c r="H12" s="136">
        <v>6</v>
      </c>
      <c r="I12" s="137">
        <v>11</v>
      </c>
      <c r="J12" s="93">
        <f t="shared" si="19"/>
        <v>1.8333333333333333</v>
      </c>
      <c r="K12" s="136">
        <v>1</v>
      </c>
      <c r="L12" s="137">
        <v>6</v>
      </c>
      <c r="M12" s="93">
        <f t="shared" si="20"/>
        <v>6</v>
      </c>
      <c r="N12" s="136">
        <v>5</v>
      </c>
      <c r="O12" s="137">
        <v>10</v>
      </c>
      <c r="P12" s="93">
        <f t="shared" si="21"/>
        <v>2</v>
      </c>
      <c r="Q12" s="136">
        <v>3</v>
      </c>
      <c r="R12" s="137">
        <v>5</v>
      </c>
      <c r="S12" s="93">
        <f t="shared" si="22"/>
        <v>1.6666666666666667</v>
      </c>
      <c r="T12" s="136">
        <v>5</v>
      </c>
      <c r="U12" s="137">
        <v>6</v>
      </c>
      <c r="V12" s="93">
        <f t="shared" si="23"/>
        <v>1.2</v>
      </c>
      <c r="W12" s="136">
        <v>7</v>
      </c>
      <c r="X12" s="137">
        <v>11</v>
      </c>
      <c r="Y12" s="93">
        <f>X12/W12</f>
        <v>1.5714285714285714</v>
      </c>
      <c r="Z12" s="136">
        <v>7</v>
      </c>
      <c r="AA12" s="138">
        <v>4</v>
      </c>
      <c r="AB12" s="93">
        <f t="shared" si="25"/>
        <v>0.5714285714285714</v>
      </c>
      <c r="AC12" s="125">
        <f t="shared" si="26"/>
        <v>44</v>
      </c>
      <c r="AD12" s="97">
        <f t="shared" si="26"/>
        <v>63</v>
      </c>
      <c r="AE12" s="139">
        <f t="shared" si="27"/>
        <v>1.4318181818181819</v>
      </c>
    </row>
    <row r="13" spans="1:31" ht="87" customHeight="1" thickBot="1" x14ac:dyDescent="0.4">
      <c r="A13" s="133" t="s">
        <v>448</v>
      </c>
      <c r="B13" s="134" t="s">
        <v>449</v>
      </c>
      <c r="C13" s="448"/>
      <c r="D13" s="449"/>
      <c r="E13" s="140">
        <v>10</v>
      </c>
      <c r="F13" s="105">
        <v>10</v>
      </c>
      <c r="G13" s="102">
        <f t="shared" si="8"/>
        <v>1</v>
      </c>
      <c r="H13" s="140">
        <v>10</v>
      </c>
      <c r="I13" s="104">
        <v>10</v>
      </c>
      <c r="J13" s="102">
        <f t="shared" si="19"/>
        <v>1</v>
      </c>
      <c r="K13" s="140">
        <v>7</v>
      </c>
      <c r="L13" s="105">
        <v>7</v>
      </c>
      <c r="M13" s="102">
        <f t="shared" si="20"/>
        <v>1</v>
      </c>
      <c r="N13" s="140">
        <v>5</v>
      </c>
      <c r="O13" s="105">
        <v>5</v>
      </c>
      <c r="P13" s="102">
        <f t="shared" si="21"/>
        <v>1</v>
      </c>
      <c r="Q13" s="141">
        <v>11</v>
      </c>
      <c r="R13" s="142">
        <v>11</v>
      </c>
      <c r="S13" s="143">
        <f t="shared" ref="S13:S14" si="28">R13/Q13</f>
        <v>1</v>
      </c>
      <c r="T13" s="140">
        <v>0</v>
      </c>
      <c r="U13" s="105">
        <v>0</v>
      </c>
      <c r="V13" s="102" t="e">
        <f t="shared" si="23"/>
        <v>#DIV/0!</v>
      </c>
      <c r="W13" s="140">
        <v>3</v>
      </c>
      <c r="X13" s="104">
        <v>3</v>
      </c>
      <c r="Y13" s="102">
        <f>X13/W13</f>
        <v>1</v>
      </c>
      <c r="Z13" s="144">
        <v>2</v>
      </c>
      <c r="AA13" s="145">
        <v>2</v>
      </c>
      <c r="AB13" s="102">
        <f t="shared" si="25"/>
        <v>1</v>
      </c>
      <c r="AC13" s="126">
        <f t="shared" si="26"/>
        <v>48</v>
      </c>
      <c r="AD13" s="105">
        <f t="shared" si="26"/>
        <v>48</v>
      </c>
      <c r="AE13" s="124">
        <f t="shared" si="27"/>
        <v>1</v>
      </c>
    </row>
    <row r="14" spans="1:31" ht="101.25" customHeight="1" thickBot="1" x14ac:dyDescent="0.4">
      <c r="A14" s="133" t="s">
        <v>450</v>
      </c>
      <c r="B14" s="134" t="s">
        <v>451</v>
      </c>
      <c r="C14" s="450"/>
      <c r="D14" s="451"/>
      <c r="E14" s="146">
        <v>50</v>
      </c>
      <c r="F14" s="117">
        <v>50</v>
      </c>
      <c r="G14" s="112">
        <f t="shared" si="8"/>
        <v>1</v>
      </c>
      <c r="H14" s="146">
        <v>84</v>
      </c>
      <c r="I14" s="114">
        <v>84</v>
      </c>
      <c r="J14" s="112">
        <f t="shared" si="19"/>
        <v>1</v>
      </c>
      <c r="K14" s="146">
        <v>20</v>
      </c>
      <c r="L14" s="117">
        <v>20</v>
      </c>
      <c r="M14" s="112">
        <f t="shared" si="20"/>
        <v>1</v>
      </c>
      <c r="N14" s="146">
        <v>23</v>
      </c>
      <c r="O14" s="117">
        <v>23</v>
      </c>
      <c r="P14" s="112">
        <f t="shared" si="21"/>
        <v>1</v>
      </c>
      <c r="Q14" s="146">
        <v>29</v>
      </c>
      <c r="R14" s="117">
        <v>29</v>
      </c>
      <c r="S14" s="112">
        <f t="shared" si="28"/>
        <v>1</v>
      </c>
      <c r="T14" s="146">
        <v>107</v>
      </c>
      <c r="U14" s="114">
        <v>107</v>
      </c>
      <c r="V14" s="112">
        <f t="shared" si="23"/>
        <v>1</v>
      </c>
      <c r="W14" s="146">
        <v>96</v>
      </c>
      <c r="X14" s="114">
        <v>96</v>
      </c>
      <c r="Y14" s="112">
        <f>X14/W14</f>
        <v>1</v>
      </c>
      <c r="Z14" s="147">
        <v>52</v>
      </c>
      <c r="AA14" s="148">
        <v>52</v>
      </c>
      <c r="AB14" s="102">
        <f t="shared" si="25"/>
        <v>1</v>
      </c>
      <c r="AC14" s="126">
        <f t="shared" si="26"/>
        <v>461</v>
      </c>
      <c r="AD14" s="117">
        <f t="shared" ref="AD14:AD15" si="29">F14+I14+L14+O14+R14+U14+X14+AA14</f>
        <v>461</v>
      </c>
      <c r="AE14" s="124">
        <f t="shared" si="27"/>
        <v>1</v>
      </c>
    </row>
    <row r="15" spans="1:31" ht="47.25" customHeight="1" thickBot="1" x14ac:dyDescent="0.4">
      <c r="A15" s="445" t="s">
        <v>444</v>
      </c>
      <c r="B15" s="445"/>
      <c r="C15" s="445"/>
      <c r="D15" s="452"/>
      <c r="E15" s="127">
        <f>SUM(E12:E14)</f>
        <v>70</v>
      </c>
      <c r="F15" s="127">
        <f>SUM(F12:F14)</f>
        <v>70</v>
      </c>
      <c r="G15" s="129">
        <f>F15/E15</f>
        <v>1</v>
      </c>
      <c r="H15" s="127">
        <f>SUM(H12:H14)</f>
        <v>100</v>
      </c>
      <c r="I15" s="128">
        <f>SUM(I12:I14)</f>
        <v>105</v>
      </c>
      <c r="J15" s="129">
        <f t="shared" ref="J15:J16" si="30">I15/H15</f>
        <v>1.05</v>
      </c>
      <c r="K15" s="127">
        <f>SUM(K12:K14)</f>
        <v>28</v>
      </c>
      <c r="L15" s="128">
        <f>SUM(L12:L14)</f>
        <v>33</v>
      </c>
      <c r="M15" s="129">
        <f>L15/K15</f>
        <v>1.1785714285714286</v>
      </c>
      <c r="N15" s="127">
        <f>SUM(N12:N14)</f>
        <v>33</v>
      </c>
      <c r="O15" s="128">
        <f>SUM(O12:O14)</f>
        <v>38</v>
      </c>
      <c r="P15" s="129">
        <f t="shared" ref="P15" si="31">O15/N15</f>
        <v>1.1515151515151516</v>
      </c>
      <c r="Q15" s="127">
        <f>SUM(Q12:Q14)</f>
        <v>43</v>
      </c>
      <c r="R15" s="128">
        <f>SUM(R12:R14)</f>
        <v>45</v>
      </c>
      <c r="S15" s="129">
        <f>R15/Q15</f>
        <v>1.0465116279069768</v>
      </c>
      <c r="T15" s="127">
        <f>SUM(T12:T14)</f>
        <v>112</v>
      </c>
      <c r="U15" s="128">
        <f>SUM(U12:U14)</f>
        <v>113</v>
      </c>
      <c r="V15" s="129">
        <f>U15/T15</f>
        <v>1.0089285714285714</v>
      </c>
      <c r="W15" s="127">
        <f>SUM(W12:W14)</f>
        <v>106</v>
      </c>
      <c r="X15" s="128">
        <f>SUM(X12:X14)</f>
        <v>110</v>
      </c>
      <c r="Y15" s="129">
        <f>X15/W15</f>
        <v>1.0377358490566038</v>
      </c>
      <c r="Z15" s="127">
        <f>SUM(Z12:Z14)</f>
        <v>61</v>
      </c>
      <c r="AA15" s="128">
        <f>SUM(AA12:AA14)</f>
        <v>58</v>
      </c>
      <c r="AB15" s="129">
        <f>AA15/Z15</f>
        <v>0.95081967213114749</v>
      </c>
      <c r="AC15" s="130">
        <f>E15+H15+K15+N15+Q15+T15+W15+Z15</f>
        <v>553</v>
      </c>
      <c r="AD15" s="131">
        <f t="shared" si="29"/>
        <v>572</v>
      </c>
      <c r="AE15" s="132">
        <f>AD15/AC15</f>
        <v>1.0343580470162748</v>
      </c>
    </row>
    <row r="16" spans="1:31" ht="43.5" customHeight="1" thickBot="1" x14ac:dyDescent="0.4">
      <c r="A16" s="443" t="s">
        <v>6</v>
      </c>
      <c r="B16" s="443"/>
      <c r="C16" s="443"/>
      <c r="D16" s="444"/>
      <c r="E16" s="149">
        <f>E11+E15</f>
        <v>130</v>
      </c>
      <c r="F16" s="150">
        <f>F11+F15</f>
        <v>129</v>
      </c>
      <c r="G16" s="151">
        <f>F16/E16</f>
        <v>0.99230769230769234</v>
      </c>
      <c r="H16" s="149">
        <f t="shared" ref="H16:I16" si="32">H11+H15</f>
        <v>160</v>
      </c>
      <c r="I16" s="150">
        <f t="shared" si="32"/>
        <v>165</v>
      </c>
      <c r="J16" s="151">
        <f t="shared" si="30"/>
        <v>1.03125</v>
      </c>
      <c r="K16" s="149">
        <f t="shared" ref="K16:L16" si="33">K11+K15</f>
        <v>83</v>
      </c>
      <c r="L16" s="150">
        <f t="shared" si="33"/>
        <v>88</v>
      </c>
      <c r="M16" s="151">
        <f>L16/K16</f>
        <v>1.0602409638554218</v>
      </c>
      <c r="N16" s="149">
        <f t="shared" ref="N16:O16" si="34">N11+N15</f>
        <v>88</v>
      </c>
      <c r="O16" s="150">
        <f t="shared" si="34"/>
        <v>97</v>
      </c>
      <c r="P16" s="151">
        <f>O16/N16</f>
        <v>1.1022727272727273</v>
      </c>
      <c r="Q16" s="149">
        <f t="shared" ref="Q16:T16" si="35">Q11+Q15</f>
        <v>98</v>
      </c>
      <c r="R16" s="150">
        <f t="shared" si="35"/>
        <v>100</v>
      </c>
      <c r="S16" s="151">
        <f>R16/Q16</f>
        <v>1.0204081632653061</v>
      </c>
      <c r="T16" s="149">
        <f t="shared" si="35"/>
        <v>172</v>
      </c>
      <c r="U16" s="150">
        <f>U11+U15</f>
        <v>179</v>
      </c>
      <c r="V16" s="151">
        <f>U16/T16</f>
        <v>1.0406976744186047</v>
      </c>
      <c r="W16" s="149">
        <f>W11+W15</f>
        <v>166</v>
      </c>
      <c r="X16" s="150">
        <f>X11+X15</f>
        <v>169</v>
      </c>
      <c r="Y16" s="151">
        <f>X16/W16</f>
        <v>1.0180722891566265</v>
      </c>
      <c r="Z16" s="149">
        <f>Z11+Z15</f>
        <v>121</v>
      </c>
      <c r="AA16" s="150">
        <f>AA11+AA15</f>
        <v>121</v>
      </c>
      <c r="AB16" s="151">
        <f>AA16/Z16</f>
        <v>1</v>
      </c>
      <c r="AC16" s="149">
        <f t="shared" ref="AC16:AD16" si="36">AC11+AC15</f>
        <v>1018</v>
      </c>
      <c r="AD16" s="150">
        <f t="shared" si="36"/>
        <v>1048</v>
      </c>
      <c r="AE16" s="151">
        <f t="shared" ref="AE16" si="37">AD16/AC16</f>
        <v>1.0294695481335954</v>
      </c>
    </row>
    <row r="17" ht="15" customHeight="1" x14ac:dyDescent="0.35"/>
    <row r="18" ht="15" customHeight="1" x14ac:dyDescent="0.35"/>
    <row r="19" ht="15" customHeight="1" x14ac:dyDescent="0.35"/>
  </sheetData>
  <sheetProtection algorithmName="SHA-512" hashValue="VKUbfo3gyQNgsB5p4f4TLS5SbiEaEvFCRGDGXIciazBodENJsnpnZQ/EGwWJmi8dOMUpWI3UdQzyX20wN6d1Kg==" saltValue="fh9E3jyZYmPRLux+RarUtg==" spinCount="100000" sheet="1" objects="1" scenarios="1"/>
  <mergeCells count="15">
    <mergeCell ref="A16:D16"/>
    <mergeCell ref="A11:D11"/>
    <mergeCell ref="C12:D14"/>
    <mergeCell ref="A15:D15"/>
    <mergeCell ref="W1:Y1"/>
    <mergeCell ref="Z1:AB1"/>
    <mergeCell ref="AC1:AE1"/>
    <mergeCell ref="A3:A10"/>
    <mergeCell ref="B3:B10"/>
    <mergeCell ref="E1:G1"/>
    <mergeCell ref="H1:J1"/>
    <mergeCell ref="K1:M1"/>
    <mergeCell ref="N1:P1"/>
    <mergeCell ref="Q1:S1"/>
    <mergeCell ref="T1:V1"/>
  </mergeCells>
  <pageMargins left="0.7" right="0.7" top="0.75" bottom="0.75" header="0.3" footer="0.3"/>
  <pageSetup scale="10"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2:T14"/>
  <sheetViews>
    <sheetView zoomScale="60" zoomScaleNormal="60" workbookViewId="0">
      <selection activeCell="E24" sqref="E24"/>
    </sheetView>
  </sheetViews>
  <sheetFormatPr baseColWidth="10" defaultColWidth="11.453125" defaultRowHeight="14.5" x14ac:dyDescent="0.35"/>
  <cols>
    <col min="1" max="1" width="21" customWidth="1"/>
    <col min="2" max="2" width="25.26953125" customWidth="1"/>
    <col min="3" max="3" width="17.7265625" customWidth="1"/>
    <col min="4" max="20" width="21.453125" customWidth="1"/>
  </cols>
  <sheetData>
    <row r="2" spans="1:20" ht="67.5" customHeight="1" x14ac:dyDescent="0.35">
      <c r="B2" s="80" t="s">
        <v>420</v>
      </c>
      <c r="C2" s="461" t="s">
        <v>427</v>
      </c>
      <c r="D2" s="462"/>
      <c r="E2" s="462"/>
      <c r="F2" s="462"/>
      <c r="G2" s="463"/>
      <c r="H2" s="455" t="s">
        <v>445</v>
      </c>
      <c r="I2" s="455"/>
      <c r="J2" s="455"/>
      <c r="K2" s="455" t="s">
        <v>448</v>
      </c>
      <c r="L2" s="455"/>
      <c r="M2" s="455"/>
      <c r="N2" s="455"/>
      <c r="O2" s="455"/>
      <c r="P2" s="455" t="s">
        <v>450</v>
      </c>
      <c r="Q2" s="455"/>
      <c r="R2" s="455"/>
      <c r="S2" s="455"/>
      <c r="T2" s="455"/>
    </row>
    <row r="3" spans="1:20" ht="120" customHeight="1" x14ac:dyDescent="0.35">
      <c r="B3" s="80" t="s">
        <v>452</v>
      </c>
      <c r="C3" s="464" t="s">
        <v>453</v>
      </c>
      <c r="D3" s="465"/>
      <c r="E3" s="465"/>
      <c r="F3" s="465"/>
      <c r="G3" s="466"/>
      <c r="H3" s="456" t="s">
        <v>446</v>
      </c>
      <c r="I3" s="456"/>
      <c r="J3" s="456"/>
      <c r="K3" s="456" t="s">
        <v>449</v>
      </c>
      <c r="L3" s="456"/>
      <c r="M3" s="456"/>
      <c r="N3" s="456"/>
      <c r="O3" s="456"/>
      <c r="P3" s="456" t="s">
        <v>451</v>
      </c>
      <c r="Q3" s="456"/>
      <c r="R3" s="456"/>
      <c r="S3" s="456"/>
      <c r="T3" s="456"/>
    </row>
    <row r="4" spans="1:20" ht="36" customHeight="1" x14ac:dyDescent="0.35">
      <c r="A4" s="459" t="s">
        <v>454</v>
      </c>
      <c r="B4" s="458" t="s">
        <v>455</v>
      </c>
      <c r="C4" s="65" t="s">
        <v>456</v>
      </c>
      <c r="D4" s="81" t="s">
        <v>457</v>
      </c>
      <c r="E4" s="81" t="s">
        <v>458</v>
      </c>
      <c r="F4" s="65" t="s">
        <v>72</v>
      </c>
      <c r="G4" s="65" t="s">
        <v>459</v>
      </c>
      <c r="H4" s="65" t="s">
        <v>460</v>
      </c>
      <c r="I4" s="65" t="s">
        <v>72</v>
      </c>
      <c r="J4" s="65" t="s">
        <v>459</v>
      </c>
      <c r="K4" s="81" t="s">
        <v>456</v>
      </c>
      <c r="L4" s="81" t="s">
        <v>457</v>
      </c>
      <c r="M4" s="81" t="s">
        <v>6</v>
      </c>
      <c r="N4" s="65" t="s">
        <v>72</v>
      </c>
      <c r="O4" s="65" t="s">
        <v>459</v>
      </c>
      <c r="P4" s="81" t="s">
        <v>456</v>
      </c>
      <c r="Q4" s="81" t="s">
        <v>457</v>
      </c>
      <c r="R4" s="81" t="s">
        <v>6</v>
      </c>
      <c r="S4" s="65" t="s">
        <v>72</v>
      </c>
      <c r="T4" s="65" t="s">
        <v>459</v>
      </c>
    </row>
    <row r="5" spans="1:20" ht="36" customHeight="1" x14ac:dyDescent="0.35">
      <c r="A5" s="460"/>
      <c r="B5" s="458"/>
      <c r="C5" s="65">
        <v>218</v>
      </c>
      <c r="D5" s="81">
        <v>247</v>
      </c>
      <c r="E5" s="81">
        <f>SUM(C5:D5)</f>
        <v>465</v>
      </c>
      <c r="F5" s="65">
        <f>SUM(F6:F13)</f>
        <v>0</v>
      </c>
      <c r="G5" s="72">
        <f t="shared" ref="G5:G14" si="0">F5/E5</f>
        <v>0</v>
      </c>
      <c r="H5" s="67">
        <v>0.1</v>
      </c>
      <c r="I5" s="65"/>
      <c r="J5" s="65">
        <f t="shared" ref="J5:J14" si="1">I5/H5</f>
        <v>0</v>
      </c>
      <c r="K5" s="68">
        <v>1</v>
      </c>
      <c r="L5" s="68">
        <v>1</v>
      </c>
      <c r="M5" s="68">
        <f>SUM(K5:L5)</f>
        <v>2</v>
      </c>
      <c r="N5" s="65">
        <f>SUM(N6:N13)</f>
        <v>0</v>
      </c>
      <c r="O5" s="65">
        <f t="shared" ref="O5:O13" si="2">N5/L5</f>
        <v>0</v>
      </c>
      <c r="P5" s="68">
        <v>0.25</v>
      </c>
      <c r="Q5" s="68">
        <v>0.25</v>
      </c>
      <c r="R5" s="68">
        <f>SUM(P5:Q5)</f>
        <v>0.5</v>
      </c>
      <c r="S5" s="65">
        <f>SUM(S6:S13)</f>
        <v>0</v>
      </c>
      <c r="T5" s="65">
        <f t="shared" ref="T5:T13" si="3">S5/Q5</f>
        <v>0</v>
      </c>
    </row>
    <row r="6" spans="1:20" ht="36" customHeight="1" x14ac:dyDescent="0.35">
      <c r="A6" s="69" t="s">
        <v>461</v>
      </c>
      <c r="B6" s="63" t="s">
        <v>462</v>
      </c>
      <c r="C6" s="60">
        <v>6</v>
      </c>
      <c r="D6" s="60">
        <v>6</v>
      </c>
      <c r="E6" s="60">
        <f t="shared" ref="E6:E13" si="4">SUM(C6:D6)</f>
        <v>12</v>
      </c>
      <c r="F6" s="60"/>
      <c r="G6" s="73">
        <f t="shared" si="0"/>
        <v>0</v>
      </c>
      <c r="H6" s="61"/>
      <c r="I6" s="61"/>
      <c r="J6" s="82" t="e">
        <f t="shared" si="1"/>
        <v>#DIV/0!</v>
      </c>
      <c r="K6" s="61"/>
      <c r="L6" s="61"/>
      <c r="M6" s="71">
        <f t="shared" ref="M6:M13" si="5">SUM(K6:L6)</f>
        <v>0</v>
      </c>
      <c r="N6" s="61"/>
      <c r="O6" s="82" t="e">
        <f t="shared" si="2"/>
        <v>#DIV/0!</v>
      </c>
      <c r="P6" s="61"/>
      <c r="Q6" s="61"/>
      <c r="R6" s="61"/>
      <c r="S6" s="61"/>
      <c r="T6" s="82" t="e">
        <f t="shared" si="3"/>
        <v>#DIV/0!</v>
      </c>
    </row>
    <row r="7" spans="1:20" ht="36" customHeight="1" x14ac:dyDescent="0.35">
      <c r="A7" s="69" t="s">
        <v>463</v>
      </c>
      <c r="B7" s="63" t="s">
        <v>464</v>
      </c>
      <c r="C7" s="60">
        <v>6</v>
      </c>
      <c r="D7" s="60">
        <v>6</v>
      </c>
      <c r="E7" s="60">
        <f t="shared" si="4"/>
        <v>12</v>
      </c>
      <c r="F7" s="60"/>
      <c r="G7" s="73">
        <f t="shared" si="0"/>
        <v>0</v>
      </c>
      <c r="H7" s="61"/>
      <c r="I7" s="61"/>
      <c r="J7" s="82" t="e">
        <f t="shared" si="1"/>
        <v>#DIV/0!</v>
      </c>
      <c r="K7" s="61"/>
      <c r="L7" s="61"/>
      <c r="M7" s="71">
        <f t="shared" si="5"/>
        <v>0</v>
      </c>
      <c r="N7" s="61"/>
      <c r="O7" s="82" t="e">
        <f t="shared" si="2"/>
        <v>#DIV/0!</v>
      </c>
      <c r="P7" s="61"/>
      <c r="Q7" s="61"/>
      <c r="R7" s="61"/>
      <c r="S7" s="61"/>
      <c r="T7" s="82" t="e">
        <f t="shared" si="3"/>
        <v>#DIV/0!</v>
      </c>
    </row>
    <row r="8" spans="1:20" ht="36" customHeight="1" x14ac:dyDescent="0.35">
      <c r="A8" s="69" t="s">
        <v>465</v>
      </c>
      <c r="B8" s="63" t="s">
        <v>466</v>
      </c>
      <c r="C8" s="60">
        <v>6</v>
      </c>
      <c r="D8" s="60">
        <v>6</v>
      </c>
      <c r="E8" s="60">
        <f t="shared" si="4"/>
        <v>12</v>
      </c>
      <c r="F8" s="60"/>
      <c r="G8" s="73">
        <f t="shared" si="0"/>
        <v>0</v>
      </c>
      <c r="H8" s="61"/>
      <c r="I8" s="61"/>
      <c r="J8" s="82" t="e">
        <f t="shared" si="1"/>
        <v>#DIV/0!</v>
      </c>
      <c r="K8" s="61"/>
      <c r="L8" s="61"/>
      <c r="M8" s="71">
        <f t="shared" si="5"/>
        <v>0</v>
      </c>
      <c r="N8" s="61"/>
      <c r="O8" s="82" t="e">
        <f t="shared" si="2"/>
        <v>#DIV/0!</v>
      </c>
      <c r="P8" s="61"/>
      <c r="Q8" s="61"/>
      <c r="R8" s="61"/>
      <c r="S8" s="61"/>
      <c r="T8" s="82" t="e">
        <f t="shared" si="3"/>
        <v>#DIV/0!</v>
      </c>
    </row>
    <row r="9" spans="1:20" ht="36" customHeight="1" x14ac:dyDescent="0.35">
      <c r="A9" s="69" t="s">
        <v>467</v>
      </c>
      <c r="B9" s="63" t="s">
        <v>468</v>
      </c>
      <c r="C9" s="60">
        <v>6</v>
      </c>
      <c r="D9" s="60">
        <v>6</v>
      </c>
      <c r="E9" s="60">
        <f t="shared" si="4"/>
        <v>12</v>
      </c>
      <c r="F9" s="60"/>
      <c r="G9" s="73">
        <f t="shared" si="0"/>
        <v>0</v>
      </c>
      <c r="H9" s="61"/>
      <c r="I9" s="61"/>
      <c r="J9" s="82" t="e">
        <f t="shared" si="1"/>
        <v>#DIV/0!</v>
      </c>
      <c r="K9" s="61"/>
      <c r="L9" s="61"/>
      <c r="M9" s="71">
        <f t="shared" si="5"/>
        <v>0</v>
      </c>
      <c r="N9" s="61"/>
      <c r="O9" s="82" t="e">
        <f t="shared" si="2"/>
        <v>#DIV/0!</v>
      </c>
      <c r="P9" s="61"/>
      <c r="Q9" s="61"/>
      <c r="R9" s="61"/>
      <c r="S9" s="61"/>
      <c r="T9" s="82" t="e">
        <f t="shared" si="3"/>
        <v>#DIV/0!</v>
      </c>
    </row>
    <row r="10" spans="1:20" ht="36" customHeight="1" x14ac:dyDescent="0.35">
      <c r="A10" s="69" t="s">
        <v>469</v>
      </c>
      <c r="B10" s="63" t="s">
        <v>470</v>
      </c>
      <c r="C10" s="60">
        <v>6</v>
      </c>
      <c r="D10" s="60">
        <v>6</v>
      </c>
      <c r="E10" s="60">
        <f t="shared" si="4"/>
        <v>12</v>
      </c>
      <c r="F10" s="62"/>
      <c r="G10" s="73">
        <f t="shared" si="0"/>
        <v>0</v>
      </c>
      <c r="H10" s="61"/>
      <c r="I10" s="61"/>
      <c r="J10" s="82" t="e">
        <f t="shared" si="1"/>
        <v>#DIV/0!</v>
      </c>
      <c r="K10" s="61"/>
      <c r="L10" s="61"/>
      <c r="M10" s="71">
        <f t="shared" si="5"/>
        <v>0</v>
      </c>
      <c r="N10" s="61"/>
      <c r="O10" s="82" t="e">
        <f t="shared" si="2"/>
        <v>#DIV/0!</v>
      </c>
      <c r="P10" s="61"/>
      <c r="Q10" s="61"/>
      <c r="R10" s="61"/>
      <c r="S10" s="61"/>
      <c r="T10" s="82" t="e">
        <f t="shared" si="3"/>
        <v>#DIV/0!</v>
      </c>
    </row>
    <row r="11" spans="1:20" ht="36" customHeight="1" x14ac:dyDescent="0.35">
      <c r="A11" s="69" t="s">
        <v>471</v>
      </c>
      <c r="B11" s="64" t="s">
        <v>472</v>
      </c>
      <c r="C11" s="60">
        <v>6</v>
      </c>
      <c r="D11" s="60">
        <v>6</v>
      </c>
      <c r="E11" s="60">
        <f t="shared" si="4"/>
        <v>12</v>
      </c>
      <c r="F11" s="62"/>
      <c r="G11" s="73">
        <f t="shared" si="0"/>
        <v>0</v>
      </c>
      <c r="H11" s="61"/>
      <c r="I11" s="61"/>
      <c r="J11" s="82" t="e">
        <f t="shared" si="1"/>
        <v>#DIV/0!</v>
      </c>
      <c r="K11" s="61"/>
      <c r="L11" s="61"/>
      <c r="M11" s="71">
        <f t="shared" si="5"/>
        <v>0</v>
      </c>
      <c r="N11" s="61"/>
      <c r="O11" s="82" t="e">
        <f t="shared" si="2"/>
        <v>#DIV/0!</v>
      </c>
      <c r="P11" s="61"/>
      <c r="Q11" s="61"/>
      <c r="R11" s="61"/>
      <c r="S11" s="61"/>
      <c r="T11" s="82" t="e">
        <f t="shared" si="3"/>
        <v>#DIV/0!</v>
      </c>
    </row>
    <row r="12" spans="1:20" ht="36" customHeight="1" x14ac:dyDescent="0.35">
      <c r="A12" s="69" t="s">
        <v>473</v>
      </c>
      <c r="B12" s="64" t="s">
        <v>474</v>
      </c>
      <c r="C12" s="60">
        <v>6</v>
      </c>
      <c r="D12" s="60">
        <v>6</v>
      </c>
      <c r="E12" s="60">
        <f t="shared" si="4"/>
        <v>12</v>
      </c>
      <c r="F12" s="61"/>
      <c r="G12" s="73">
        <f t="shared" si="0"/>
        <v>0</v>
      </c>
      <c r="H12" s="61"/>
      <c r="I12" s="61"/>
      <c r="J12" s="82" t="e">
        <f t="shared" si="1"/>
        <v>#DIV/0!</v>
      </c>
      <c r="K12" s="61"/>
      <c r="L12" s="61"/>
      <c r="M12" s="71">
        <f t="shared" si="5"/>
        <v>0</v>
      </c>
      <c r="N12" s="61"/>
      <c r="O12" s="82" t="e">
        <f t="shared" si="2"/>
        <v>#DIV/0!</v>
      </c>
      <c r="P12" s="61"/>
      <c r="Q12" s="61"/>
      <c r="R12" s="61"/>
      <c r="S12" s="61"/>
      <c r="T12" s="82" t="e">
        <f t="shared" si="3"/>
        <v>#DIV/0!</v>
      </c>
    </row>
    <row r="13" spans="1:20" ht="36" customHeight="1" x14ac:dyDescent="0.35">
      <c r="A13" s="69" t="s">
        <v>473</v>
      </c>
      <c r="B13" s="63" t="s">
        <v>475</v>
      </c>
      <c r="C13" s="60">
        <v>6</v>
      </c>
      <c r="D13" s="60">
        <v>6</v>
      </c>
      <c r="E13" s="60">
        <f t="shared" si="4"/>
        <v>12</v>
      </c>
      <c r="F13" s="60"/>
      <c r="G13" s="73">
        <f t="shared" si="0"/>
        <v>0</v>
      </c>
      <c r="H13" s="61"/>
      <c r="I13" s="61"/>
      <c r="J13" s="82" t="e">
        <f t="shared" si="1"/>
        <v>#DIV/0!</v>
      </c>
      <c r="K13" s="61"/>
      <c r="L13" s="61"/>
      <c r="M13" s="71">
        <f t="shared" si="5"/>
        <v>0</v>
      </c>
      <c r="N13" s="61"/>
      <c r="O13" s="82" t="e">
        <f t="shared" si="2"/>
        <v>#DIV/0!</v>
      </c>
      <c r="P13" s="61"/>
      <c r="Q13" s="61"/>
      <c r="R13" s="61"/>
      <c r="S13" s="61"/>
      <c r="T13" s="82" t="e">
        <f t="shared" si="3"/>
        <v>#DIV/0!</v>
      </c>
    </row>
    <row r="14" spans="1:20" ht="36" customHeight="1" x14ac:dyDescent="0.35">
      <c r="A14" s="457" t="s">
        <v>6</v>
      </c>
      <c r="B14" s="457"/>
      <c r="C14" s="66">
        <f>SUM(C6:C13)</f>
        <v>48</v>
      </c>
      <c r="D14" s="66">
        <f>SUM(D6:D13)</f>
        <v>48</v>
      </c>
      <c r="E14" s="66">
        <f>SUM(E6:E13)</f>
        <v>96</v>
      </c>
      <c r="F14" s="66">
        <f>SUM(F6:F13)</f>
        <v>0</v>
      </c>
      <c r="G14" s="72">
        <f t="shared" si="0"/>
        <v>0</v>
      </c>
      <c r="H14" s="66">
        <f>SUM(H6:H13)</f>
        <v>0</v>
      </c>
      <c r="I14" s="66">
        <f>SUM(I6:I13)</f>
        <v>0</v>
      </c>
      <c r="J14" s="70" t="e">
        <f t="shared" si="1"/>
        <v>#DIV/0!</v>
      </c>
      <c r="K14" s="66">
        <f>SUM(K6:K13)</f>
        <v>0</v>
      </c>
      <c r="L14" s="66">
        <f>SUM(L6:L13)</f>
        <v>0</v>
      </c>
      <c r="M14" s="70">
        <f>SUM(M6:M13)</f>
        <v>0</v>
      </c>
      <c r="N14" s="66">
        <f>SUM(N6:N13)</f>
        <v>0</v>
      </c>
      <c r="O14" s="65" t="e">
        <f>N14/M14</f>
        <v>#DIV/0!</v>
      </c>
      <c r="P14" s="66">
        <f>SUM(P6:P13)</f>
        <v>0</v>
      </c>
      <c r="Q14" s="66">
        <f>SUM(Q6:Q13)</f>
        <v>0</v>
      </c>
      <c r="R14" s="66">
        <f>SUM(R6:R13)</f>
        <v>0</v>
      </c>
      <c r="S14" s="66">
        <f>SUM(S6:S13)</f>
        <v>0</v>
      </c>
      <c r="T14" s="65" t="e">
        <f>S14/R14</f>
        <v>#DIV/0!</v>
      </c>
    </row>
  </sheetData>
  <mergeCells count="11">
    <mergeCell ref="P2:T2"/>
    <mergeCell ref="P3:T3"/>
    <mergeCell ref="A14:B14"/>
    <mergeCell ref="B4:B5"/>
    <mergeCell ref="H2:J2"/>
    <mergeCell ref="H3:J3"/>
    <mergeCell ref="K2:O2"/>
    <mergeCell ref="K3:O3"/>
    <mergeCell ref="A4:A5"/>
    <mergeCell ref="C2:G2"/>
    <mergeCell ref="C3:G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60AA2-6BEB-4C99-B842-2929FE29A039}">
  <sheetPr>
    <tabColor theme="0" tint="-4.9989318521683403E-2"/>
    <pageSetUpPr fitToPage="1"/>
  </sheetPr>
  <dimension ref="A1:L12"/>
  <sheetViews>
    <sheetView showGridLines="0" topLeftCell="A3" zoomScale="50" zoomScaleNormal="50" zoomScaleSheetLayoutView="50" zoomScalePageLayoutView="70" workbookViewId="0">
      <selection activeCell="I5" sqref="I5:L6"/>
    </sheetView>
  </sheetViews>
  <sheetFormatPr baseColWidth="10" defaultColWidth="0" defaultRowHeight="0" customHeight="1" zeroHeight="1" x14ac:dyDescent="0.35"/>
  <cols>
    <col min="1" max="1" width="5.54296875" style="165" customWidth="1"/>
    <col min="2" max="2" width="14.453125" style="59" customWidth="1"/>
    <col min="3" max="3" width="12.7265625" style="59" customWidth="1"/>
    <col min="4" max="4" width="15.26953125" style="59" customWidth="1"/>
    <col min="5" max="5" width="15" style="59" customWidth="1"/>
    <col min="6" max="6" width="14.1796875" style="59" customWidth="1"/>
    <col min="7" max="8" width="19.7265625" style="59" customWidth="1"/>
    <col min="9" max="9" width="11" style="59" customWidth="1"/>
    <col min="10" max="11" width="61.26953125" style="59" customWidth="1"/>
    <col min="12" max="12" width="61.26953125" style="166" customWidth="1"/>
    <col min="13" max="13" width="0.453125" style="59" customWidth="1"/>
    <col min="14" max="14" width="0" style="59" hidden="1" customWidth="1"/>
    <col min="15" max="16384" width="0" style="59" hidden="1"/>
  </cols>
  <sheetData>
    <row r="1" spans="1:12" ht="79.5" customHeight="1" thickBot="1" x14ac:dyDescent="0.4">
      <c r="A1" s="235" t="s">
        <v>54</v>
      </c>
      <c r="B1" s="236"/>
      <c r="C1" s="236"/>
      <c r="D1" s="236"/>
      <c r="E1" s="236"/>
      <c r="F1" s="236"/>
      <c r="G1" s="236"/>
      <c r="H1" s="236"/>
      <c r="I1" s="236"/>
      <c r="J1" s="236"/>
      <c r="K1" s="236"/>
      <c r="L1" s="237"/>
    </row>
    <row r="2" spans="1:12" s="169" customFormat="1" ht="25.5" customHeight="1" x14ac:dyDescent="0.35">
      <c r="A2" s="248" t="s">
        <v>55</v>
      </c>
      <c r="B2" s="249"/>
      <c r="C2" s="249"/>
      <c r="D2" s="249"/>
      <c r="E2" s="167" t="s">
        <v>56</v>
      </c>
      <c r="F2" s="167" t="s">
        <v>57</v>
      </c>
      <c r="G2" s="167" t="s">
        <v>58</v>
      </c>
      <c r="H2" s="252" t="s">
        <v>59</v>
      </c>
      <c r="I2" s="253"/>
      <c r="J2" s="167" t="s">
        <v>56</v>
      </c>
      <c r="K2" s="167" t="s">
        <v>57</v>
      </c>
      <c r="L2" s="168" t="s">
        <v>58</v>
      </c>
    </row>
    <row r="3" spans="1:12" s="169" customFormat="1" ht="25.5" customHeight="1" thickBot="1" x14ac:dyDescent="0.4">
      <c r="A3" s="250"/>
      <c r="B3" s="251"/>
      <c r="C3" s="251"/>
      <c r="D3" s="251"/>
      <c r="E3" s="170">
        <f>'1.1. SDETGR 2024'!E3</f>
        <v>1</v>
      </c>
      <c r="F3" s="170">
        <f>'1.1. SDETGR 2024'!F3</f>
        <v>1</v>
      </c>
      <c r="G3" s="170">
        <f>'1.1. SDETGR 2024'!H3</f>
        <v>2024</v>
      </c>
      <c r="H3" s="254"/>
      <c r="I3" s="255"/>
      <c r="J3" s="170">
        <f>'1.1. SDETGR 2024'!J3</f>
        <v>31</v>
      </c>
      <c r="K3" s="170">
        <f>'1.1. SDETGR 2024'!K3</f>
        <v>12</v>
      </c>
      <c r="L3" s="171">
        <f>'1.1. SDETGR 2024'!L3</f>
        <v>2024</v>
      </c>
    </row>
    <row r="4" spans="1:12" ht="75" customHeight="1" thickBot="1" x14ac:dyDescent="0.4">
      <c r="A4" s="216" t="s">
        <v>60</v>
      </c>
      <c r="B4" s="262" t="s">
        <v>61</v>
      </c>
      <c r="C4" s="262"/>
      <c r="D4" s="262"/>
      <c r="E4" s="262"/>
      <c r="F4" s="262"/>
      <c r="G4" s="263" t="s">
        <v>62</v>
      </c>
      <c r="H4" s="263"/>
      <c r="I4" s="263" t="s">
        <v>63</v>
      </c>
      <c r="J4" s="263"/>
      <c r="K4" s="263"/>
      <c r="L4" s="263"/>
    </row>
    <row r="5" spans="1:12" s="152" customFormat="1" ht="303" customHeight="1" x14ac:dyDescent="0.45">
      <c r="A5" s="256">
        <v>2</v>
      </c>
      <c r="B5" s="256" t="str">
        <f>'2.1 SDPU 2024'!B5</f>
        <v>Superintendencia Delegada para la Protección al Usuario</v>
      </c>
      <c r="C5" s="256"/>
      <c r="D5" s="256"/>
      <c r="E5" s="256"/>
      <c r="F5" s="256"/>
      <c r="G5" s="258">
        <f>'2.1 SDPU 2024'!H26</f>
        <v>9.66</v>
      </c>
      <c r="H5" s="258"/>
      <c r="I5" s="260" t="str">
        <f>'2.1 SDPU 2024'!I26</f>
        <v xml:space="preserve">Con fundamento en el análisis realizado, el equipo auditor de la Oficina de Control Interno genera recomendación para que se analice la pertinencia de ajustar. (i)“Gestionar los reclamos en salud clasificados como riesgo vital de los usuarios  del Sistema de Salud.”, Al verificar las bases de datos PQRD del primer trimestre consultada a través de la herramienta SharePoint (Reporte PAG) la misma no coincide al evidenciar que existe una diferencia de 8 PQRD que no fueron tramitadas por el Grupo SIS, durante el primer trimestre de 2024.  
(ii) “Realizar auditorías a los vigilados relacionadas con el Sistema de Información y Atención al Usuario - SIAU, mecanismos de Participación Ciudadana y comportamiento de reclamos en salud.”, Se establecido un cump0limie4nto del 100%, con un total de 110 auditorías para la vigencia 2024  superando la meta establecida al incluir auditorias adicionales, sin embargo se deja constancia que los soportes documentales incluidos en el aplicativo no fue posible abrirlos para la correspondiente verificación, así como tampoco fue posible ver la relación total de las entidades auditadas durante los tres últimos trimestres del año 2024.
(ii) “Realizar análisis a los Planes de Mejoramiento suscritos por los vigilados durante el periodo de evaluación.”, Se dio cumplimiento con la meta establecida para la vigencia 2024 sin embargo, se debe aclarar por parte de la SDPU que la actividad de analizar los planes de mejoramiento corresponde solamente a la aprobación o negación de los mismos dentro de los plazos establecidos para tal fin, sin que se evidencie el seguimiento efectivo o estado en que se encuentran  los planes de mejoramiento durante una determinada vigencia.  
(iii) “Diseñar la estrategia de atención a la ciudadanía y participación ciudadana, que fortalece deberes y derechos en salud y mecanismos de participación ciudadana con enfoque diferencial, étnico y de género, que permitan el ejercicio de la defensa de los derechos de los usuarios del sector salud.”, Evidencia cumplimiento de la meta establecida para la vigencia  2024  del 100% con reporte de información en los meses de noviembre y diciembre, sin embargo, se deja como observación que la  frecuencia del reporte de la Meta en el PAG es semestral induciendo a error ya que dejaron  los meses de noviembre y diciembre para el reporte de información por lo que se debe ajustar la frecuencia de los reportes y metas para la vigencia 2025.  
(iv) “Realizar seguimiento y cierre de reclamos en salud recibidos en los diálogos territoriales.”, No se dio cumplimiento con la meta establecida, las acciones deberían estar programas de tal forma que no permitan el incumplimiento dentro de la gestión programada en el PAG. ya que el porcentaje de cumplimiento para cada uno de los meses presento porcentajes de 77,9%, 85,4%, 81,6% y 82,7%, por lo que se recomienda ajustar la meta para el 2025.
Aunque se dio cumplimiento con la mayoria de las activiades programadas para la vigencia 2024, se recomienda realizar ajsutes al PAG de la vigencia 2025, con el fin de fortalecer la confianza y credibilidad de los usuarios del territorio nacional  frente a las funciones de IVC que debe realizar la SNS. 
Los reporte de información y  las metas se debe ajustar para la vigencia 2025 teniendo en cuenta la frecuencia del reporte para que no altere la verificación de información asi como garantizar que los reportes sean acordes con la actividad descrita y se pueda verificar su cumplimiento.  
En lo concerniente con la actividad de "nálisis a los planes de mejoramiento", la misma esta enfocada directamente con la revisión para aprobación, devolución (segun tiempo establecido) o la no aprobación de la suscripción del Plan, por lo que se considera pertinente ajsutar el indicador a  los seguimientos y cierres de dichos planes dentro de la vigencia, con el fin de medir la gestión realizada por la Delegada frente al estado vigente de los mismos.   </v>
      </c>
      <c r="J5" s="260"/>
      <c r="K5" s="260"/>
      <c r="L5" s="260"/>
    </row>
    <row r="6" spans="1:12" s="152" customFormat="1" ht="303" customHeight="1" thickBot="1" x14ac:dyDescent="0.5">
      <c r="A6" s="257"/>
      <c r="B6" s="257"/>
      <c r="C6" s="257"/>
      <c r="D6" s="257"/>
      <c r="E6" s="257"/>
      <c r="F6" s="257"/>
      <c r="G6" s="259"/>
      <c r="H6" s="259"/>
      <c r="I6" s="261"/>
      <c r="J6" s="261"/>
      <c r="K6" s="261"/>
      <c r="L6" s="261"/>
    </row>
    <row r="7" spans="1:12" ht="17.149999999999999" customHeight="1" x14ac:dyDescent="0.35">
      <c r="A7" s="313" t="s">
        <v>64</v>
      </c>
      <c r="B7" s="314"/>
      <c r="C7" s="314"/>
      <c r="D7" s="314"/>
      <c r="E7" s="314"/>
      <c r="F7" s="314"/>
      <c r="G7" s="314"/>
      <c r="H7" s="314"/>
      <c r="I7" s="314"/>
      <c r="J7" s="314"/>
      <c r="K7" s="314"/>
      <c r="L7" s="173"/>
    </row>
    <row r="8" spans="1:12" ht="17.149999999999999" customHeight="1" x14ac:dyDescent="0.35">
      <c r="A8" s="305" t="s">
        <v>65</v>
      </c>
      <c r="B8" s="244"/>
      <c r="C8" s="244"/>
      <c r="D8" s="244"/>
      <c r="E8" s="244"/>
      <c r="F8" s="244"/>
      <c r="G8" s="244"/>
      <c r="H8" s="244"/>
      <c r="I8" s="244"/>
      <c r="J8" s="244"/>
      <c r="K8" s="244"/>
      <c r="L8" s="172"/>
    </row>
    <row r="9" spans="1:12" ht="17.149999999999999" customHeight="1" x14ac:dyDescent="0.35">
      <c r="A9" s="303" t="s">
        <v>66</v>
      </c>
      <c r="B9" s="246"/>
      <c r="C9" s="246"/>
      <c r="D9" s="246"/>
      <c r="E9" s="246"/>
      <c r="F9" s="246"/>
      <c r="G9" s="246"/>
      <c r="H9" s="246"/>
      <c r="I9" s="246"/>
      <c r="J9" s="246"/>
      <c r="K9" s="246"/>
      <c r="L9" s="304"/>
    </row>
    <row r="10" spans="1:12" ht="16.5" customHeight="1" x14ac:dyDescent="0.35">
      <c r="A10" s="303" t="s">
        <v>67</v>
      </c>
      <c r="B10" s="246"/>
      <c r="C10" s="246"/>
      <c r="D10" s="246"/>
      <c r="E10" s="246"/>
      <c r="F10" s="246"/>
      <c r="G10" s="246"/>
      <c r="H10" s="246"/>
      <c r="I10" s="246"/>
      <c r="J10" s="246"/>
      <c r="K10" s="246"/>
      <c r="L10" s="304"/>
    </row>
    <row r="11" spans="1:12" ht="16.5" customHeight="1" x14ac:dyDescent="0.35">
      <c r="A11" s="301" t="s">
        <v>68</v>
      </c>
      <c r="B11" s="265"/>
      <c r="C11" s="265"/>
      <c r="D11" s="265"/>
      <c r="E11" s="265"/>
      <c r="F11" s="265"/>
      <c r="G11" s="265"/>
      <c r="H11" s="265"/>
      <c r="I11" s="265"/>
      <c r="J11" s="265"/>
      <c r="K11" s="265"/>
      <c r="L11" s="302"/>
    </row>
    <row r="12" spans="1:12" ht="16.5" customHeight="1" thickBot="1" x14ac:dyDescent="0.4">
      <c r="A12" s="310" t="s">
        <v>69</v>
      </c>
      <c r="B12" s="311"/>
      <c r="C12" s="311"/>
      <c r="D12" s="311"/>
      <c r="E12" s="311"/>
      <c r="F12" s="311"/>
      <c r="G12" s="311"/>
      <c r="H12" s="311"/>
      <c r="I12" s="311"/>
      <c r="J12" s="311"/>
      <c r="K12" s="311"/>
      <c r="L12" s="312"/>
    </row>
  </sheetData>
  <sheetProtection algorithmName="SHA-512" hashValue="jH8CcwuGCokMP0WhqEtquPv7L28q3E7rQ60UjmhjGihLPNUmTmOJa924G606zHw3OuiIyHeYmArmkDWpfhx2tA==" saltValue="uEgg91cNZXf3LHfKXS6OBA==" spinCount="100000" sheet="1" objects="1" scenarios="1"/>
  <dataConsolidate function="varp" link="1"/>
  <mergeCells count="16">
    <mergeCell ref="A9:L9"/>
    <mergeCell ref="A10:L10"/>
    <mergeCell ref="A11:L11"/>
    <mergeCell ref="A12:L12"/>
    <mergeCell ref="A5:A6"/>
    <mergeCell ref="B5:F6"/>
    <mergeCell ref="G5:H6"/>
    <mergeCell ref="I5:L6"/>
    <mergeCell ref="A7:K7"/>
    <mergeCell ref="A8:K8"/>
    <mergeCell ref="A1:L1"/>
    <mergeCell ref="A2:D3"/>
    <mergeCell ref="H2:I3"/>
    <mergeCell ref="B4:F4"/>
    <mergeCell ref="G4:H4"/>
    <mergeCell ref="I4:L4"/>
  </mergeCells>
  <printOptions horizontalCentered="1" verticalCentered="1"/>
  <pageMargins left="0.39370078740157483" right="0.39370078740157483" top="0.39370078740157483" bottom="0.39370078740157483" header="0.31496062992125984" footer="0.31496062992125984"/>
  <pageSetup paperSize="529" scale="58" orientation="landscape" r:id="rId1"/>
  <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AH1474"/>
  <sheetViews>
    <sheetView zoomScale="70" zoomScaleNormal="70" zoomScalePageLayoutView="85" workbookViewId="0">
      <selection activeCell="A15" sqref="A15"/>
    </sheetView>
  </sheetViews>
  <sheetFormatPr baseColWidth="10" defaultColWidth="11.453125" defaultRowHeight="14.5" x14ac:dyDescent="0.35"/>
  <cols>
    <col min="1" max="1" width="53.7265625" style="1" customWidth="1"/>
    <col min="2" max="2" width="55.26953125" style="1" customWidth="1"/>
    <col min="3" max="3" width="78.7265625" style="1" customWidth="1"/>
    <col min="4" max="4" width="53.7265625" style="1" customWidth="1"/>
    <col min="5" max="5" width="59.1796875" style="1" customWidth="1"/>
    <col min="6" max="8" width="11.453125" style="1"/>
    <col min="9" max="9" width="21.453125" style="1" bestFit="1" customWidth="1"/>
    <col min="10" max="13" width="11.453125" style="1"/>
    <col min="14" max="14" width="13.1796875" style="1" customWidth="1"/>
    <col min="15" max="15" width="11.453125" style="1"/>
    <col min="16" max="16" width="17.26953125" style="1" customWidth="1"/>
    <col min="17" max="17" width="50" style="1" customWidth="1"/>
    <col min="18" max="18" width="37.26953125" style="1" customWidth="1"/>
    <col min="19" max="20" width="11.453125" style="1"/>
    <col min="21" max="21" width="25.1796875" style="1" customWidth="1"/>
    <col min="22" max="27" width="11.453125" style="1"/>
    <col min="28" max="28" width="63.26953125" style="1" customWidth="1"/>
    <col min="29" max="29" width="11.453125" style="1"/>
    <col min="30" max="30" width="19.7265625" style="1" customWidth="1"/>
    <col min="31" max="31" width="45.453125" style="1" customWidth="1"/>
    <col min="32" max="32" width="69.1796875" style="1" customWidth="1"/>
    <col min="33" max="33" width="59" style="1" customWidth="1"/>
    <col min="34" max="16384" width="11.453125" style="1"/>
  </cols>
  <sheetData>
    <row r="1" spans="1:28" ht="15" customHeight="1" x14ac:dyDescent="0.35">
      <c r="N1" s="2">
        <v>0</v>
      </c>
    </row>
    <row r="2" spans="1:28" ht="15" customHeight="1" x14ac:dyDescent="0.35">
      <c r="A2" s="1" t="s">
        <v>476</v>
      </c>
      <c r="C2" s="1" t="s">
        <v>477</v>
      </c>
      <c r="H2" s="8" t="s">
        <v>478</v>
      </c>
      <c r="I2" s="8" t="s">
        <v>58</v>
      </c>
      <c r="N2" s="2">
        <v>1</v>
      </c>
      <c r="P2" s="3">
        <v>42370</v>
      </c>
      <c r="S2" s="1" t="s">
        <v>479</v>
      </c>
      <c r="T2" s="4">
        <v>0.01</v>
      </c>
      <c r="U2" s="1" t="s">
        <v>480</v>
      </c>
      <c r="Z2" s="5" t="s">
        <v>481</v>
      </c>
    </row>
    <row r="3" spans="1:28" ht="15" customHeight="1" x14ac:dyDescent="0.35">
      <c r="A3" s="6">
        <v>1050</v>
      </c>
      <c r="C3" s="1" t="s">
        <v>482</v>
      </c>
      <c r="D3" s="1" t="s">
        <v>483</v>
      </c>
      <c r="E3" s="1">
        <v>1</v>
      </c>
      <c r="F3" s="1">
        <v>6</v>
      </c>
      <c r="H3" s="1">
        <v>1</v>
      </c>
      <c r="I3" s="1">
        <v>2020</v>
      </c>
      <c r="L3" s="1">
        <v>65</v>
      </c>
      <c r="N3" s="2">
        <v>2</v>
      </c>
      <c r="P3" s="3">
        <v>42371</v>
      </c>
      <c r="S3" s="1" t="s">
        <v>484</v>
      </c>
      <c r="T3" s="4">
        <v>0.02</v>
      </c>
      <c r="U3" s="1" t="s">
        <v>480</v>
      </c>
      <c r="Y3" s="1" t="s">
        <v>485</v>
      </c>
      <c r="Z3" s="5" t="s">
        <v>481</v>
      </c>
      <c r="AA3" s="7">
        <v>1</v>
      </c>
      <c r="AB3" s="1" t="s">
        <v>480</v>
      </c>
    </row>
    <row r="4" spans="1:28" ht="14.5" customHeight="1" x14ac:dyDescent="0.35">
      <c r="A4" s="6">
        <v>1020</v>
      </c>
      <c r="C4" s="1" t="s">
        <v>486</v>
      </c>
      <c r="D4" s="1" t="s">
        <v>487</v>
      </c>
      <c r="E4" s="1">
        <v>2</v>
      </c>
      <c r="F4" s="1">
        <v>9</v>
      </c>
      <c r="G4" s="8" t="s">
        <v>488</v>
      </c>
      <c r="H4" s="1">
        <v>2</v>
      </c>
      <c r="I4" s="1">
        <v>2021</v>
      </c>
      <c r="L4" s="1">
        <v>76</v>
      </c>
      <c r="N4" s="2">
        <v>3</v>
      </c>
      <c r="P4" s="3">
        <v>42372</v>
      </c>
      <c r="T4" s="4">
        <v>0.03</v>
      </c>
      <c r="U4" s="1" t="s">
        <v>480</v>
      </c>
      <c r="Z4" s="5" t="s">
        <v>481</v>
      </c>
      <c r="AA4" s="7">
        <v>1.1000000000000001</v>
      </c>
      <c r="AB4" s="1" t="s">
        <v>480</v>
      </c>
    </row>
    <row r="5" spans="1:28" ht="15" customHeight="1" x14ac:dyDescent="0.35">
      <c r="A5" s="6">
        <v>1060</v>
      </c>
      <c r="C5" s="1" t="s">
        <v>489</v>
      </c>
      <c r="D5" s="1" t="s">
        <v>490</v>
      </c>
      <c r="E5" s="1">
        <v>3</v>
      </c>
      <c r="F5" s="1">
        <v>12</v>
      </c>
      <c r="H5" s="1">
        <v>3</v>
      </c>
      <c r="I5" s="1">
        <v>2022</v>
      </c>
      <c r="N5" s="2">
        <v>4</v>
      </c>
      <c r="P5" s="3">
        <v>42373</v>
      </c>
      <c r="T5" s="4">
        <v>0.04</v>
      </c>
      <c r="U5" s="1" t="s">
        <v>480</v>
      </c>
      <c r="Z5" s="5" t="s">
        <v>481</v>
      </c>
      <c r="AA5" s="7">
        <v>1.2</v>
      </c>
      <c r="AB5" s="1" t="s">
        <v>480</v>
      </c>
    </row>
    <row r="6" spans="1:28" ht="14.5" customHeight="1" x14ac:dyDescent="0.35">
      <c r="A6" s="6">
        <v>1045</v>
      </c>
      <c r="C6" s="1" t="s">
        <v>491</v>
      </c>
      <c r="E6" s="1">
        <v>4</v>
      </c>
      <c r="F6" s="1">
        <v>15</v>
      </c>
      <c r="H6" s="1">
        <v>4</v>
      </c>
      <c r="I6" s="1">
        <v>2023</v>
      </c>
      <c r="N6" s="2">
        <v>5</v>
      </c>
      <c r="P6" s="3">
        <v>42374</v>
      </c>
      <c r="T6" s="4">
        <v>0.05</v>
      </c>
      <c r="U6" s="1" t="s">
        <v>480</v>
      </c>
      <c r="Z6" s="5" t="s">
        <v>481</v>
      </c>
      <c r="AA6" s="7">
        <v>1.3</v>
      </c>
      <c r="AB6" s="1" t="s">
        <v>480</v>
      </c>
    </row>
    <row r="7" spans="1:28" ht="14.5" customHeight="1" x14ac:dyDescent="0.35">
      <c r="A7" s="9">
        <v>2025</v>
      </c>
      <c r="E7" s="1">
        <v>5</v>
      </c>
      <c r="F7" s="1">
        <v>4</v>
      </c>
      <c r="H7" s="1">
        <v>5</v>
      </c>
      <c r="I7" s="1">
        <v>2024</v>
      </c>
      <c r="N7" s="2">
        <v>6</v>
      </c>
      <c r="P7" s="3">
        <v>42375</v>
      </c>
      <c r="T7" s="4">
        <v>0.06</v>
      </c>
      <c r="U7" s="1" t="s">
        <v>480</v>
      </c>
      <c r="Z7" s="5" t="s">
        <v>481</v>
      </c>
      <c r="AA7" s="7">
        <v>1.4</v>
      </c>
      <c r="AB7" s="1" t="s">
        <v>480</v>
      </c>
    </row>
    <row r="8" spans="1:28" ht="15" customHeight="1" x14ac:dyDescent="0.35">
      <c r="A8" s="6">
        <v>2001</v>
      </c>
      <c r="E8" s="1">
        <v>6</v>
      </c>
      <c r="F8" s="1">
        <v>6</v>
      </c>
      <c r="H8" s="1">
        <v>6</v>
      </c>
      <c r="I8" s="1">
        <v>2025</v>
      </c>
      <c r="N8" s="2">
        <v>7</v>
      </c>
      <c r="P8" s="3">
        <v>42376</v>
      </c>
      <c r="T8" s="4">
        <v>7.0000000000000007E-2</v>
      </c>
      <c r="U8" s="1" t="s">
        <v>480</v>
      </c>
      <c r="Y8" s="1" t="s">
        <v>492</v>
      </c>
      <c r="Z8" s="5" t="s">
        <v>481</v>
      </c>
      <c r="AA8" s="7">
        <v>1.5</v>
      </c>
      <c r="AB8" s="1" t="s">
        <v>480</v>
      </c>
    </row>
    <row r="9" spans="1:28" ht="14.5" customHeight="1" x14ac:dyDescent="0.35">
      <c r="A9" s="6">
        <v>2132</v>
      </c>
      <c r="C9" s="1" t="s">
        <v>485</v>
      </c>
      <c r="E9" s="1">
        <v>7</v>
      </c>
      <c r="F9" s="1">
        <v>8</v>
      </c>
      <c r="H9" s="1">
        <v>7</v>
      </c>
      <c r="I9" s="1">
        <v>2026</v>
      </c>
      <c r="N9" s="2">
        <v>8</v>
      </c>
      <c r="P9" s="3">
        <v>42377</v>
      </c>
      <c r="T9" s="4">
        <v>0.08</v>
      </c>
      <c r="U9" s="1" t="s">
        <v>480</v>
      </c>
      <c r="Y9" s="1" t="s">
        <v>493</v>
      </c>
      <c r="Z9" s="5" t="s">
        <v>481</v>
      </c>
      <c r="AA9" s="7">
        <v>1.6</v>
      </c>
      <c r="AB9" s="1" t="s">
        <v>480</v>
      </c>
    </row>
    <row r="10" spans="1:28" ht="15" customHeight="1" x14ac:dyDescent="0.35">
      <c r="A10" s="10">
        <v>2133</v>
      </c>
      <c r="C10" s="1" t="s">
        <v>494</v>
      </c>
      <c r="E10" s="1">
        <v>8</v>
      </c>
      <c r="F10" s="1">
        <v>10</v>
      </c>
      <c r="H10" s="1">
        <v>8</v>
      </c>
      <c r="I10" s="1">
        <v>2027</v>
      </c>
      <c r="N10" s="2">
        <v>9</v>
      </c>
      <c r="P10" s="3">
        <v>42378</v>
      </c>
      <c r="T10" s="4">
        <v>0.09</v>
      </c>
      <c r="U10" s="1" t="s">
        <v>480</v>
      </c>
      <c r="V10" s="11">
        <v>1</v>
      </c>
      <c r="W10" s="11">
        <v>1</v>
      </c>
      <c r="Y10" s="1" t="s">
        <v>495</v>
      </c>
      <c r="Z10" s="5" t="s">
        <v>481</v>
      </c>
      <c r="AA10" s="7">
        <v>1.7</v>
      </c>
      <c r="AB10" s="1" t="s">
        <v>480</v>
      </c>
    </row>
    <row r="11" spans="1:28" ht="14.5" customHeight="1" x14ac:dyDescent="0.35">
      <c r="A11" s="6">
        <v>2002</v>
      </c>
      <c r="E11" s="1">
        <v>9</v>
      </c>
      <c r="H11" s="1">
        <v>9</v>
      </c>
      <c r="I11" s="1">
        <v>2028</v>
      </c>
      <c r="N11" s="2">
        <v>10</v>
      </c>
      <c r="P11" s="3">
        <v>42379</v>
      </c>
      <c r="T11" s="4">
        <v>0.1</v>
      </c>
      <c r="U11" s="1" t="s">
        <v>480</v>
      </c>
      <c r="V11" s="11">
        <v>2</v>
      </c>
      <c r="W11" s="11">
        <v>2</v>
      </c>
      <c r="Z11" s="5" t="s">
        <v>481</v>
      </c>
      <c r="AA11" s="7">
        <v>1.8</v>
      </c>
      <c r="AB11" s="1" t="s">
        <v>480</v>
      </c>
    </row>
    <row r="12" spans="1:28" ht="15" customHeight="1" x14ac:dyDescent="0.35">
      <c r="A12" s="6">
        <v>2125</v>
      </c>
      <c r="E12" s="1">
        <v>10</v>
      </c>
      <c r="H12" s="1">
        <v>10</v>
      </c>
      <c r="I12" s="1">
        <v>2029</v>
      </c>
      <c r="N12" s="2">
        <v>11</v>
      </c>
      <c r="P12" s="3">
        <v>42380</v>
      </c>
      <c r="T12" s="4">
        <v>0.11</v>
      </c>
      <c r="U12" s="1" t="s">
        <v>480</v>
      </c>
      <c r="V12" s="11">
        <v>3</v>
      </c>
      <c r="W12" s="11">
        <v>3</v>
      </c>
      <c r="Z12" s="5" t="s">
        <v>481</v>
      </c>
      <c r="AA12" s="7">
        <v>1.9</v>
      </c>
      <c r="AB12" s="1" t="s">
        <v>480</v>
      </c>
    </row>
    <row r="13" spans="1:28" ht="14.5" customHeight="1" x14ac:dyDescent="0.35">
      <c r="A13" s="6">
        <v>2137</v>
      </c>
      <c r="E13" s="1">
        <v>11</v>
      </c>
      <c r="H13" s="1">
        <v>11</v>
      </c>
      <c r="I13" s="1">
        <v>2030</v>
      </c>
      <c r="N13" s="2">
        <v>12</v>
      </c>
      <c r="P13" s="3">
        <v>42381</v>
      </c>
      <c r="T13" s="4">
        <v>0.12</v>
      </c>
      <c r="U13" s="1" t="s">
        <v>480</v>
      </c>
      <c r="V13" s="11">
        <v>4</v>
      </c>
      <c r="W13" s="11">
        <v>4</v>
      </c>
      <c r="Z13" s="5" t="s">
        <v>481</v>
      </c>
      <c r="AA13" s="7">
        <v>2</v>
      </c>
      <c r="AB13" s="1" t="s">
        <v>480</v>
      </c>
    </row>
    <row r="14" spans="1:28" ht="15" customHeight="1" x14ac:dyDescent="0.35">
      <c r="A14" s="6">
        <v>2012</v>
      </c>
      <c r="E14" s="1">
        <v>12</v>
      </c>
      <c r="H14" s="1">
        <v>12</v>
      </c>
      <c r="I14" s="1">
        <v>2031</v>
      </c>
      <c r="N14" s="2">
        <v>13</v>
      </c>
      <c r="P14" s="3">
        <v>42382</v>
      </c>
      <c r="T14" s="4">
        <v>0.13</v>
      </c>
      <c r="U14" s="1" t="s">
        <v>480</v>
      </c>
      <c r="V14" s="11"/>
      <c r="W14" s="11">
        <v>5</v>
      </c>
      <c r="Z14" s="5" t="s">
        <v>481</v>
      </c>
      <c r="AA14" s="7">
        <v>2.1</v>
      </c>
      <c r="AB14" s="1" t="s">
        <v>480</v>
      </c>
    </row>
    <row r="15" spans="1:28" ht="15" customHeight="1" x14ac:dyDescent="0.35">
      <c r="A15" s="6">
        <v>2014</v>
      </c>
      <c r="C15" s="1" t="s">
        <v>479</v>
      </c>
      <c r="E15" s="1">
        <v>13</v>
      </c>
      <c r="H15" s="1">
        <v>13</v>
      </c>
      <c r="I15" s="1">
        <v>2032</v>
      </c>
      <c r="N15" s="2">
        <v>14</v>
      </c>
      <c r="P15" s="3">
        <v>42383</v>
      </c>
      <c r="T15" s="4">
        <v>0.14000000000000001</v>
      </c>
      <c r="U15" s="1" t="s">
        <v>480</v>
      </c>
      <c r="V15" s="11"/>
      <c r="W15" s="11">
        <v>6</v>
      </c>
      <c r="Z15" s="5" t="s">
        <v>481</v>
      </c>
      <c r="AA15" s="7">
        <v>2.2000000000000002</v>
      </c>
      <c r="AB15" s="1" t="s">
        <v>480</v>
      </c>
    </row>
    <row r="16" spans="1:28" ht="15" customHeight="1" x14ac:dyDescent="0.35">
      <c r="A16" s="6">
        <v>2018</v>
      </c>
      <c r="C16" s="1" t="s">
        <v>484</v>
      </c>
      <c r="E16" s="1">
        <v>14</v>
      </c>
      <c r="H16" s="1">
        <v>14</v>
      </c>
      <c r="I16" s="1">
        <v>2033</v>
      </c>
      <c r="N16" s="2">
        <v>15</v>
      </c>
      <c r="P16" s="3">
        <v>42384</v>
      </c>
      <c r="T16" s="4">
        <v>0.15</v>
      </c>
      <c r="U16" s="1" t="s">
        <v>480</v>
      </c>
      <c r="V16" s="11"/>
      <c r="W16" s="11">
        <v>7</v>
      </c>
      <c r="Z16" s="5" t="s">
        <v>481</v>
      </c>
      <c r="AA16" s="7">
        <v>2.2999999999999998</v>
      </c>
      <c r="AB16" s="1" t="s">
        <v>480</v>
      </c>
    </row>
    <row r="17" spans="1:28" ht="15" customHeight="1" x14ac:dyDescent="0.35">
      <c r="A17" s="6">
        <v>2003</v>
      </c>
      <c r="E17" s="1">
        <v>15</v>
      </c>
      <c r="H17" s="1">
        <v>15</v>
      </c>
      <c r="I17" s="1">
        <v>2034</v>
      </c>
      <c r="N17" s="2">
        <v>16</v>
      </c>
      <c r="P17" s="3">
        <v>42385</v>
      </c>
      <c r="T17" s="4">
        <v>0.16</v>
      </c>
      <c r="V17" s="11"/>
      <c r="W17" s="11">
        <v>8</v>
      </c>
      <c r="Z17" s="5" t="s">
        <v>481</v>
      </c>
      <c r="AA17" s="7">
        <v>15</v>
      </c>
      <c r="AB17" s="1" t="s">
        <v>480</v>
      </c>
    </row>
    <row r="18" spans="1:28" ht="15.65" customHeight="1" x14ac:dyDescent="0.35">
      <c r="A18" s="6">
        <v>2004</v>
      </c>
      <c r="E18" s="1">
        <v>16</v>
      </c>
      <c r="H18" s="1">
        <v>16</v>
      </c>
      <c r="I18" s="1">
        <v>2035</v>
      </c>
      <c r="N18" s="2">
        <v>17</v>
      </c>
      <c r="P18" s="3">
        <v>42386</v>
      </c>
      <c r="R18" s="468" t="s">
        <v>496</v>
      </c>
      <c r="T18" s="4">
        <v>0.16</v>
      </c>
      <c r="U18" s="1" t="s">
        <v>480</v>
      </c>
      <c r="V18" s="11">
        <v>5</v>
      </c>
      <c r="W18" s="11">
        <v>9</v>
      </c>
      <c r="Z18" s="5" t="s">
        <v>481</v>
      </c>
      <c r="AA18" s="7">
        <v>2.4</v>
      </c>
      <c r="AB18" s="1" t="s">
        <v>480</v>
      </c>
    </row>
    <row r="19" spans="1:28" ht="15.65" customHeight="1" x14ac:dyDescent="0.35">
      <c r="A19" s="6">
        <v>2085</v>
      </c>
      <c r="E19" s="1">
        <v>17</v>
      </c>
      <c r="H19" s="1">
        <v>17</v>
      </c>
      <c r="I19" s="1">
        <v>2036</v>
      </c>
      <c r="N19" s="2">
        <v>18</v>
      </c>
      <c r="P19" s="3">
        <v>42387</v>
      </c>
      <c r="R19" s="468"/>
      <c r="T19" s="4">
        <v>0.17</v>
      </c>
      <c r="U19" s="1" t="s">
        <v>480</v>
      </c>
      <c r="V19" s="11">
        <v>5.9589041095890396</v>
      </c>
      <c r="W19" s="11">
        <v>10</v>
      </c>
      <c r="Z19" s="5" t="s">
        <v>481</v>
      </c>
      <c r="AA19" s="7">
        <v>2.5</v>
      </c>
      <c r="AB19" s="1" t="s">
        <v>480</v>
      </c>
    </row>
    <row r="20" spans="1:28" x14ac:dyDescent="0.35">
      <c r="A20" s="6">
        <v>2120</v>
      </c>
      <c r="E20" s="1">
        <v>18</v>
      </c>
      <c r="H20" s="1">
        <v>18</v>
      </c>
      <c r="I20" s="1">
        <v>2037</v>
      </c>
      <c r="N20" s="2">
        <v>19</v>
      </c>
      <c r="P20" s="3">
        <v>42388</v>
      </c>
      <c r="R20" s="468" t="s">
        <v>497</v>
      </c>
      <c r="T20" s="4">
        <v>0.18</v>
      </c>
      <c r="U20" s="1" t="s">
        <v>480</v>
      </c>
      <c r="V20" s="11">
        <v>6.5068493150685001</v>
      </c>
      <c r="W20" s="11">
        <v>11</v>
      </c>
      <c r="Z20" s="5" t="s">
        <v>481</v>
      </c>
      <c r="AA20" s="7">
        <v>2.6</v>
      </c>
      <c r="AB20" s="1" t="s">
        <v>480</v>
      </c>
    </row>
    <row r="21" spans="1:28" x14ac:dyDescent="0.35">
      <c r="A21" s="10">
        <v>2142</v>
      </c>
      <c r="E21" s="1">
        <v>19</v>
      </c>
      <c r="H21" s="1">
        <v>19</v>
      </c>
      <c r="I21" s="1">
        <v>2038</v>
      </c>
      <c r="N21" s="2">
        <v>20</v>
      </c>
      <c r="P21" s="3">
        <v>42389</v>
      </c>
      <c r="R21" s="468"/>
      <c r="T21" s="4">
        <v>0.19</v>
      </c>
      <c r="U21" s="1" t="s">
        <v>480</v>
      </c>
      <c r="V21" s="11">
        <v>7.0547945205479401</v>
      </c>
      <c r="W21" s="11">
        <v>12</v>
      </c>
      <c r="Z21" s="5" t="s">
        <v>481</v>
      </c>
      <c r="AA21" s="7">
        <v>2.7</v>
      </c>
      <c r="AB21" s="1" t="s">
        <v>480</v>
      </c>
    </row>
    <row r="22" spans="1:28" ht="14.5" customHeight="1" x14ac:dyDescent="0.35">
      <c r="A22" s="6">
        <v>2087</v>
      </c>
      <c r="E22" s="1">
        <v>20</v>
      </c>
      <c r="H22" s="1">
        <v>20</v>
      </c>
      <c r="I22" s="1">
        <v>2039</v>
      </c>
      <c r="N22" s="2">
        <v>21</v>
      </c>
      <c r="P22" s="3">
        <v>42390</v>
      </c>
      <c r="R22" s="468"/>
      <c r="T22" s="4">
        <v>0.2</v>
      </c>
      <c r="U22" s="1" t="s">
        <v>480</v>
      </c>
      <c r="V22" s="11">
        <v>7.6027397260273899</v>
      </c>
      <c r="W22" s="11">
        <v>13</v>
      </c>
      <c r="Z22" s="5" t="s">
        <v>481</v>
      </c>
      <c r="AA22" s="7">
        <v>2.8</v>
      </c>
      <c r="AB22" s="1" t="s">
        <v>480</v>
      </c>
    </row>
    <row r="23" spans="1:28" x14ac:dyDescent="0.35">
      <c r="A23" s="6">
        <v>2123</v>
      </c>
      <c r="E23" s="1">
        <v>21</v>
      </c>
      <c r="H23" s="1">
        <v>21</v>
      </c>
      <c r="I23" s="1">
        <v>2040</v>
      </c>
      <c r="N23" s="2">
        <v>22</v>
      </c>
      <c r="P23" s="3">
        <v>42391</v>
      </c>
      <c r="R23" s="468" t="s">
        <v>498</v>
      </c>
      <c r="T23" s="4">
        <v>0.21</v>
      </c>
      <c r="U23" s="1" t="s">
        <v>480</v>
      </c>
      <c r="V23" s="11">
        <v>8.1506849315068504</v>
      </c>
      <c r="W23" s="11">
        <v>14</v>
      </c>
      <c r="Z23" s="5" t="s">
        <v>481</v>
      </c>
      <c r="AA23" s="7">
        <v>2.9</v>
      </c>
      <c r="AB23" s="1" t="s">
        <v>480</v>
      </c>
    </row>
    <row r="24" spans="1:28" ht="15.65" customHeight="1" x14ac:dyDescent="0.35">
      <c r="A24" s="6">
        <v>2052</v>
      </c>
      <c r="E24" s="1">
        <v>22</v>
      </c>
      <c r="H24" s="1">
        <v>22</v>
      </c>
      <c r="I24" s="1">
        <v>2042</v>
      </c>
      <c r="N24" s="2">
        <v>23</v>
      </c>
      <c r="P24" s="3">
        <v>42392</v>
      </c>
      <c r="R24" s="468"/>
      <c r="T24" s="4">
        <v>0.22</v>
      </c>
      <c r="U24" s="1" t="s">
        <v>480</v>
      </c>
      <c r="V24" s="11">
        <v>8.6986301369862993</v>
      </c>
      <c r="W24" s="11">
        <v>15</v>
      </c>
      <c r="Z24" s="5" t="s">
        <v>481</v>
      </c>
      <c r="AA24" s="7">
        <v>3</v>
      </c>
      <c r="AB24" s="1" t="s">
        <v>480</v>
      </c>
    </row>
    <row r="25" spans="1:28" x14ac:dyDescent="0.35">
      <c r="A25" s="6">
        <v>2009</v>
      </c>
      <c r="E25" s="1">
        <v>23</v>
      </c>
      <c r="H25" s="1">
        <v>23</v>
      </c>
      <c r="I25" s="1">
        <v>2043</v>
      </c>
      <c r="N25" s="2">
        <v>24</v>
      </c>
      <c r="P25" s="3">
        <v>42393</v>
      </c>
      <c r="R25" s="468"/>
      <c r="T25" s="4">
        <v>0.23</v>
      </c>
      <c r="U25" s="1" t="s">
        <v>480</v>
      </c>
      <c r="V25" s="11">
        <v>9.24657534246575</v>
      </c>
      <c r="W25" s="11">
        <v>16</v>
      </c>
      <c r="Z25" s="5" t="s">
        <v>481</v>
      </c>
      <c r="AA25" s="7">
        <v>3.1</v>
      </c>
      <c r="AB25" s="1" t="s">
        <v>480</v>
      </c>
    </row>
    <row r="26" spans="1:28" ht="15" customHeight="1" x14ac:dyDescent="0.35">
      <c r="A26" s="6">
        <v>2007</v>
      </c>
      <c r="E26" s="1">
        <v>24</v>
      </c>
      <c r="H26" s="1">
        <v>24</v>
      </c>
      <c r="I26" s="1">
        <v>2044</v>
      </c>
      <c r="L26" s="1">
        <v>65</v>
      </c>
      <c r="N26" s="2">
        <v>25</v>
      </c>
      <c r="P26" s="3">
        <v>42394</v>
      </c>
      <c r="Q26" s="12"/>
      <c r="T26" s="4">
        <v>0.24</v>
      </c>
      <c r="U26" s="1" t="s">
        <v>480</v>
      </c>
      <c r="V26" s="11">
        <v>9.7945205479452007</v>
      </c>
      <c r="W26" s="11">
        <v>17</v>
      </c>
      <c r="Z26" s="5" t="s">
        <v>481</v>
      </c>
      <c r="AA26" s="7">
        <v>3.2</v>
      </c>
      <c r="AB26" s="1" t="s">
        <v>480</v>
      </c>
    </row>
    <row r="27" spans="1:28" ht="14.5" customHeight="1" x14ac:dyDescent="0.35">
      <c r="A27" s="6">
        <v>2112</v>
      </c>
      <c r="E27" s="1">
        <v>25</v>
      </c>
      <c r="H27" s="1">
        <v>25</v>
      </c>
      <c r="I27" s="1">
        <v>2045</v>
      </c>
      <c r="L27" s="1">
        <v>76</v>
      </c>
      <c r="N27" s="2">
        <v>26</v>
      </c>
      <c r="P27" s="3">
        <v>42395</v>
      </c>
      <c r="Q27" s="13"/>
      <c r="T27" s="4">
        <v>0.25</v>
      </c>
      <c r="U27" s="1" t="s">
        <v>480</v>
      </c>
      <c r="V27" s="11">
        <v>10.342465753424699</v>
      </c>
      <c r="W27" s="11">
        <v>18</v>
      </c>
      <c r="Z27" s="5" t="s">
        <v>481</v>
      </c>
      <c r="AA27" s="7">
        <v>3.3</v>
      </c>
      <c r="AB27" s="1" t="s">
        <v>480</v>
      </c>
    </row>
    <row r="28" spans="1:28" ht="15" customHeight="1" x14ac:dyDescent="0.35">
      <c r="A28" s="6">
        <v>2165</v>
      </c>
      <c r="E28" s="1">
        <v>26</v>
      </c>
      <c r="H28" s="1">
        <v>26</v>
      </c>
      <c r="I28" s="1">
        <v>2046</v>
      </c>
      <c r="L28" s="1">
        <v>80</v>
      </c>
      <c r="N28" s="2">
        <v>27</v>
      </c>
      <c r="P28" s="3">
        <v>42396</v>
      </c>
      <c r="T28" s="4">
        <v>0.26</v>
      </c>
      <c r="U28" s="1" t="s">
        <v>480</v>
      </c>
      <c r="V28" s="11">
        <v>10.8904109589041</v>
      </c>
      <c r="W28" s="11">
        <v>19</v>
      </c>
      <c r="Z28" s="5" t="s">
        <v>481</v>
      </c>
      <c r="AA28" s="7">
        <v>3.3</v>
      </c>
      <c r="AB28" s="1" t="s">
        <v>480</v>
      </c>
    </row>
    <row r="29" spans="1:28" x14ac:dyDescent="0.35">
      <c r="A29" s="14">
        <v>2028</v>
      </c>
      <c r="E29" s="1">
        <v>27</v>
      </c>
      <c r="H29" s="1">
        <v>27</v>
      </c>
      <c r="I29" s="1">
        <v>2047</v>
      </c>
      <c r="L29" s="1">
        <v>85</v>
      </c>
      <c r="N29" s="2">
        <v>28</v>
      </c>
      <c r="P29" s="3">
        <v>42397</v>
      </c>
      <c r="Q29" s="13"/>
      <c r="T29" s="4">
        <v>0.27</v>
      </c>
      <c r="U29" s="1" t="s">
        <v>480</v>
      </c>
      <c r="V29" s="11">
        <v>11.438356164383601</v>
      </c>
      <c r="W29" s="11">
        <v>20</v>
      </c>
      <c r="Z29" s="467" t="s">
        <v>499</v>
      </c>
      <c r="AA29" s="7">
        <v>3.4</v>
      </c>
      <c r="AB29" s="1" t="s">
        <v>480</v>
      </c>
    </row>
    <row r="30" spans="1:28" x14ac:dyDescent="0.35">
      <c r="A30" s="6">
        <v>2033</v>
      </c>
      <c r="H30" s="1">
        <v>28</v>
      </c>
      <c r="I30" s="1">
        <v>2048</v>
      </c>
      <c r="L30" s="1">
        <v>90</v>
      </c>
      <c r="N30" s="2">
        <v>29</v>
      </c>
      <c r="P30" s="3">
        <v>42398</v>
      </c>
      <c r="T30" s="4">
        <v>0.28000000000000003</v>
      </c>
      <c r="U30" s="1" t="s">
        <v>480</v>
      </c>
      <c r="V30" s="11">
        <v>11.986301369863</v>
      </c>
      <c r="W30" s="11">
        <v>21</v>
      </c>
      <c r="Z30" s="467"/>
      <c r="AA30" s="7">
        <v>3.5</v>
      </c>
      <c r="AB30" s="1" t="s">
        <v>480</v>
      </c>
    </row>
    <row r="31" spans="1:28" x14ac:dyDescent="0.35">
      <c r="A31" s="14">
        <v>2044</v>
      </c>
      <c r="H31" s="1">
        <v>29</v>
      </c>
      <c r="I31" s="1">
        <v>2049</v>
      </c>
      <c r="L31" s="1">
        <v>95</v>
      </c>
      <c r="N31" s="2">
        <v>30</v>
      </c>
      <c r="P31" s="3">
        <v>42399</v>
      </c>
      <c r="Q31" s="12"/>
      <c r="T31" s="4">
        <v>0.28999999999999998</v>
      </c>
      <c r="U31" s="1" t="s">
        <v>480</v>
      </c>
      <c r="V31" s="11">
        <v>12.534246575342401</v>
      </c>
      <c r="W31" s="11">
        <v>22</v>
      </c>
      <c r="Z31" s="467"/>
      <c r="AA31" s="7">
        <v>3.6</v>
      </c>
      <c r="AB31" s="1" t="s">
        <v>480</v>
      </c>
    </row>
    <row r="32" spans="1:28" x14ac:dyDescent="0.35">
      <c r="A32" s="6">
        <v>2048</v>
      </c>
      <c r="H32" s="1">
        <v>30</v>
      </c>
      <c r="I32" s="1">
        <v>2050</v>
      </c>
      <c r="L32" s="1">
        <v>100</v>
      </c>
      <c r="N32" s="2">
        <v>31</v>
      </c>
      <c r="P32" s="3">
        <v>42400</v>
      </c>
      <c r="Q32" s="13"/>
      <c r="T32" s="4">
        <v>0.3</v>
      </c>
      <c r="U32" s="1" t="s">
        <v>480</v>
      </c>
      <c r="V32" s="11">
        <v>13.082191780821899</v>
      </c>
      <c r="W32" s="11">
        <v>23</v>
      </c>
      <c r="Z32" s="467"/>
      <c r="AA32" s="7">
        <v>3.7</v>
      </c>
      <c r="AB32" s="1" t="s">
        <v>480</v>
      </c>
    </row>
    <row r="33" spans="1:28" x14ac:dyDescent="0.35">
      <c r="A33" s="6">
        <v>2152</v>
      </c>
      <c r="H33" s="1">
        <v>31</v>
      </c>
      <c r="N33" s="2">
        <v>32</v>
      </c>
      <c r="P33" s="3">
        <v>42401</v>
      </c>
      <c r="Q33" s="84"/>
      <c r="T33" s="4">
        <v>0.31</v>
      </c>
      <c r="U33" s="1" t="s">
        <v>480</v>
      </c>
      <c r="V33" s="11">
        <v>13.6301369863013</v>
      </c>
      <c r="W33" s="11">
        <v>24</v>
      </c>
      <c r="Z33" s="467"/>
      <c r="AA33" s="7">
        <v>3.8</v>
      </c>
      <c r="AB33" s="1" t="s">
        <v>480</v>
      </c>
    </row>
    <row r="34" spans="1:28" x14ac:dyDescent="0.35">
      <c r="A34" s="6">
        <v>2184</v>
      </c>
      <c r="N34" s="2">
        <v>33</v>
      </c>
      <c r="P34" s="3">
        <v>42402</v>
      </c>
      <c r="Q34" s="84"/>
      <c r="T34" s="4">
        <v>0.32</v>
      </c>
      <c r="U34" s="1" t="s">
        <v>480</v>
      </c>
      <c r="V34" s="11">
        <v>14.178082191780801</v>
      </c>
      <c r="W34" s="11">
        <v>25</v>
      </c>
      <c r="Z34" s="467"/>
      <c r="AA34" s="7">
        <v>3.9</v>
      </c>
      <c r="AB34" s="1" t="s">
        <v>480</v>
      </c>
    </row>
    <row r="35" spans="1:28" x14ac:dyDescent="0.35">
      <c r="A35" s="6">
        <v>2094</v>
      </c>
      <c r="N35" s="2">
        <v>34</v>
      </c>
      <c r="P35" s="3">
        <v>42403</v>
      </c>
      <c r="T35" s="4">
        <v>0.33</v>
      </c>
      <c r="U35" s="1" t="s">
        <v>480</v>
      </c>
      <c r="V35" s="11">
        <v>14.7260273972603</v>
      </c>
      <c r="W35" s="11">
        <v>26</v>
      </c>
      <c r="Z35" s="467"/>
      <c r="AA35" s="7">
        <v>4</v>
      </c>
      <c r="AB35" s="1" t="s">
        <v>480</v>
      </c>
    </row>
    <row r="36" spans="1:28" x14ac:dyDescent="0.35">
      <c r="A36" s="6">
        <v>2186</v>
      </c>
      <c r="N36" s="2">
        <v>35</v>
      </c>
      <c r="P36" s="3">
        <v>42404</v>
      </c>
      <c r="Q36" s="84"/>
      <c r="T36" s="4">
        <v>0.34</v>
      </c>
      <c r="U36" s="1" t="s">
        <v>480</v>
      </c>
      <c r="V36" s="11">
        <v>15.2739726027397</v>
      </c>
      <c r="W36" s="11">
        <v>27</v>
      </c>
      <c r="Z36" s="467"/>
      <c r="AA36" s="7">
        <v>4.0999999999999996</v>
      </c>
      <c r="AB36" s="1" t="s">
        <v>480</v>
      </c>
    </row>
    <row r="37" spans="1:28" ht="15" customHeight="1" x14ac:dyDescent="0.35">
      <c r="A37" s="6">
        <v>2102</v>
      </c>
      <c r="N37" s="2">
        <v>36</v>
      </c>
      <c r="P37" s="3">
        <v>42405</v>
      </c>
      <c r="Q37" s="84"/>
      <c r="T37" s="4">
        <v>0.35</v>
      </c>
      <c r="U37" s="1" t="s">
        <v>480</v>
      </c>
      <c r="V37" s="11">
        <v>15.821917808219199</v>
      </c>
      <c r="W37" s="11">
        <v>28</v>
      </c>
      <c r="Z37" s="467"/>
      <c r="AA37" s="7">
        <v>4.2</v>
      </c>
      <c r="AB37" s="1" t="s">
        <v>480</v>
      </c>
    </row>
    <row r="38" spans="1:28" x14ac:dyDescent="0.35">
      <c r="A38" s="6">
        <v>2103</v>
      </c>
      <c r="N38" s="2">
        <v>37</v>
      </c>
      <c r="P38" s="3">
        <v>42406</v>
      </c>
      <c r="T38" s="4">
        <v>0.36</v>
      </c>
      <c r="U38" s="1" t="s">
        <v>480</v>
      </c>
      <c r="V38" s="11">
        <v>16.369863013698598</v>
      </c>
      <c r="W38" s="11">
        <v>29</v>
      </c>
      <c r="Z38" s="467"/>
      <c r="AA38" s="7">
        <v>4.3</v>
      </c>
      <c r="AB38" s="1" t="s">
        <v>480</v>
      </c>
    </row>
    <row r="39" spans="1:28" x14ac:dyDescent="0.35">
      <c r="A39" s="6">
        <v>2114</v>
      </c>
      <c r="N39" s="2">
        <v>38</v>
      </c>
      <c r="P39" s="3">
        <v>42407</v>
      </c>
      <c r="T39" s="4">
        <v>0.37</v>
      </c>
      <c r="U39" s="1" t="s">
        <v>480</v>
      </c>
      <c r="V39" s="11">
        <v>16.917808219178099</v>
      </c>
      <c r="W39" s="11">
        <v>30</v>
      </c>
      <c r="Z39" s="467"/>
      <c r="AA39" s="7">
        <v>4.4000000000000004</v>
      </c>
      <c r="AB39" s="1" t="s">
        <v>480</v>
      </c>
    </row>
    <row r="40" spans="1:28" ht="15" customHeight="1" x14ac:dyDescent="0.35">
      <c r="A40" s="6">
        <v>2147</v>
      </c>
      <c r="N40" s="2">
        <v>39</v>
      </c>
      <c r="P40" s="3">
        <v>42408</v>
      </c>
      <c r="T40" s="4">
        <v>0.38</v>
      </c>
      <c r="U40" s="1" t="s">
        <v>480</v>
      </c>
      <c r="V40" s="11">
        <v>17.4657534246575</v>
      </c>
      <c r="W40" s="11">
        <v>31</v>
      </c>
      <c r="Z40" s="467"/>
      <c r="AA40" s="7">
        <v>4.5</v>
      </c>
      <c r="AB40" s="1" t="s">
        <v>480</v>
      </c>
    </row>
    <row r="41" spans="1:28" x14ac:dyDescent="0.35">
      <c r="A41" s="6">
        <v>2116</v>
      </c>
      <c r="N41" s="2">
        <v>40</v>
      </c>
      <c r="P41" s="3">
        <v>42409</v>
      </c>
      <c r="T41" s="4">
        <v>0.39</v>
      </c>
      <c r="U41" s="1" t="s">
        <v>480</v>
      </c>
      <c r="V41" s="11">
        <v>18.013698630137</v>
      </c>
      <c r="W41" s="11">
        <v>32</v>
      </c>
      <c r="Z41" s="467"/>
      <c r="AA41" s="7">
        <v>4.5999999999999996</v>
      </c>
      <c r="AB41" s="1" t="s">
        <v>480</v>
      </c>
    </row>
    <row r="42" spans="1:28" x14ac:dyDescent="0.35">
      <c r="A42" s="6">
        <v>3003</v>
      </c>
      <c r="N42" s="2">
        <v>41</v>
      </c>
      <c r="P42" s="3">
        <v>42410</v>
      </c>
      <c r="T42" s="4">
        <v>0.4</v>
      </c>
      <c r="U42" s="1" t="s">
        <v>480</v>
      </c>
      <c r="V42" s="11">
        <v>18.561643835616401</v>
      </c>
      <c r="W42" s="11">
        <v>33</v>
      </c>
      <c r="Z42" s="467"/>
      <c r="AA42" s="7">
        <v>4.7</v>
      </c>
      <c r="AB42" s="1" t="s">
        <v>480</v>
      </c>
    </row>
    <row r="43" spans="1:28" x14ac:dyDescent="0.35">
      <c r="A43" s="6">
        <v>3038</v>
      </c>
      <c r="N43" s="2">
        <v>42</v>
      </c>
      <c r="P43" s="3">
        <v>42411</v>
      </c>
      <c r="T43" s="4">
        <v>0.41</v>
      </c>
      <c r="U43" s="1" t="s">
        <v>480</v>
      </c>
      <c r="V43" s="11">
        <v>19.109589041095902</v>
      </c>
      <c r="W43" s="11">
        <v>34</v>
      </c>
      <c r="Z43" s="467"/>
      <c r="AA43" s="7">
        <v>4.8</v>
      </c>
      <c r="AB43" s="1" t="s">
        <v>480</v>
      </c>
    </row>
    <row r="44" spans="1:28" x14ac:dyDescent="0.35">
      <c r="A44" s="6">
        <v>3046</v>
      </c>
      <c r="N44" s="2">
        <v>43</v>
      </c>
      <c r="P44" s="3">
        <v>42412</v>
      </c>
      <c r="T44" s="4">
        <v>0.42</v>
      </c>
      <c r="U44" s="1" t="s">
        <v>480</v>
      </c>
      <c r="V44" s="11">
        <v>19.657534246575299</v>
      </c>
      <c r="W44" s="11">
        <v>35</v>
      </c>
      <c r="Z44" s="467"/>
      <c r="AA44" s="7">
        <v>4.9000000000000004</v>
      </c>
      <c r="AB44" s="1" t="s">
        <v>480</v>
      </c>
    </row>
    <row r="45" spans="1:28" x14ac:dyDescent="0.35">
      <c r="A45" s="6">
        <v>3054</v>
      </c>
      <c r="N45" s="2">
        <v>44</v>
      </c>
      <c r="P45" s="3">
        <v>42413</v>
      </c>
      <c r="T45" s="4">
        <v>0.43</v>
      </c>
      <c r="U45" s="1" t="s">
        <v>480</v>
      </c>
      <c r="V45" s="11">
        <v>20.205479452054799</v>
      </c>
      <c r="W45" s="11">
        <v>36</v>
      </c>
      <c r="Z45" s="467"/>
      <c r="AA45" s="7">
        <v>5</v>
      </c>
      <c r="AB45" s="1" t="s">
        <v>480</v>
      </c>
    </row>
    <row r="46" spans="1:28" x14ac:dyDescent="0.35">
      <c r="A46" s="6">
        <v>3066</v>
      </c>
      <c r="N46" s="2">
        <v>45</v>
      </c>
      <c r="P46" s="3">
        <v>42414</v>
      </c>
      <c r="T46" s="4">
        <v>0.44</v>
      </c>
      <c r="U46" s="1" t="s">
        <v>480</v>
      </c>
      <c r="V46" s="11">
        <v>20.7534246575342</v>
      </c>
      <c r="W46" s="11">
        <v>37</v>
      </c>
      <c r="Z46" s="467"/>
      <c r="AA46" s="7">
        <v>5.0999999999999996</v>
      </c>
      <c r="AB46" s="1" t="s">
        <v>480</v>
      </c>
    </row>
    <row r="47" spans="1:28" x14ac:dyDescent="0.35">
      <c r="A47" s="6">
        <v>3066</v>
      </c>
      <c r="N47" s="2">
        <v>46</v>
      </c>
      <c r="P47" s="3">
        <v>42415</v>
      </c>
      <c r="T47" s="4">
        <v>0.45</v>
      </c>
      <c r="U47" s="1" t="s">
        <v>480</v>
      </c>
      <c r="V47" s="11">
        <v>21.301369863013701</v>
      </c>
      <c r="W47" s="11">
        <v>38</v>
      </c>
      <c r="Z47" s="467"/>
      <c r="AA47" s="7">
        <v>5.6</v>
      </c>
      <c r="AB47" s="1" t="s">
        <v>480</v>
      </c>
    </row>
    <row r="48" spans="1:28" x14ac:dyDescent="0.35">
      <c r="A48" s="6">
        <v>3074</v>
      </c>
      <c r="N48" s="2">
        <v>47</v>
      </c>
      <c r="P48" s="3">
        <v>42416</v>
      </c>
      <c r="T48" s="4">
        <v>0.46</v>
      </c>
      <c r="U48" s="1" t="s">
        <v>480</v>
      </c>
      <c r="V48" s="11">
        <v>21.849315068493102</v>
      </c>
      <c r="W48" s="11">
        <v>39</v>
      </c>
      <c r="Z48" s="467"/>
      <c r="AA48" s="7">
        <v>5.7</v>
      </c>
      <c r="AB48" s="1" t="s">
        <v>480</v>
      </c>
    </row>
    <row r="49" spans="1:28" x14ac:dyDescent="0.35">
      <c r="A49" s="6">
        <v>3078</v>
      </c>
      <c r="N49" s="2">
        <v>48</v>
      </c>
      <c r="P49" s="3">
        <v>42417</v>
      </c>
      <c r="T49" s="4">
        <v>0.47</v>
      </c>
      <c r="U49" s="1" t="s">
        <v>480</v>
      </c>
      <c r="V49" s="11">
        <v>22.397260273972599</v>
      </c>
      <c r="W49" s="11">
        <v>40</v>
      </c>
      <c r="Z49" s="467"/>
      <c r="AA49" s="7">
        <v>5.8</v>
      </c>
      <c r="AB49" s="1" t="s">
        <v>480</v>
      </c>
    </row>
    <row r="50" spans="1:28" x14ac:dyDescent="0.35">
      <c r="A50" s="6">
        <v>3080</v>
      </c>
      <c r="N50" s="2">
        <v>49</v>
      </c>
      <c r="P50" s="3">
        <v>42418</v>
      </c>
      <c r="T50" s="4">
        <v>0.48</v>
      </c>
      <c r="U50" s="1" t="s">
        <v>480</v>
      </c>
      <c r="V50" s="11">
        <v>22.945205479452</v>
      </c>
      <c r="W50" s="11">
        <v>41</v>
      </c>
      <c r="Z50" s="467"/>
      <c r="AA50" s="7">
        <v>5.9</v>
      </c>
      <c r="AB50" s="1" t="s">
        <v>480</v>
      </c>
    </row>
    <row r="51" spans="1:28" x14ac:dyDescent="0.35">
      <c r="A51" s="6">
        <v>3084</v>
      </c>
      <c r="N51" s="2">
        <v>50</v>
      </c>
      <c r="P51" s="3">
        <v>42419</v>
      </c>
      <c r="T51" s="4">
        <v>0.49</v>
      </c>
      <c r="U51" s="1" t="s">
        <v>480</v>
      </c>
      <c r="V51" s="11">
        <v>23.4931506849315</v>
      </c>
      <c r="W51" s="11">
        <v>42</v>
      </c>
      <c r="Z51" s="467"/>
      <c r="AA51" s="7">
        <v>6</v>
      </c>
      <c r="AB51" s="1" t="s">
        <v>480</v>
      </c>
    </row>
    <row r="52" spans="1:28" x14ac:dyDescent="0.35">
      <c r="A52" s="6">
        <v>3092</v>
      </c>
      <c r="N52" s="2">
        <v>51</v>
      </c>
      <c r="P52" s="3">
        <v>42420</v>
      </c>
      <c r="T52" s="4">
        <v>0.5</v>
      </c>
      <c r="U52" s="1" t="s">
        <v>480</v>
      </c>
      <c r="V52" s="11">
        <v>24.041095890410901</v>
      </c>
      <c r="W52" s="11">
        <v>43</v>
      </c>
      <c r="Z52" s="467"/>
      <c r="AA52" s="7">
        <v>6.1</v>
      </c>
      <c r="AB52" s="1" t="s">
        <v>480</v>
      </c>
    </row>
    <row r="53" spans="1:28" x14ac:dyDescent="0.35">
      <c r="A53" s="6">
        <v>3094</v>
      </c>
      <c r="N53" s="2">
        <v>52</v>
      </c>
      <c r="P53" s="3">
        <v>42421</v>
      </c>
      <c r="T53" s="4">
        <v>0.51</v>
      </c>
      <c r="U53" s="1" t="s">
        <v>480</v>
      </c>
      <c r="V53" s="11">
        <v>24.589041095890401</v>
      </c>
      <c r="W53" s="11">
        <v>44</v>
      </c>
      <c r="Z53" s="467"/>
      <c r="AA53" s="7">
        <v>6.2</v>
      </c>
      <c r="AB53" s="1" t="s">
        <v>480</v>
      </c>
    </row>
    <row r="54" spans="1:28" x14ac:dyDescent="0.35">
      <c r="A54" s="6">
        <v>3070</v>
      </c>
      <c r="N54" s="2">
        <v>53</v>
      </c>
      <c r="P54" s="3">
        <v>42422</v>
      </c>
      <c r="T54" s="4">
        <v>0.52</v>
      </c>
      <c r="U54" s="1" t="s">
        <v>480</v>
      </c>
      <c r="W54" s="11">
        <v>45</v>
      </c>
      <c r="Z54" s="467"/>
      <c r="AA54" s="7">
        <v>6.3</v>
      </c>
      <c r="AB54" s="1" t="s">
        <v>480</v>
      </c>
    </row>
    <row r="55" spans="1:28" x14ac:dyDescent="0.35">
      <c r="A55" s="6">
        <v>3102</v>
      </c>
      <c r="N55" s="2">
        <v>54</v>
      </c>
      <c r="P55" s="3">
        <v>42423</v>
      </c>
      <c r="T55" s="4">
        <v>0.53</v>
      </c>
      <c r="U55" s="1" t="s">
        <v>480</v>
      </c>
      <c r="W55" s="11">
        <v>46</v>
      </c>
      <c r="Z55" s="467" t="s">
        <v>500</v>
      </c>
      <c r="AA55" s="7">
        <v>6.4</v>
      </c>
      <c r="AB55" s="1" t="s">
        <v>480</v>
      </c>
    </row>
    <row r="56" spans="1:28" x14ac:dyDescent="0.35">
      <c r="A56" s="6">
        <v>3105</v>
      </c>
      <c r="N56" s="2">
        <v>55</v>
      </c>
      <c r="P56" s="3">
        <v>42424</v>
      </c>
      <c r="T56" s="4">
        <v>0.54</v>
      </c>
      <c r="U56" s="1" t="s">
        <v>480</v>
      </c>
      <c r="W56" s="11">
        <v>47</v>
      </c>
      <c r="Z56" s="467"/>
      <c r="AA56" s="7">
        <v>6.5</v>
      </c>
      <c r="AB56" s="1" t="s">
        <v>480</v>
      </c>
    </row>
    <row r="57" spans="1:28" x14ac:dyDescent="0.35">
      <c r="A57" s="6">
        <v>3110</v>
      </c>
      <c r="N57" s="2">
        <v>56</v>
      </c>
      <c r="P57" s="3">
        <v>42425</v>
      </c>
      <c r="T57" s="4">
        <v>0.55000000000000004</v>
      </c>
      <c r="U57" s="1" t="s">
        <v>480</v>
      </c>
      <c r="W57" s="11">
        <v>48</v>
      </c>
      <c r="Z57" s="467"/>
      <c r="AA57" s="7">
        <v>6.6</v>
      </c>
      <c r="AB57" s="1" t="s">
        <v>480</v>
      </c>
    </row>
    <row r="58" spans="1:28" x14ac:dyDescent="0.35">
      <c r="A58" s="6">
        <v>3116</v>
      </c>
      <c r="N58" s="2">
        <v>57</v>
      </c>
      <c r="P58" s="3">
        <v>42426</v>
      </c>
      <c r="T58" s="4">
        <v>0.56000000000000005</v>
      </c>
      <c r="U58" s="1" t="s">
        <v>480</v>
      </c>
      <c r="W58" s="11">
        <v>49</v>
      </c>
      <c r="Z58" s="467"/>
      <c r="AA58" s="7">
        <v>6.7</v>
      </c>
      <c r="AB58" s="1" t="s">
        <v>480</v>
      </c>
    </row>
    <row r="59" spans="1:28" x14ac:dyDescent="0.35">
      <c r="A59" s="6">
        <v>3118</v>
      </c>
      <c r="N59" s="2">
        <v>58</v>
      </c>
      <c r="P59" s="3">
        <v>42427</v>
      </c>
      <c r="T59" s="4">
        <v>0.56999999999999995</v>
      </c>
      <c r="U59" s="1" t="s">
        <v>480</v>
      </c>
      <c r="W59" s="11">
        <v>50</v>
      </c>
      <c r="Z59" s="467"/>
      <c r="AA59" s="7">
        <v>6.8</v>
      </c>
      <c r="AB59" s="1" t="s">
        <v>480</v>
      </c>
    </row>
    <row r="60" spans="1:28" x14ac:dyDescent="0.35">
      <c r="A60" s="6">
        <v>3100</v>
      </c>
      <c r="N60" s="2">
        <v>59</v>
      </c>
      <c r="P60" s="3">
        <v>42428</v>
      </c>
      <c r="T60" s="4">
        <v>0.57999999999999996</v>
      </c>
      <c r="U60" s="1" t="s">
        <v>480</v>
      </c>
      <c r="W60" s="11">
        <v>51</v>
      </c>
      <c r="Z60" s="467"/>
      <c r="AA60" s="7">
        <v>6.9</v>
      </c>
      <c r="AB60" s="1" t="s">
        <v>480</v>
      </c>
    </row>
    <row r="61" spans="1:28" x14ac:dyDescent="0.35">
      <c r="A61" s="6">
        <v>3124</v>
      </c>
      <c r="N61" s="2">
        <v>60</v>
      </c>
      <c r="P61" s="3">
        <v>42429</v>
      </c>
      <c r="T61" s="4">
        <v>0.59</v>
      </c>
      <c r="U61" s="1" t="s">
        <v>480</v>
      </c>
      <c r="W61" s="11">
        <v>52</v>
      </c>
      <c r="Z61" s="467"/>
      <c r="AA61" s="7">
        <v>7</v>
      </c>
      <c r="AB61" s="1" t="s">
        <v>480</v>
      </c>
    </row>
    <row r="62" spans="1:28" x14ac:dyDescent="0.35">
      <c r="A62" s="6">
        <v>3234</v>
      </c>
      <c r="N62" s="2">
        <v>61</v>
      </c>
      <c r="P62" s="3">
        <v>42430</v>
      </c>
      <c r="T62" s="4">
        <v>0.6</v>
      </c>
      <c r="U62" s="1" t="s">
        <v>480</v>
      </c>
      <c r="W62" s="11">
        <v>53</v>
      </c>
      <c r="Z62" s="467"/>
      <c r="AA62" s="7">
        <v>7.1</v>
      </c>
      <c r="AB62" s="1" t="s">
        <v>480</v>
      </c>
    </row>
    <row r="63" spans="1:28" x14ac:dyDescent="0.35">
      <c r="A63" s="6">
        <v>3128</v>
      </c>
      <c r="N63" s="2">
        <v>62</v>
      </c>
      <c r="P63" s="3">
        <v>42431</v>
      </c>
      <c r="T63" s="4">
        <v>0.61</v>
      </c>
      <c r="U63" s="1" t="s">
        <v>480</v>
      </c>
      <c r="W63" s="11">
        <v>54</v>
      </c>
      <c r="Z63" s="467"/>
      <c r="AA63" s="7">
        <v>7.2</v>
      </c>
      <c r="AB63" s="1" t="s">
        <v>480</v>
      </c>
    </row>
    <row r="64" spans="1:28" x14ac:dyDescent="0.35">
      <c r="A64" s="6">
        <v>3132</v>
      </c>
      <c r="N64" s="2">
        <v>63</v>
      </c>
      <c r="P64" s="3">
        <v>42432</v>
      </c>
      <c r="T64" s="4">
        <v>0.62</v>
      </c>
      <c r="U64" s="1" t="s">
        <v>480</v>
      </c>
      <c r="W64" s="11">
        <v>55</v>
      </c>
      <c r="Z64" s="467"/>
      <c r="AA64" s="7">
        <v>7.3</v>
      </c>
      <c r="AB64" s="1" t="s">
        <v>480</v>
      </c>
    </row>
    <row r="65" spans="1:28" x14ac:dyDescent="0.35">
      <c r="A65" s="6">
        <v>3136</v>
      </c>
      <c r="N65" s="2">
        <v>64</v>
      </c>
      <c r="P65" s="3">
        <v>42433</v>
      </c>
      <c r="T65" s="4">
        <v>0.63</v>
      </c>
      <c r="U65" s="1" t="s">
        <v>480</v>
      </c>
      <c r="W65" s="11">
        <v>56</v>
      </c>
      <c r="Z65" s="467"/>
      <c r="AA65" s="7">
        <v>7.4</v>
      </c>
      <c r="AB65" s="1" t="s">
        <v>480</v>
      </c>
    </row>
    <row r="66" spans="1:28" x14ac:dyDescent="0.35">
      <c r="A66" s="6">
        <v>3142</v>
      </c>
      <c r="N66" s="2">
        <v>65</v>
      </c>
      <c r="P66" s="3">
        <v>42434</v>
      </c>
      <c r="T66" s="4">
        <v>0.64</v>
      </c>
      <c r="U66" s="1" t="s">
        <v>480</v>
      </c>
      <c r="W66" s="11">
        <v>57</v>
      </c>
      <c r="Z66" s="467"/>
      <c r="AA66" s="7">
        <v>7.5</v>
      </c>
      <c r="AB66" s="1" t="s">
        <v>480</v>
      </c>
    </row>
    <row r="67" spans="1:28" x14ac:dyDescent="0.35">
      <c r="A67" s="6">
        <v>3142</v>
      </c>
      <c r="N67" s="2">
        <v>66</v>
      </c>
      <c r="P67" s="3">
        <v>42435</v>
      </c>
      <c r="T67" s="4">
        <v>0.65010000000000001</v>
      </c>
      <c r="U67" s="1" t="s">
        <v>501</v>
      </c>
      <c r="W67" s="11">
        <v>58</v>
      </c>
      <c r="Z67" s="467"/>
      <c r="AA67" s="7">
        <v>7.6</v>
      </c>
      <c r="AB67" s="1" t="s">
        <v>480</v>
      </c>
    </row>
    <row r="68" spans="1:28" x14ac:dyDescent="0.35">
      <c r="A68" s="6">
        <v>3142</v>
      </c>
      <c r="N68" s="2">
        <v>67</v>
      </c>
      <c r="P68" s="3">
        <v>42436</v>
      </c>
      <c r="T68" s="4">
        <v>0.66</v>
      </c>
      <c r="U68" s="1" t="s">
        <v>501</v>
      </c>
      <c r="W68" s="11">
        <v>59</v>
      </c>
      <c r="Z68" s="467"/>
      <c r="AA68" s="7">
        <v>7.7</v>
      </c>
      <c r="AB68" s="1" t="s">
        <v>480</v>
      </c>
    </row>
    <row r="69" spans="1:28" x14ac:dyDescent="0.35">
      <c r="A69" s="6">
        <v>3142</v>
      </c>
      <c r="N69" s="2">
        <v>68</v>
      </c>
      <c r="P69" s="3">
        <v>42437</v>
      </c>
      <c r="T69" s="4">
        <v>0.67</v>
      </c>
      <c r="U69" s="1" t="s">
        <v>501</v>
      </c>
      <c r="W69" s="11">
        <v>60</v>
      </c>
      <c r="Z69" s="467"/>
      <c r="AA69" s="7">
        <v>7.8</v>
      </c>
      <c r="AB69" s="1" t="s">
        <v>480</v>
      </c>
    </row>
    <row r="70" spans="1:28" x14ac:dyDescent="0.35">
      <c r="A70" s="6">
        <v>3142</v>
      </c>
      <c r="N70" s="2">
        <v>69</v>
      </c>
      <c r="P70" s="3">
        <v>42438</v>
      </c>
      <c r="T70" s="4">
        <v>0.68</v>
      </c>
      <c r="U70" s="1" t="s">
        <v>501</v>
      </c>
      <c r="W70" s="11">
        <v>61</v>
      </c>
      <c r="Z70" s="467"/>
      <c r="AA70" s="7">
        <v>7.9</v>
      </c>
      <c r="AB70" s="1" t="s">
        <v>480</v>
      </c>
    </row>
    <row r="71" spans="1:28" x14ac:dyDescent="0.35">
      <c r="A71" s="6">
        <v>4002</v>
      </c>
      <c r="N71" s="2">
        <v>70</v>
      </c>
      <c r="P71" s="3">
        <v>42439</v>
      </c>
      <c r="T71" s="4">
        <v>0.69</v>
      </c>
      <c r="U71" s="1" t="s">
        <v>501</v>
      </c>
      <c r="W71" s="11">
        <v>62</v>
      </c>
      <c r="Z71" s="467"/>
      <c r="AA71" s="7">
        <v>8</v>
      </c>
      <c r="AB71" s="1" t="s">
        <v>480</v>
      </c>
    </row>
    <row r="72" spans="1:28" x14ac:dyDescent="0.35">
      <c r="A72" s="6">
        <v>4006</v>
      </c>
      <c r="N72" s="2">
        <v>71</v>
      </c>
      <c r="P72" s="3">
        <v>42440</v>
      </c>
      <c r="T72" s="4">
        <v>0.7</v>
      </c>
      <c r="U72" s="1" t="s">
        <v>501</v>
      </c>
      <c r="W72" s="11">
        <v>63</v>
      </c>
      <c r="Z72" s="467"/>
      <c r="AA72" s="7">
        <v>8.1</v>
      </c>
      <c r="AB72" s="1" t="s">
        <v>480</v>
      </c>
    </row>
    <row r="73" spans="1:28" x14ac:dyDescent="0.35">
      <c r="A73" s="6">
        <v>4008</v>
      </c>
      <c r="N73" s="2">
        <v>72</v>
      </c>
      <c r="P73" s="3">
        <v>42441</v>
      </c>
      <c r="T73" s="4">
        <v>0.71</v>
      </c>
      <c r="U73" s="1" t="s">
        <v>501</v>
      </c>
      <c r="W73" s="11">
        <v>64</v>
      </c>
      <c r="Z73" s="467"/>
      <c r="AA73" s="7">
        <v>8.1999999999999993</v>
      </c>
      <c r="AB73" s="1" t="s">
        <v>480</v>
      </c>
    </row>
    <row r="74" spans="1:28" x14ac:dyDescent="0.35">
      <c r="A74" s="6">
        <v>4026</v>
      </c>
      <c r="N74" s="2">
        <v>73</v>
      </c>
      <c r="P74" s="3">
        <v>42442</v>
      </c>
      <c r="T74" s="4">
        <v>0.72</v>
      </c>
      <c r="U74" s="1" t="s">
        <v>501</v>
      </c>
      <c r="W74" s="11">
        <v>65</v>
      </c>
      <c r="Z74" s="467"/>
      <c r="AA74" s="7">
        <v>8.3000000000000007</v>
      </c>
      <c r="AB74" s="1" t="s">
        <v>480</v>
      </c>
    </row>
    <row r="75" spans="1:28" x14ac:dyDescent="0.35">
      <c r="A75" s="6">
        <v>4028</v>
      </c>
      <c r="N75" s="2">
        <v>74</v>
      </c>
      <c r="P75" s="3">
        <v>42443</v>
      </c>
      <c r="T75" s="4">
        <v>0.73</v>
      </c>
      <c r="U75" s="1" t="s">
        <v>501</v>
      </c>
      <c r="W75" s="11">
        <v>66</v>
      </c>
      <c r="Z75" s="467"/>
      <c r="AA75" s="7">
        <v>8.4</v>
      </c>
      <c r="AB75" s="1" t="s">
        <v>480</v>
      </c>
    </row>
    <row r="76" spans="1:28" x14ac:dyDescent="0.35">
      <c r="A76" s="6">
        <v>4032</v>
      </c>
      <c r="N76" s="2">
        <v>75</v>
      </c>
      <c r="P76" s="3">
        <v>42444</v>
      </c>
      <c r="T76" s="4">
        <v>0.74</v>
      </c>
      <c r="U76" s="1" t="s">
        <v>501</v>
      </c>
      <c r="W76" s="11">
        <v>67</v>
      </c>
      <c r="Z76" s="467"/>
      <c r="AA76" s="7">
        <v>8.5</v>
      </c>
      <c r="AB76" s="1" t="s">
        <v>480</v>
      </c>
    </row>
    <row r="77" spans="1:28" x14ac:dyDescent="0.35">
      <c r="A77" s="6">
        <v>4034</v>
      </c>
      <c r="N77" s="2">
        <v>76</v>
      </c>
      <c r="P77" s="3">
        <v>42445</v>
      </c>
      <c r="T77" s="4">
        <v>0.75</v>
      </c>
      <c r="U77" s="1" t="s">
        <v>501</v>
      </c>
      <c r="W77" s="11">
        <v>68</v>
      </c>
      <c r="Z77" s="467"/>
      <c r="AA77" s="7">
        <v>8.6</v>
      </c>
      <c r="AB77" s="1" t="s">
        <v>480</v>
      </c>
    </row>
    <row r="78" spans="1:28" x14ac:dyDescent="0.35">
      <c r="A78" s="6">
        <v>4036</v>
      </c>
      <c r="N78" s="2">
        <v>77</v>
      </c>
      <c r="P78" s="3">
        <v>42446</v>
      </c>
      <c r="T78" s="4">
        <v>0.76</v>
      </c>
      <c r="U78" s="1" t="s">
        <v>501</v>
      </c>
      <c r="W78" s="11">
        <v>69</v>
      </c>
      <c r="Z78" s="467"/>
      <c r="AA78" s="7">
        <v>8.6999999999999993</v>
      </c>
      <c r="AB78" s="1" t="s">
        <v>480</v>
      </c>
    </row>
    <row r="79" spans="1:28" x14ac:dyDescent="0.35">
      <c r="A79" s="6">
        <v>4038</v>
      </c>
      <c r="N79" s="2">
        <v>78</v>
      </c>
      <c r="P79" s="3">
        <v>42447</v>
      </c>
      <c r="T79" s="4">
        <v>0.77</v>
      </c>
      <c r="U79" s="1" t="s">
        <v>501</v>
      </c>
      <c r="W79" s="11">
        <v>70</v>
      </c>
      <c r="Z79" s="467"/>
      <c r="AA79" s="7">
        <v>8.9</v>
      </c>
      <c r="AB79" s="1" t="s">
        <v>480</v>
      </c>
    </row>
    <row r="80" spans="1:28" x14ac:dyDescent="0.35">
      <c r="A80" s="6">
        <v>4044</v>
      </c>
      <c r="N80" s="2">
        <v>79</v>
      </c>
      <c r="P80" s="3">
        <v>42448</v>
      </c>
      <c r="T80" s="4">
        <v>0.78</v>
      </c>
      <c r="U80" s="1" t="s">
        <v>501</v>
      </c>
      <c r="W80" s="11">
        <v>71</v>
      </c>
      <c r="Z80" s="467"/>
      <c r="AA80" s="7">
        <v>9</v>
      </c>
      <c r="AB80" s="1" t="s">
        <v>480</v>
      </c>
    </row>
    <row r="81" spans="1:28" x14ac:dyDescent="0.35">
      <c r="A81" s="6">
        <v>4048</v>
      </c>
      <c r="N81" s="2">
        <v>80</v>
      </c>
      <c r="P81" s="3">
        <v>42449</v>
      </c>
      <c r="T81" s="4">
        <v>0.79</v>
      </c>
      <c r="U81" s="1" t="s">
        <v>501</v>
      </c>
      <c r="W81" s="11">
        <v>72</v>
      </c>
      <c r="Z81" s="467" t="s">
        <v>502</v>
      </c>
      <c r="AA81" s="7">
        <v>9.1</v>
      </c>
      <c r="AB81" s="1" t="s">
        <v>480</v>
      </c>
    </row>
    <row r="82" spans="1:28" x14ac:dyDescent="0.35">
      <c r="A82" s="6">
        <v>4056</v>
      </c>
      <c r="N82" s="2">
        <v>81</v>
      </c>
      <c r="P82" s="3">
        <v>42450</v>
      </c>
      <c r="T82" s="4">
        <v>0.8</v>
      </c>
      <c r="U82" s="1" t="s">
        <v>503</v>
      </c>
      <c r="W82" s="11">
        <v>73</v>
      </c>
      <c r="Z82" s="467"/>
      <c r="AA82" s="7">
        <v>9.1999999999999993</v>
      </c>
      <c r="AB82" s="1" t="s">
        <v>480</v>
      </c>
    </row>
    <row r="83" spans="1:28" x14ac:dyDescent="0.35">
      <c r="A83" s="6">
        <v>4064</v>
      </c>
      <c r="N83" s="2">
        <v>82</v>
      </c>
      <c r="P83" s="3">
        <v>42451</v>
      </c>
      <c r="T83" s="4">
        <v>0.81</v>
      </c>
      <c r="U83" s="1" t="s">
        <v>503</v>
      </c>
      <c r="W83" s="11">
        <v>74</v>
      </c>
      <c r="Z83" s="467"/>
      <c r="AA83" s="7">
        <v>9.3000000000000007</v>
      </c>
      <c r="AB83" s="1" t="s">
        <v>480</v>
      </c>
    </row>
    <row r="84" spans="1:28" x14ac:dyDescent="0.35">
      <c r="A84" s="6">
        <v>4069</v>
      </c>
      <c r="N84" s="2">
        <v>83</v>
      </c>
      <c r="P84" s="3">
        <v>42452</v>
      </c>
      <c r="T84" s="4">
        <v>0.82</v>
      </c>
      <c r="U84" s="1" t="s">
        <v>503</v>
      </c>
      <c r="W84" s="11">
        <v>75</v>
      </c>
      <c r="Z84" s="467"/>
      <c r="AA84" s="7">
        <v>9.4</v>
      </c>
      <c r="AB84" s="1" t="s">
        <v>480</v>
      </c>
    </row>
    <row r="85" spans="1:28" x14ac:dyDescent="0.35">
      <c r="A85" s="6">
        <v>4078</v>
      </c>
      <c r="N85" s="2">
        <v>84</v>
      </c>
      <c r="P85" s="3">
        <v>42453</v>
      </c>
      <c r="T85" s="4">
        <v>0.83</v>
      </c>
      <c r="U85" s="1" t="s">
        <v>503</v>
      </c>
      <c r="W85" s="11">
        <v>76</v>
      </c>
      <c r="Z85" s="467"/>
      <c r="AA85" s="7">
        <v>9.5</v>
      </c>
      <c r="AB85" s="1" t="s">
        <v>480</v>
      </c>
    </row>
    <row r="86" spans="1:28" x14ac:dyDescent="0.35">
      <c r="A86" s="6">
        <v>4097</v>
      </c>
      <c r="N86" s="2">
        <v>85</v>
      </c>
      <c r="P86" s="3">
        <v>42454</v>
      </c>
      <c r="T86" s="4">
        <v>0.84</v>
      </c>
      <c r="U86" s="1" t="s">
        <v>503</v>
      </c>
      <c r="W86" s="11">
        <v>77</v>
      </c>
      <c r="Z86" s="467"/>
      <c r="AA86" s="7">
        <v>9.6</v>
      </c>
      <c r="AB86" s="1" t="s">
        <v>480</v>
      </c>
    </row>
    <row r="87" spans="1:28" x14ac:dyDescent="0.35">
      <c r="A87" s="6">
        <v>4097</v>
      </c>
      <c r="N87" s="2">
        <v>86</v>
      </c>
      <c r="P87" s="3">
        <v>42455</v>
      </c>
      <c r="T87" s="4">
        <v>0.85</v>
      </c>
      <c r="U87" s="1" t="s">
        <v>503</v>
      </c>
      <c r="W87" s="11">
        <v>78</v>
      </c>
      <c r="Z87" s="467"/>
      <c r="AA87" s="7">
        <v>9.6999999999999993</v>
      </c>
      <c r="AB87" s="1" t="s">
        <v>480</v>
      </c>
    </row>
    <row r="88" spans="1:28" x14ac:dyDescent="0.35">
      <c r="A88" s="6">
        <v>4097</v>
      </c>
      <c r="N88" s="2">
        <v>87</v>
      </c>
      <c r="P88" s="3">
        <v>42456</v>
      </c>
      <c r="T88" s="4">
        <v>0.86</v>
      </c>
      <c r="U88" s="1" t="s">
        <v>503</v>
      </c>
      <c r="W88" s="11">
        <v>79</v>
      </c>
      <c r="Z88" s="467"/>
      <c r="AA88" s="7">
        <v>9.8000000000000007</v>
      </c>
      <c r="AB88" s="1" t="s">
        <v>480</v>
      </c>
    </row>
    <row r="89" spans="1:28" x14ac:dyDescent="0.35">
      <c r="A89" s="6">
        <v>4097</v>
      </c>
      <c r="N89" s="2">
        <v>88</v>
      </c>
      <c r="P89" s="3">
        <v>42457</v>
      </c>
      <c r="T89" s="4">
        <v>0.87</v>
      </c>
      <c r="U89" s="1" t="s">
        <v>503</v>
      </c>
      <c r="W89" s="11">
        <v>80</v>
      </c>
      <c r="Z89" s="467"/>
      <c r="AA89" s="7">
        <v>9.9</v>
      </c>
      <c r="AB89" s="1" t="s">
        <v>480</v>
      </c>
    </row>
    <row r="90" spans="1:28" x14ac:dyDescent="0.35">
      <c r="A90" s="6">
        <v>4097</v>
      </c>
      <c r="N90" s="2">
        <v>89</v>
      </c>
      <c r="P90" s="3">
        <v>42458</v>
      </c>
      <c r="T90" s="4">
        <v>0.88</v>
      </c>
      <c r="U90" s="1" t="s">
        <v>503</v>
      </c>
      <c r="W90" s="11">
        <v>81</v>
      </c>
      <c r="Z90" s="467"/>
      <c r="AA90" s="7">
        <v>10</v>
      </c>
      <c r="AB90" s="1" t="s">
        <v>480</v>
      </c>
    </row>
    <row r="91" spans="1:28" x14ac:dyDescent="0.35">
      <c r="A91" s="6">
        <v>4103</v>
      </c>
      <c r="N91" s="2">
        <v>90</v>
      </c>
      <c r="P91" s="3">
        <v>42459</v>
      </c>
      <c r="T91" s="4">
        <v>0.89</v>
      </c>
      <c r="U91" s="1" t="s">
        <v>503</v>
      </c>
      <c r="W91" s="11">
        <v>82</v>
      </c>
      <c r="Z91" s="467"/>
      <c r="AA91" s="7">
        <v>10.1</v>
      </c>
      <c r="AB91" s="1" t="s">
        <v>480</v>
      </c>
    </row>
    <row r="92" spans="1:28" x14ac:dyDescent="0.35">
      <c r="A92" s="6">
        <v>4112</v>
      </c>
      <c r="N92" s="2">
        <v>91</v>
      </c>
      <c r="P92" s="3">
        <v>42460</v>
      </c>
      <c r="T92" s="4">
        <v>0.9</v>
      </c>
      <c r="U92" s="1" t="s">
        <v>503</v>
      </c>
      <c r="W92" s="11">
        <v>83</v>
      </c>
      <c r="Z92" s="467"/>
      <c r="AA92" s="7">
        <v>10.199999999999999</v>
      </c>
      <c r="AB92" s="1" t="s">
        <v>480</v>
      </c>
    </row>
    <row r="93" spans="1:28" x14ac:dyDescent="0.35">
      <c r="A93" s="6">
        <v>4114</v>
      </c>
      <c r="N93" s="2">
        <v>92</v>
      </c>
      <c r="P93" s="3">
        <v>42461</v>
      </c>
      <c r="T93" s="4">
        <v>0.91</v>
      </c>
      <c r="U93" s="1" t="s">
        <v>503</v>
      </c>
      <c r="W93" s="11">
        <v>84</v>
      </c>
      <c r="Z93" s="467"/>
      <c r="AA93" s="7">
        <v>10.3</v>
      </c>
      <c r="AB93" s="1" t="s">
        <v>480</v>
      </c>
    </row>
    <row r="94" spans="1:28" x14ac:dyDescent="0.35">
      <c r="A94" s="6">
        <v>4123</v>
      </c>
      <c r="N94" s="2">
        <v>93</v>
      </c>
      <c r="P94" s="3">
        <v>42462</v>
      </c>
      <c r="T94" s="4">
        <v>0.93</v>
      </c>
      <c r="U94" s="1" t="s">
        <v>503</v>
      </c>
      <c r="W94" s="11">
        <v>85</v>
      </c>
      <c r="Z94" s="467"/>
      <c r="AA94" s="7">
        <v>10.4</v>
      </c>
      <c r="AB94" s="1" t="s">
        <v>480</v>
      </c>
    </row>
    <row r="95" spans="1:28" x14ac:dyDescent="0.35">
      <c r="A95" s="6">
        <v>4128</v>
      </c>
      <c r="N95" s="2">
        <v>94</v>
      </c>
      <c r="P95" s="3">
        <v>42463</v>
      </c>
      <c r="T95" s="4">
        <v>0.94</v>
      </c>
      <c r="U95" s="1" t="s">
        <v>503</v>
      </c>
      <c r="W95" s="11">
        <v>86</v>
      </c>
      <c r="Z95" s="467"/>
      <c r="AA95" s="7">
        <v>10.5</v>
      </c>
      <c r="AB95" s="1" t="s">
        <v>480</v>
      </c>
    </row>
    <row r="96" spans="1:28" x14ac:dyDescent="0.35">
      <c r="A96" s="6">
        <v>4137</v>
      </c>
      <c r="N96" s="2">
        <v>95</v>
      </c>
      <c r="P96" s="3">
        <v>42464</v>
      </c>
      <c r="T96" s="4">
        <v>0.95</v>
      </c>
      <c r="U96" s="1" t="s">
        <v>504</v>
      </c>
      <c r="W96" s="11">
        <v>87</v>
      </c>
      <c r="Z96" s="467"/>
      <c r="AA96" s="7">
        <v>10.6</v>
      </c>
      <c r="AB96" s="1" t="s">
        <v>480</v>
      </c>
    </row>
    <row r="97" spans="1:28" x14ac:dyDescent="0.35">
      <c r="A97" s="6">
        <v>4152</v>
      </c>
      <c r="N97" s="2">
        <v>96</v>
      </c>
      <c r="P97" s="3">
        <v>42465</v>
      </c>
      <c r="T97" s="4">
        <v>0.96</v>
      </c>
      <c r="U97" s="1" t="s">
        <v>504</v>
      </c>
      <c r="W97" s="11">
        <v>88</v>
      </c>
      <c r="Z97" s="467"/>
      <c r="AA97" s="7">
        <v>10.7</v>
      </c>
      <c r="AB97" s="1" t="s">
        <v>480</v>
      </c>
    </row>
    <row r="98" spans="1:28" x14ac:dyDescent="0.35">
      <c r="A98" s="6">
        <v>4158</v>
      </c>
      <c r="N98" s="2">
        <v>97</v>
      </c>
      <c r="P98" s="3">
        <v>42466</v>
      </c>
      <c r="T98" s="4">
        <v>0.97</v>
      </c>
      <c r="U98" s="1" t="s">
        <v>504</v>
      </c>
      <c r="W98" s="11">
        <v>89</v>
      </c>
      <c r="Z98" s="467"/>
      <c r="AA98" s="7">
        <v>10.8</v>
      </c>
      <c r="AB98" s="1" t="s">
        <v>480</v>
      </c>
    </row>
    <row r="99" spans="1:28" x14ac:dyDescent="0.35">
      <c r="A99" s="6">
        <v>4167</v>
      </c>
      <c r="N99" s="2">
        <v>98</v>
      </c>
      <c r="P99" s="3">
        <v>42467</v>
      </c>
      <c r="T99" s="4">
        <v>0.98</v>
      </c>
      <c r="U99" s="1" t="s">
        <v>504</v>
      </c>
      <c r="W99" s="11">
        <v>90</v>
      </c>
      <c r="Z99" s="467"/>
      <c r="AA99" s="7">
        <v>10.9</v>
      </c>
      <c r="AB99" s="1" t="s">
        <v>480</v>
      </c>
    </row>
    <row r="100" spans="1:28" x14ac:dyDescent="0.35">
      <c r="A100" s="6">
        <v>4169</v>
      </c>
      <c r="N100" s="2">
        <v>99</v>
      </c>
      <c r="P100" s="3">
        <v>42468</v>
      </c>
      <c r="T100" s="4">
        <v>0.99</v>
      </c>
      <c r="U100" s="1" t="s">
        <v>504</v>
      </c>
      <c r="W100" s="11">
        <v>91</v>
      </c>
      <c r="Z100" s="467"/>
      <c r="AA100" s="7">
        <v>11</v>
      </c>
      <c r="AB100" s="1" t="s">
        <v>480</v>
      </c>
    </row>
    <row r="101" spans="1:28" x14ac:dyDescent="0.35">
      <c r="A101" s="6">
        <v>4173</v>
      </c>
      <c r="N101" s="2">
        <v>100</v>
      </c>
      <c r="P101" s="3">
        <v>42469</v>
      </c>
      <c r="T101" s="4">
        <v>1</v>
      </c>
      <c r="U101" s="1" t="s">
        <v>504</v>
      </c>
      <c r="W101" s="11">
        <v>92</v>
      </c>
      <c r="Z101" s="467"/>
      <c r="AA101" s="7">
        <v>11.1</v>
      </c>
      <c r="AB101" s="1" t="s">
        <v>480</v>
      </c>
    </row>
    <row r="102" spans="1:28" x14ac:dyDescent="0.35">
      <c r="A102" s="6">
        <v>4178</v>
      </c>
      <c r="N102" s="2"/>
      <c r="P102" s="3">
        <v>42470</v>
      </c>
      <c r="T102" s="4">
        <v>1.01</v>
      </c>
      <c r="U102" s="1" t="s">
        <v>504</v>
      </c>
      <c r="W102" s="11">
        <v>93</v>
      </c>
      <c r="Z102" s="467"/>
      <c r="AA102" s="7">
        <v>11.2</v>
      </c>
      <c r="AB102" s="1" t="s">
        <v>480</v>
      </c>
    </row>
    <row r="103" spans="1:28" x14ac:dyDescent="0.35">
      <c r="A103" s="6">
        <v>4182</v>
      </c>
      <c r="N103" s="15">
        <v>0.98</v>
      </c>
      <c r="P103" s="3">
        <v>42471</v>
      </c>
      <c r="W103" s="11">
        <v>94</v>
      </c>
      <c r="Z103" s="467"/>
      <c r="AA103" s="7">
        <v>11.3</v>
      </c>
      <c r="AB103" s="1" t="s">
        <v>480</v>
      </c>
    </row>
    <row r="104" spans="1:28" x14ac:dyDescent="0.35">
      <c r="A104" s="6">
        <v>4210</v>
      </c>
      <c r="N104" s="15">
        <v>0.99</v>
      </c>
      <c r="P104" s="3">
        <v>42472</v>
      </c>
      <c r="W104" s="11">
        <v>95</v>
      </c>
      <c r="Z104" s="467"/>
      <c r="AA104" s="7">
        <v>11.4</v>
      </c>
      <c r="AB104" s="1" t="s">
        <v>480</v>
      </c>
    </row>
    <row r="105" spans="1:28" x14ac:dyDescent="0.35">
      <c r="A105" s="6">
        <v>4212</v>
      </c>
      <c r="N105" s="15">
        <v>1</v>
      </c>
      <c r="P105" s="3">
        <v>42473</v>
      </c>
      <c r="W105" s="11">
        <v>96</v>
      </c>
      <c r="Z105" s="467"/>
      <c r="AA105" s="7">
        <v>11.5</v>
      </c>
      <c r="AB105" s="1" t="s">
        <v>480</v>
      </c>
    </row>
    <row r="106" spans="1:28" x14ac:dyDescent="0.35">
      <c r="A106" s="6">
        <v>4215</v>
      </c>
      <c r="P106" s="3">
        <v>42474</v>
      </c>
      <c r="W106" s="11">
        <v>97</v>
      </c>
      <c r="Z106" s="467"/>
      <c r="AA106" s="7">
        <v>11.6</v>
      </c>
      <c r="AB106" s="1" t="s">
        <v>480</v>
      </c>
    </row>
    <row r="107" spans="1:28" x14ac:dyDescent="0.35">
      <c r="A107" s="6">
        <v>4220</v>
      </c>
      <c r="P107" s="3">
        <v>42475</v>
      </c>
      <c r="W107" s="11">
        <v>98</v>
      </c>
      <c r="Z107" s="467" t="s">
        <v>505</v>
      </c>
      <c r="AA107" s="7">
        <v>11.7</v>
      </c>
      <c r="AB107" s="1" t="s">
        <v>480</v>
      </c>
    </row>
    <row r="108" spans="1:28" x14ac:dyDescent="0.35">
      <c r="A108" s="6">
        <v>4222</v>
      </c>
      <c r="P108" s="3">
        <v>42476</v>
      </c>
      <c r="W108" s="11">
        <v>99</v>
      </c>
      <c r="Z108" s="467"/>
      <c r="AA108" s="7">
        <v>11.8</v>
      </c>
      <c r="AB108" s="1" t="s">
        <v>480</v>
      </c>
    </row>
    <row r="109" spans="1:28" x14ac:dyDescent="0.35">
      <c r="A109" s="6">
        <v>4225</v>
      </c>
      <c r="P109" s="3">
        <v>42477</v>
      </c>
      <c r="W109" s="11">
        <v>100</v>
      </c>
      <c r="Z109" s="467"/>
      <c r="AA109" s="7">
        <v>11.9</v>
      </c>
      <c r="AB109" s="1" t="s">
        <v>480</v>
      </c>
    </row>
    <row r="110" spans="1:28" x14ac:dyDescent="0.35">
      <c r="A110" s="6">
        <v>4225</v>
      </c>
      <c r="P110" s="3">
        <v>42478</v>
      </c>
      <c r="W110" s="11">
        <v>101</v>
      </c>
      <c r="Z110" s="467"/>
      <c r="AA110" s="7">
        <v>12</v>
      </c>
      <c r="AB110" s="1" t="s">
        <v>480</v>
      </c>
    </row>
    <row r="111" spans="1:28" x14ac:dyDescent="0.35">
      <c r="A111" s="6"/>
      <c r="P111" s="3">
        <v>42479</v>
      </c>
      <c r="W111" s="11">
        <v>102</v>
      </c>
      <c r="Z111" s="467"/>
      <c r="AA111" s="7">
        <v>12.1</v>
      </c>
      <c r="AB111" s="1" t="s">
        <v>480</v>
      </c>
    </row>
    <row r="112" spans="1:28" x14ac:dyDescent="0.35">
      <c r="P112" s="3">
        <v>42480</v>
      </c>
      <c r="W112" s="11">
        <v>103</v>
      </c>
      <c r="Z112" s="467"/>
      <c r="AA112" s="7">
        <v>12.2</v>
      </c>
      <c r="AB112" s="1" t="s">
        <v>480</v>
      </c>
    </row>
    <row r="113" spans="1:28" x14ac:dyDescent="0.35">
      <c r="A113" s="6" t="s">
        <v>506</v>
      </c>
      <c r="P113" s="3">
        <v>42481</v>
      </c>
      <c r="W113" s="11">
        <v>104</v>
      </c>
      <c r="Z113" s="467"/>
      <c r="AA113" s="7">
        <v>12.3</v>
      </c>
      <c r="AB113" s="1" t="s">
        <v>480</v>
      </c>
    </row>
    <row r="114" spans="1:28" x14ac:dyDescent="0.35">
      <c r="A114" s="6" t="s">
        <v>507</v>
      </c>
      <c r="P114" s="3">
        <v>42482</v>
      </c>
      <c r="W114" s="11">
        <v>105</v>
      </c>
      <c r="Z114" s="467"/>
      <c r="AA114" s="7">
        <v>12.4</v>
      </c>
      <c r="AB114" s="1" t="s">
        <v>480</v>
      </c>
    </row>
    <row r="115" spans="1:28" x14ac:dyDescent="0.35">
      <c r="A115" s="6" t="s">
        <v>508</v>
      </c>
      <c r="P115" s="3">
        <v>42483</v>
      </c>
      <c r="W115" s="11">
        <v>106</v>
      </c>
      <c r="Z115" s="467"/>
      <c r="AA115" s="7">
        <v>12.5</v>
      </c>
      <c r="AB115" s="1" t="s">
        <v>480</v>
      </c>
    </row>
    <row r="116" spans="1:28" ht="23" x14ac:dyDescent="0.35">
      <c r="A116" s="6" t="s">
        <v>509</v>
      </c>
      <c r="P116" s="3">
        <v>42484</v>
      </c>
      <c r="W116" s="11">
        <v>107</v>
      </c>
      <c r="Z116" s="467"/>
      <c r="AA116" s="7">
        <v>12.6</v>
      </c>
      <c r="AB116" s="1" t="s">
        <v>480</v>
      </c>
    </row>
    <row r="117" spans="1:28" x14ac:dyDescent="0.35">
      <c r="A117" s="16" t="s">
        <v>510</v>
      </c>
      <c r="P117" s="3">
        <v>42485</v>
      </c>
      <c r="W117" s="11">
        <v>108</v>
      </c>
      <c r="Z117" s="467"/>
      <c r="AA117" s="7">
        <v>12.7</v>
      </c>
      <c r="AB117" s="1" t="s">
        <v>480</v>
      </c>
    </row>
    <row r="118" spans="1:28" x14ac:dyDescent="0.35">
      <c r="A118" s="9" t="s">
        <v>511</v>
      </c>
      <c r="P118" s="3">
        <v>42486</v>
      </c>
      <c r="W118" s="11">
        <v>109</v>
      </c>
      <c r="Z118" s="467"/>
      <c r="AA118" s="7">
        <v>12.8</v>
      </c>
      <c r="AB118" s="1" t="s">
        <v>480</v>
      </c>
    </row>
    <row r="119" spans="1:28" x14ac:dyDescent="0.35">
      <c r="A119" s="6" t="s">
        <v>512</v>
      </c>
      <c r="P119" s="3">
        <v>42487</v>
      </c>
      <c r="W119" s="11">
        <v>110</v>
      </c>
      <c r="Z119" s="467"/>
      <c r="AA119" s="7">
        <v>12.9</v>
      </c>
      <c r="AB119" s="1" t="s">
        <v>480</v>
      </c>
    </row>
    <row r="120" spans="1:28" x14ac:dyDescent="0.35">
      <c r="A120" s="6" t="s">
        <v>513</v>
      </c>
      <c r="P120" s="3">
        <v>42488</v>
      </c>
      <c r="W120" s="11">
        <v>111</v>
      </c>
      <c r="Z120" s="467"/>
      <c r="AA120" s="7">
        <v>13</v>
      </c>
      <c r="AB120" s="1" t="s">
        <v>480</v>
      </c>
    </row>
    <row r="121" spans="1:28" x14ac:dyDescent="0.35">
      <c r="A121" s="10" t="s">
        <v>514</v>
      </c>
      <c r="P121" s="3">
        <v>42489</v>
      </c>
      <c r="W121" s="11">
        <v>112</v>
      </c>
      <c r="Z121" s="467"/>
      <c r="AA121" s="7">
        <v>13.1</v>
      </c>
      <c r="AB121" s="1" t="s">
        <v>480</v>
      </c>
    </row>
    <row r="122" spans="1:28" x14ac:dyDescent="0.35">
      <c r="A122" s="6" t="s">
        <v>515</v>
      </c>
      <c r="P122" s="3">
        <v>42490</v>
      </c>
      <c r="W122" s="11">
        <v>113</v>
      </c>
      <c r="Z122" s="467"/>
      <c r="AA122" s="7">
        <v>13.2</v>
      </c>
      <c r="AB122" s="1" t="s">
        <v>480</v>
      </c>
    </row>
    <row r="123" spans="1:28" x14ac:dyDescent="0.35">
      <c r="A123" s="6" t="s">
        <v>516</v>
      </c>
      <c r="P123" s="3">
        <v>42491</v>
      </c>
      <c r="W123" s="11">
        <v>114</v>
      </c>
      <c r="Z123" s="467"/>
      <c r="AA123" s="7">
        <v>13.3</v>
      </c>
      <c r="AB123" s="1" t="s">
        <v>480</v>
      </c>
    </row>
    <row r="124" spans="1:28" x14ac:dyDescent="0.35">
      <c r="A124" s="6" t="s">
        <v>517</v>
      </c>
      <c r="P124" s="3">
        <v>42492</v>
      </c>
      <c r="W124" s="11">
        <v>115</v>
      </c>
      <c r="Z124" s="467"/>
      <c r="AA124" s="7">
        <v>13.4</v>
      </c>
      <c r="AB124" s="1" t="s">
        <v>480</v>
      </c>
    </row>
    <row r="125" spans="1:28" x14ac:dyDescent="0.35">
      <c r="A125" s="6" t="s">
        <v>518</v>
      </c>
      <c r="P125" s="3">
        <v>42493</v>
      </c>
      <c r="W125" s="11">
        <v>116</v>
      </c>
      <c r="Z125" s="467"/>
      <c r="AA125" s="7">
        <v>13.5</v>
      </c>
      <c r="AB125" s="1" t="s">
        <v>480</v>
      </c>
    </row>
    <row r="126" spans="1:28" x14ac:dyDescent="0.35">
      <c r="A126" s="6" t="s">
        <v>519</v>
      </c>
      <c r="P126" s="3">
        <v>42494</v>
      </c>
      <c r="W126" s="11">
        <v>117</v>
      </c>
      <c r="Z126" s="467"/>
      <c r="AA126" s="7">
        <v>13.6</v>
      </c>
      <c r="AB126" s="1" t="s">
        <v>480</v>
      </c>
    </row>
    <row r="127" spans="1:28" x14ac:dyDescent="0.35">
      <c r="A127" s="6" t="s">
        <v>520</v>
      </c>
      <c r="P127" s="3">
        <v>42495</v>
      </c>
      <c r="W127" s="11">
        <v>118</v>
      </c>
      <c r="Z127" s="467"/>
      <c r="AA127" s="7">
        <v>13.7</v>
      </c>
      <c r="AB127" s="1" t="s">
        <v>480</v>
      </c>
    </row>
    <row r="128" spans="1:28" x14ac:dyDescent="0.35">
      <c r="A128" s="6" t="s">
        <v>521</v>
      </c>
      <c r="P128" s="3">
        <v>42496</v>
      </c>
      <c r="W128" s="11">
        <v>119</v>
      </c>
      <c r="Z128" s="467"/>
      <c r="AA128" s="7">
        <v>13.8</v>
      </c>
      <c r="AB128" s="1" t="s">
        <v>480</v>
      </c>
    </row>
    <row r="129" spans="1:28" x14ac:dyDescent="0.35">
      <c r="A129" s="6" t="s">
        <v>522</v>
      </c>
      <c r="P129" s="3">
        <v>42497</v>
      </c>
      <c r="W129" s="11">
        <v>120</v>
      </c>
      <c r="Z129" s="467"/>
      <c r="AA129" s="7">
        <v>13.9</v>
      </c>
      <c r="AB129" s="1" t="s">
        <v>480</v>
      </c>
    </row>
    <row r="130" spans="1:28" x14ac:dyDescent="0.35">
      <c r="A130" s="6" t="s">
        <v>523</v>
      </c>
      <c r="P130" s="3">
        <v>42498</v>
      </c>
      <c r="W130" s="11">
        <v>121</v>
      </c>
      <c r="Z130" s="467"/>
      <c r="AA130" s="7">
        <v>14</v>
      </c>
      <c r="AB130" s="1" t="s">
        <v>480</v>
      </c>
    </row>
    <row r="131" spans="1:28" x14ac:dyDescent="0.35">
      <c r="A131" s="6" t="s">
        <v>524</v>
      </c>
      <c r="P131" s="3">
        <v>42499</v>
      </c>
      <c r="W131" s="11">
        <v>122</v>
      </c>
      <c r="Z131" s="467"/>
      <c r="AA131" s="7">
        <v>14.1</v>
      </c>
      <c r="AB131" s="1" t="s">
        <v>480</v>
      </c>
    </row>
    <row r="132" spans="1:28" x14ac:dyDescent="0.35">
      <c r="A132" s="6" t="s">
        <v>525</v>
      </c>
      <c r="P132" s="3">
        <v>42500</v>
      </c>
      <c r="W132" s="11">
        <v>123</v>
      </c>
      <c r="Z132" s="467"/>
      <c r="AA132" s="7">
        <v>14.2</v>
      </c>
      <c r="AB132" s="1" t="s">
        <v>480</v>
      </c>
    </row>
    <row r="133" spans="1:28" x14ac:dyDescent="0.35">
      <c r="A133" s="6" t="s">
        <v>526</v>
      </c>
      <c r="P133" s="3">
        <v>42501</v>
      </c>
      <c r="W133" s="11">
        <v>124</v>
      </c>
      <c r="Z133" s="467" t="s">
        <v>527</v>
      </c>
      <c r="AA133" s="7">
        <v>14.3</v>
      </c>
      <c r="AB133" s="1" t="s">
        <v>480</v>
      </c>
    </row>
    <row r="134" spans="1:28" x14ac:dyDescent="0.35">
      <c r="A134" s="6" t="s">
        <v>528</v>
      </c>
      <c r="P134" s="3">
        <v>42502</v>
      </c>
      <c r="W134" s="11">
        <v>125</v>
      </c>
      <c r="Z134" s="467"/>
      <c r="AA134" s="7">
        <v>14.4</v>
      </c>
      <c r="AB134" s="1" t="s">
        <v>480</v>
      </c>
    </row>
    <row r="135" spans="1:28" x14ac:dyDescent="0.35">
      <c r="A135" s="6" t="s">
        <v>529</v>
      </c>
      <c r="P135" s="3">
        <v>42503</v>
      </c>
      <c r="W135" s="11">
        <v>126</v>
      </c>
      <c r="Z135" s="467"/>
      <c r="AA135" s="7">
        <v>14.5</v>
      </c>
      <c r="AB135" s="1" t="s">
        <v>480</v>
      </c>
    </row>
    <row r="136" spans="1:28" x14ac:dyDescent="0.35">
      <c r="A136" s="6" t="s">
        <v>530</v>
      </c>
      <c r="P136" s="3">
        <v>42504</v>
      </c>
      <c r="W136" s="11">
        <v>127</v>
      </c>
      <c r="Z136" s="467"/>
      <c r="AA136" s="7">
        <v>14.6</v>
      </c>
      <c r="AB136" s="1" t="s">
        <v>480</v>
      </c>
    </row>
    <row r="137" spans="1:28" x14ac:dyDescent="0.35">
      <c r="A137" s="6" t="s">
        <v>531</v>
      </c>
      <c r="P137" s="3">
        <v>42505</v>
      </c>
      <c r="W137" s="11">
        <v>128</v>
      </c>
      <c r="Z137" s="467"/>
      <c r="AA137" s="7">
        <v>14.7</v>
      </c>
      <c r="AB137" s="1" t="s">
        <v>480</v>
      </c>
    </row>
    <row r="138" spans="1:28" x14ac:dyDescent="0.35">
      <c r="A138" s="6" t="s">
        <v>532</v>
      </c>
      <c r="P138" s="3">
        <v>42506</v>
      </c>
      <c r="W138" s="11">
        <v>129</v>
      </c>
      <c r="Z138" s="467"/>
      <c r="AA138" s="7">
        <v>14.8</v>
      </c>
      <c r="AB138" s="1" t="s">
        <v>480</v>
      </c>
    </row>
    <row r="139" spans="1:28" x14ac:dyDescent="0.35">
      <c r="A139" s="6" t="s">
        <v>532</v>
      </c>
      <c r="P139" s="3">
        <v>42507</v>
      </c>
      <c r="W139" s="11">
        <v>130</v>
      </c>
      <c r="Z139" s="467"/>
      <c r="AA139" s="7">
        <v>14.9</v>
      </c>
      <c r="AB139" s="1" t="s">
        <v>480</v>
      </c>
    </row>
    <row r="140" spans="1:28" x14ac:dyDescent="0.35">
      <c r="A140" s="14" t="s">
        <v>533</v>
      </c>
      <c r="P140" s="3">
        <v>42508</v>
      </c>
      <c r="W140" s="11">
        <v>131</v>
      </c>
      <c r="Z140" s="467"/>
      <c r="AA140" s="7">
        <v>15</v>
      </c>
      <c r="AB140" s="1" t="s">
        <v>480</v>
      </c>
    </row>
    <row r="141" spans="1:28" x14ac:dyDescent="0.35">
      <c r="A141" s="6" t="s">
        <v>534</v>
      </c>
      <c r="P141" s="3">
        <v>42509</v>
      </c>
      <c r="W141" s="11">
        <v>132</v>
      </c>
      <c r="Z141" s="467"/>
      <c r="AA141" s="7">
        <v>15.1</v>
      </c>
      <c r="AB141" s="1" t="s">
        <v>480</v>
      </c>
    </row>
    <row r="142" spans="1:28" x14ac:dyDescent="0.35">
      <c r="A142" s="14" t="s">
        <v>535</v>
      </c>
      <c r="P142" s="3">
        <v>42510</v>
      </c>
      <c r="W142" s="11">
        <v>133</v>
      </c>
      <c r="Z142" s="467"/>
      <c r="AA142" s="7">
        <v>15.2</v>
      </c>
      <c r="AB142" s="1" t="s">
        <v>480</v>
      </c>
    </row>
    <row r="143" spans="1:28" x14ac:dyDescent="0.35">
      <c r="A143" s="6" t="s">
        <v>536</v>
      </c>
      <c r="P143" s="3">
        <v>42511</v>
      </c>
      <c r="W143" s="11">
        <v>134</v>
      </c>
      <c r="Z143" s="467"/>
      <c r="AA143" s="7">
        <v>15.3</v>
      </c>
      <c r="AB143" s="1" t="s">
        <v>480</v>
      </c>
    </row>
    <row r="144" spans="1:28" x14ac:dyDescent="0.35">
      <c r="A144" s="6" t="s">
        <v>537</v>
      </c>
      <c r="P144" s="3">
        <v>42512</v>
      </c>
      <c r="W144" s="11">
        <v>135</v>
      </c>
      <c r="Z144" s="467"/>
      <c r="AA144" s="7">
        <v>15.4</v>
      </c>
      <c r="AB144" s="1" t="s">
        <v>480</v>
      </c>
    </row>
    <row r="145" spans="1:28" x14ac:dyDescent="0.35">
      <c r="A145" s="16" t="s">
        <v>538</v>
      </c>
      <c r="P145" s="3">
        <v>42513</v>
      </c>
      <c r="W145" s="11">
        <v>136</v>
      </c>
      <c r="Z145" s="467"/>
      <c r="AA145" s="7">
        <v>15.5</v>
      </c>
      <c r="AB145" s="1" t="s">
        <v>480</v>
      </c>
    </row>
    <row r="146" spans="1:28" x14ac:dyDescent="0.35">
      <c r="A146" s="6" t="s">
        <v>539</v>
      </c>
      <c r="P146" s="3">
        <v>42514</v>
      </c>
      <c r="W146" s="11">
        <v>137</v>
      </c>
      <c r="Z146" s="467"/>
      <c r="AA146" s="7">
        <v>15.6</v>
      </c>
      <c r="AB146" s="1" t="s">
        <v>480</v>
      </c>
    </row>
    <row r="147" spans="1:28" x14ac:dyDescent="0.35">
      <c r="A147" s="6" t="s">
        <v>540</v>
      </c>
      <c r="P147" s="3">
        <v>42515</v>
      </c>
      <c r="W147" s="11">
        <v>138</v>
      </c>
      <c r="Z147" s="467"/>
      <c r="AA147" s="7">
        <v>15.7</v>
      </c>
      <c r="AB147" s="1" t="s">
        <v>480</v>
      </c>
    </row>
    <row r="148" spans="1:28" x14ac:dyDescent="0.35">
      <c r="A148" s="6" t="s">
        <v>541</v>
      </c>
      <c r="P148" s="3">
        <v>42516</v>
      </c>
      <c r="W148" s="11">
        <v>139</v>
      </c>
      <c r="Z148" s="467"/>
      <c r="AA148" s="7">
        <v>15.8</v>
      </c>
      <c r="AB148" s="1" t="s">
        <v>480</v>
      </c>
    </row>
    <row r="149" spans="1:28" x14ac:dyDescent="0.35">
      <c r="A149" s="6" t="s">
        <v>542</v>
      </c>
      <c r="P149" s="3">
        <v>42517</v>
      </c>
      <c r="W149" s="11">
        <v>140</v>
      </c>
      <c r="Z149" s="467"/>
      <c r="AA149" s="7">
        <v>15.9</v>
      </c>
      <c r="AB149" s="1" t="s">
        <v>480</v>
      </c>
    </row>
    <row r="150" spans="1:28" x14ac:dyDescent="0.35">
      <c r="A150" s="6" t="s">
        <v>543</v>
      </c>
      <c r="P150" s="3">
        <v>42518</v>
      </c>
      <c r="W150" s="11">
        <v>141</v>
      </c>
      <c r="Z150" s="467"/>
      <c r="AA150" s="7">
        <v>16</v>
      </c>
      <c r="AB150" s="1" t="s">
        <v>480</v>
      </c>
    </row>
    <row r="151" spans="1:28" x14ac:dyDescent="0.35">
      <c r="A151" s="6" t="s">
        <v>544</v>
      </c>
      <c r="P151" s="3">
        <v>42519</v>
      </c>
      <c r="W151" s="11">
        <v>142</v>
      </c>
      <c r="Z151" s="467"/>
      <c r="AA151" s="7">
        <v>16.100000000000001</v>
      </c>
      <c r="AB151" s="1" t="s">
        <v>480</v>
      </c>
    </row>
    <row r="152" spans="1:28" x14ac:dyDescent="0.35">
      <c r="A152" s="6" t="s">
        <v>545</v>
      </c>
      <c r="P152" s="3">
        <v>42520</v>
      </c>
      <c r="W152" s="11">
        <v>143</v>
      </c>
      <c r="Z152" s="467"/>
      <c r="AA152" s="7">
        <v>16.2</v>
      </c>
      <c r="AB152" s="1" t="s">
        <v>480</v>
      </c>
    </row>
    <row r="153" spans="1:28" x14ac:dyDescent="0.35">
      <c r="A153" s="6" t="s">
        <v>546</v>
      </c>
      <c r="P153" s="3">
        <v>42521</v>
      </c>
      <c r="W153" s="11">
        <v>144</v>
      </c>
      <c r="Z153" s="467"/>
      <c r="AA153" s="7">
        <v>16.3</v>
      </c>
      <c r="AB153" s="1" t="s">
        <v>480</v>
      </c>
    </row>
    <row r="154" spans="1:28" x14ac:dyDescent="0.35">
      <c r="A154" s="6" t="s">
        <v>547</v>
      </c>
      <c r="P154" s="3">
        <v>42522</v>
      </c>
      <c r="W154" s="11">
        <v>145</v>
      </c>
      <c r="Z154" s="467"/>
      <c r="AA154" s="7">
        <v>16.399999999999999</v>
      </c>
      <c r="AB154" s="1" t="s">
        <v>480</v>
      </c>
    </row>
    <row r="155" spans="1:28" x14ac:dyDescent="0.35">
      <c r="A155" s="6" t="s">
        <v>548</v>
      </c>
      <c r="P155" s="3">
        <v>42523</v>
      </c>
      <c r="W155" s="11">
        <v>146</v>
      </c>
      <c r="Z155" s="467"/>
      <c r="AA155" s="7">
        <v>16.5</v>
      </c>
      <c r="AB155" s="1" t="s">
        <v>480</v>
      </c>
    </row>
    <row r="156" spans="1:28" x14ac:dyDescent="0.35">
      <c r="A156" s="6" t="s">
        <v>549</v>
      </c>
      <c r="P156" s="3">
        <v>42524</v>
      </c>
      <c r="W156" s="11">
        <v>147</v>
      </c>
      <c r="Z156" s="467"/>
      <c r="AA156" s="7">
        <v>16.600000000000001</v>
      </c>
      <c r="AB156" s="1" t="s">
        <v>480</v>
      </c>
    </row>
    <row r="157" spans="1:28" x14ac:dyDescent="0.35">
      <c r="A157" s="6" t="s">
        <v>550</v>
      </c>
      <c r="P157" s="3">
        <v>42525</v>
      </c>
      <c r="W157" s="11">
        <v>148</v>
      </c>
      <c r="Z157" s="467"/>
      <c r="AA157" s="7">
        <v>16.7</v>
      </c>
      <c r="AB157" s="1" t="s">
        <v>480</v>
      </c>
    </row>
    <row r="158" spans="1:28" x14ac:dyDescent="0.35">
      <c r="A158" s="17" t="s">
        <v>551</v>
      </c>
      <c r="P158" s="3">
        <v>42526</v>
      </c>
      <c r="W158" s="11">
        <v>149</v>
      </c>
      <c r="Z158" s="467"/>
      <c r="AA158" s="7">
        <v>16.8</v>
      </c>
      <c r="AB158" s="1" t="s">
        <v>480</v>
      </c>
    </row>
    <row r="159" spans="1:28" x14ac:dyDescent="0.35">
      <c r="A159" s="6" t="s">
        <v>552</v>
      </c>
      <c r="P159" s="3">
        <v>42527</v>
      </c>
      <c r="W159" s="11">
        <v>150</v>
      </c>
      <c r="Z159" s="467" t="s">
        <v>553</v>
      </c>
      <c r="AA159" s="7">
        <v>16.899999999999999</v>
      </c>
      <c r="AB159" s="1" t="s">
        <v>480</v>
      </c>
    </row>
    <row r="160" spans="1:28" x14ac:dyDescent="0.35">
      <c r="A160" s="6" t="s">
        <v>554</v>
      </c>
      <c r="P160" s="3">
        <v>42528</v>
      </c>
      <c r="W160" s="11">
        <v>151</v>
      </c>
      <c r="Z160" s="467"/>
      <c r="AA160" s="7">
        <v>17</v>
      </c>
      <c r="AB160" s="1" t="s">
        <v>480</v>
      </c>
    </row>
    <row r="161" spans="1:28" x14ac:dyDescent="0.35">
      <c r="A161" s="6" t="s">
        <v>555</v>
      </c>
      <c r="P161" s="3">
        <v>42529</v>
      </c>
      <c r="W161" s="11">
        <v>152</v>
      </c>
      <c r="Z161" s="467"/>
      <c r="AA161" s="7">
        <v>17.100000000000001</v>
      </c>
      <c r="AB161" s="1" t="s">
        <v>480</v>
      </c>
    </row>
    <row r="162" spans="1:28" x14ac:dyDescent="0.35">
      <c r="A162" s="6" t="s">
        <v>556</v>
      </c>
      <c r="P162" s="3">
        <v>42530</v>
      </c>
      <c r="W162" s="11">
        <v>153</v>
      </c>
      <c r="Z162" s="467"/>
      <c r="AA162" s="7">
        <v>17.2</v>
      </c>
      <c r="AB162" s="1" t="s">
        <v>480</v>
      </c>
    </row>
    <row r="163" spans="1:28" x14ac:dyDescent="0.35">
      <c r="A163" s="6" t="s">
        <v>557</v>
      </c>
      <c r="P163" s="3">
        <v>42531</v>
      </c>
      <c r="W163" s="11">
        <v>154</v>
      </c>
      <c r="Z163" s="467"/>
      <c r="AA163" s="7">
        <v>17.3</v>
      </c>
      <c r="AB163" s="1" t="s">
        <v>480</v>
      </c>
    </row>
    <row r="164" spans="1:28" x14ac:dyDescent="0.35">
      <c r="A164" s="6" t="s">
        <v>558</v>
      </c>
      <c r="P164" s="3">
        <v>42532</v>
      </c>
      <c r="W164" s="11">
        <v>155</v>
      </c>
      <c r="Z164" s="467"/>
      <c r="AA164" s="7">
        <v>17.399999999999999</v>
      </c>
      <c r="AB164" s="1" t="s">
        <v>480</v>
      </c>
    </row>
    <row r="165" spans="1:28" x14ac:dyDescent="0.35">
      <c r="A165" s="6" t="s">
        <v>559</v>
      </c>
      <c r="P165" s="3">
        <v>42533</v>
      </c>
      <c r="W165" s="11">
        <v>156</v>
      </c>
      <c r="Z165" s="467"/>
      <c r="AA165" s="7">
        <v>17.5</v>
      </c>
      <c r="AB165" s="1" t="s">
        <v>480</v>
      </c>
    </row>
    <row r="166" spans="1:28" x14ac:dyDescent="0.35">
      <c r="A166" s="6" t="s">
        <v>560</v>
      </c>
      <c r="P166" s="3">
        <v>42534</v>
      </c>
      <c r="W166" s="11">
        <v>157</v>
      </c>
      <c r="Z166" s="467"/>
      <c r="AA166" s="7">
        <v>17.600000000000001</v>
      </c>
      <c r="AB166" s="1" t="s">
        <v>480</v>
      </c>
    </row>
    <row r="167" spans="1:28" x14ac:dyDescent="0.35">
      <c r="A167" s="6" t="s">
        <v>561</v>
      </c>
      <c r="P167" s="3">
        <v>42535</v>
      </c>
      <c r="W167" s="11">
        <v>158</v>
      </c>
      <c r="Z167" s="467"/>
      <c r="AA167" s="7">
        <v>17.7</v>
      </c>
      <c r="AB167" s="1" t="s">
        <v>480</v>
      </c>
    </row>
    <row r="168" spans="1:28" x14ac:dyDescent="0.35">
      <c r="A168" s="6" t="s">
        <v>562</v>
      </c>
      <c r="P168" s="3">
        <v>42536</v>
      </c>
      <c r="W168" s="11">
        <v>159</v>
      </c>
      <c r="Z168" s="467"/>
      <c r="AA168" s="7">
        <v>17.8</v>
      </c>
      <c r="AB168" s="1" t="s">
        <v>480</v>
      </c>
    </row>
    <row r="169" spans="1:28" x14ac:dyDescent="0.35">
      <c r="A169" s="6" t="s">
        <v>563</v>
      </c>
      <c r="P169" s="3">
        <v>42537</v>
      </c>
      <c r="W169" s="11">
        <v>160</v>
      </c>
      <c r="Z169" s="467"/>
      <c r="AA169" s="7">
        <v>17.899999999999999</v>
      </c>
      <c r="AB169" s="1" t="s">
        <v>480</v>
      </c>
    </row>
    <row r="170" spans="1:28" x14ac:dyDescent="0.35">
      <c r="A170" s="6" t="s">
        <v>564</v>
      </c>
      <c r="P170" s="3">
        <v>42538</v>
      </c>
      <c r="W170" s="11">
        <v>161</v>
      </c>
      <c r="Z170" s="467"/>
      <c r="AA170" s="7">
        <v>18</v>
      </c>
      <c r="AB170" s="1" t="s">
        <v>480</v>
      </c>
    </row>
    <row r="171" spans="1:28" x14ac:dyDescent="0.35">
      <c r="A171" s="6" t="s">
        <v>565</v>
      </c>
      <c r="P171" s="3">
        <v>42539</v>
      </c>
      <c r="W171" s="11">
        <v>162</v>
      </c>
      <c r="Z171" s="467"/>
      <c r="AA171" s="7">
        <v>18.100000000000001</v>
      </c>
      <c r="AB171" s="1" t="s">
        <v>480</v>
      </c>
    </row>
    <row r="172" spans="1:28" x14ac:dyDescent="0.35">
      <c r="A172" s="6" t="s">
        <v>566</v>
      </c>
      <c r="P172" s="3">
        <v>42540</v>
      </c>
      <c r="W172" s="11">
        <v>163</v>
      </c>
      <c r="Z172" s="467"/>
      <c r="AA172" s="7">
        <v>18.2</v>
      </c>
      <c r="AB172" s="1" t="s">
        <v>480</v>
      </c>
    </row>
    <row r="173" spans="1:28" x14ac:dyDescent="0.35">
      <c r="A173" s="6" t="s">
        <v>567</v>
      </c>
      <c r="P173" s="3">
        <v>42541</v>
      </c>
      <c r="W173" s="11">
        <v>164</v>
      </c>
      <c r="Z173" s="467"/>
      <c r="AA173" s="7">
        <v>18.3</v>
      </c>
      <c r="AB173" s="1" t="s">
        <v>480</v>
      </c>
    </row>
    <row r="174" spans="1:28" x14ac:dyDescent="0.35">
      <c r="A174" s="6" t="s">
        <v>568</v>
      </c>
      <c r="P174" s="3">
        <v>42542</v>
      </c>
      <c r="W174" s="11">
        <v>165</v>
      </c>
      <c r="Z174" s="467"/>
      <c r="AA174" s="7">
        <v>18.399999999999999</v>
      </c>
      <c r="AB174" s="1" t="s">
        <v>480</v>
      </c>
    </row>
    <row r="175" spans="1:28" x14ac:dyDescent="0.35">
      <c r="A175" s="6" t="s">
        <v>569</v>
      </c>
      <c r="P175" s="3">
        <v>42543</v>
      </c>
      <c r="W175" s="11">
        <v>166</v>
      </c>
      <c r="Z175" s="467"/>
      <c r="AA175" s="7">
        <v>18.5</v>
      </c>
      <c r="AB175" s="1" t="s">
        <v>480</v>
      </c>
    </row>
    <row r="176" spans="1:28" x14ac:dyDescent="0.35">
      <c r="A176" s="6" t="s">
        <v>570</v>
      </c>
      <c r="P176" s="3">
        <v>42544</v>
      </c>
      <c r="W176" s="11">
        <v>167</v>
      </c>
      <c r="Z176" s="467"/>
      <c r="AA176" s="7">
        <v>18.600000000000001</v>
      </c>
      <c r="AB176" s="1" t="s">
        <v>480</v>
      </c>
    </row>
    <row r="177" spans="1:28" x14ac:dyDescent="0.35">
      <c r="A177" s="6" t="s">
        <v>571</v>
      </c>
      <c r="P177" s="3">
        <v>42545</v>
      </c>
      <c r="W177" s="11">
        <v>168</v>
      </c>
      <c r="Z177" s="467"/>
      <c r="AA177" s="7">
        <v>18.7</v>
      </c>
      <c r="AB177" s="1" t="s">
        <v>480</v>
      </c>
    </row>
    <row r="178" spans="1:28" x14ac:dyDescent="0.35">
      <c r="A178" s="6" t="s">
        <v>572</v>
      </c>
      <c r="P178" s="3">
        <v>42546</v>
      </c>
      <c r="W178" s="11">
        <v>169</v>
      </c>
      <c r="Z178" s="467"/>
      <c r="AA178" s="7">
        <v>18.8</v>
      </c>
      <c r="AB178" s="1" t="s">
        <v>480</v>
      </c>
    </row>
    <row r="179" spans="1:28" x14ac:dyDescent="0.35">
      <c r="A179" s="6" t="s">
        <v>573</v>
      </c>
      <c r="P179" s="3">
        <v>42547</v>
      </c>
      <c r="W179" s="11">
        <v>170</v>
      </c>
      <c r="Z179" s="467"/>
      <c r="AA179" s="7">
        <v>18.899999999999999</v>
      </c>
      <c r="AB179" s="1" t="s">
        <v>480</v>
      </c>
    </row>
    <row r="180" spans="1:28" x14ac:dyDescent="0.35">
      <c r="A180" s="6" t="s">
        <v>574</v>
      </c>
      <c r="P180" s="3">
        <v>42548</v>
      </c>
      <c r="W180" s="11">
        <v>171</v>
      </c>
      <c r="Z180" s="467"/>
      <c r="AA180" s="7">
        <v>19</v>
      </c>
      <c r="AB180" s="1" t="s">
        <v>480</v>
      </c>
    </row>
    <row r="181" spans="1:28" x14ac:dyDescent="0.35">
      <c r="A181" s="6" t="s">
        <v>575</v>
      </c>
      <c r="P181" s="3">
        <v>42549</v>
      </c>
      <c r="W181" s="11">
        <v>172</v>
      </c>
      <c r="Z181" s="467"/>
      <c r="AA181" s="7">
        <v>19.100000000000001</v>
      </c>
      <c r="AB181" s="1" t="s">
        <v>480</v>
      </c>
    </row>
    <row r="182" spans="1:28" x14ac:dyDescent="0.35">
      <c r="A182" s="6" t="s">
        <v>576</v>
      </c>
      <c r="P182" s="3">
        <v>42550</v>
      </c>
      <c r="W182" s="11">
        <v>173</v>
      </c>
      <c r="Z182" s="467"/>
      <c r="AA182" s="7">
        <v>19.2</v>
      </c>
      <c r="AB182" s="1" t="s">
        <v>480</v>
      </c>
    </row>
    <row r="183" spans="1:28" x14ac:dyDescent="0.35">
      <c r="A183" s="6" t="s">
        <v>577</v>
      </c>
      <c r="P183" s="3">
        <v>42551</v>
      </c>
      <c r="W183" s="11">
        <v>174</v>
      </c>
      <c r="Z183" s="467"/>
      <c r="AA183" s="7">
        <v>19.3</v>
      </c>
      <c r="AB183" s="1" t="s">
        <v>480</v>
      </c>
    </row>
    <row r="184" spans="1:28" x14ac:dyDescent="0.35">
      <c r="A184" s="6" t="s">
        <v>578</v>
      </c>
      <c r="P184" s="3">
        <v>42552</v>
      </c>
      <c r="W184" s="11">
        <v>175</v>
      </c>
      <c r="Z184" s="467"/>
      <c r="AA184" s="7">
        <v>19.399999999999999</v>
      </c>
      <c r="AB184" s="1" t="s">
        <v>480</v>
      </c>
    </row>
    <row r="185" spans="1:28" x14ac:dyDescent="0.35">
      <c r="A185" s="6" t="s">
        <v>579</v>
      </c>
      <c r="P185" s="3">
        <v>42553</v>
      </c>
      <c r="W185" s="11">
        <v>176</v>
      </c>
      <c r="Z185" s="467" t="s">
        <v>580</v>
      </c>
      <c r="AA185" s="7">
        <v>19.5</v>
      </c>
      <c r="AB185" s="1" t="s">
        <v>480</v>
      </c>
    </row>
    <row r="186" spans="1:28" x14ac:dyDescent="0.35">
      <c r="A186" s="6" t="s">
        <v>581</v>
      </c>
      <c r="P186" s="3">
        <v>42554</v>
      </c>
      <c r="W186" s="11">
        <v>177</v>
      </c>
      <c r="Z186" s="467"/>
      <c r="AA186" s="7">
        <v>19.600000000000001</v>
      </c>
      <c r="AB186" s="1" t="s">
        <v>480</v>
      </c>
    </row>
    <row r="187" spans="1:28" x14ac:dyDescent="0.35">
      <c r="A187" s="6" t="s">
        <v>582</v>
      </c>
      <c r="P187" s="3">
        <v>42555</v>
      </c>
      <c r="W187" s="11">
        <v>178</v>
      </c>
      <c r="Z187" s="467"/>
      <c r="AA187" s="7">
        <v>19.7</v>
      </c>
      <c r="AB187" s="1" t="s">
        <v>480</v>
      </c>
    </row>
    <row r="188" spans="1:28" x14ac:dyDescent="0.35">
      <c r="A188" s="6" t="s">
        <v>583</v>
      </c>
      <c r="P188" s="3">
        <v>42556</v>
      </c>
      <c r="W188" s="11">
        <v>179</v>
      </c>
      <c r="Z188" s="467"/>
      <c r="AA188" s="7">
        <v>19.8</v>
      </c>
      <c r="AB188" s="1" t="s">
        <v>480</v>
      </c>
    </row>
    <row r="189" spans="1:28" x14ac:dyDescent="0.35">
      <c r="A189" s="6" t="s">
        <v>584</v>
      </c>
      <c r="P189" s="3">
        <v>42557</v>
      </c>
      <c r="W189" s="11">
        <v>180</v>
      </c>
      <c r="Z189" s="467"/>
      <c r="AA189" s="7">
        <v>19.899999999999999</v>
      </c>
      <c r="AB189" s="1" t="s">
        <v>480</v>
      </c>
    </row>
    <row r="190" spans="1:28" x14ac:dyDescent="0.35">
      <c r="A190" s="6" t="s">
        <v>585</v>
      </c>
      <c r="P190" s="3">
        <v>42558</v>
      </c>
      <c r="W190" s="11">
        <v>181</v>
      </c>
      <c r="Z190" s="467"/>
      <c r="AA190" s="7">
        <v>20</v>
      </c>
      <c r="AB190" s="1" t="s">
        <v>480</v>
      </c>
    </row>
    <row r="191" spans="1:28" x14ac:dyDescent="0.35">
      <c r="A191" s="6" t="s">
        <v>586</v>
      </c>
      <c r="P191" s="3">
        <v>42559</v>
      </c>
      <c r="W191" s="11">
        <v>182</v>
      </c>
      <c r="Z191" s="467"/>
      <c r="AA191" s="7">
        <v>20.100000000000001</v>
      </c>
      <c r="AB191" s="1" t="s">
        <v>480</v>
      </c>
    </row>
    <row r="192" spans="1:28" x14ac:dyDescent="0.35">
      <c r="A192" s="6" t="s">
        <v>587</v>
      </c>
      <c r="P192" s="3">
        <v>42560</v>
      </c>
      <c r="W192" s="11">
        <v>183</v>
      </c>
      <c r="Z192" s="467"/>
      <c r="AA192" s="7">
        <v>20.2</v>
      </c>
      <c r="AB192" s="1" t="s">
        <v>480</v>
      </c>
    </row>
    <row r="193" spans="1:28" x14ac:dyDescent="0.35">
      <c r="A193" s="6" t="s">
        <v>588</v>
      </c>
      <c r="P193" s="3">
        <v>42561</v>
      </c>
      <c r="W193" s="11">
        <v>184</v>
      </c>
      <c r="Z193" s="467"/>
      <c r="AA193" s="7">
        <v>20.3</v>
      </c>
      <c r="AB193" s="1" t="s">
        <v>480</v>
      </c>
    </row>
    <row r="194" spans="1:28" x14ac:dyDescent="0.35">
      <c r="A194" s="6" t="s">
        <v>589</v>
      </c>
      <c r="P194" s="3">
        <v>42562</v>
      </c>
      <c r="W194" s="11">
        <v>185</v>
      </c>
      <c r="Z194" s="467"/>
      <c r="AA194" s="7">
        <v>20.399999999999999</v>
      </c>
      <c r="AB194" s="1" t="s">
        <v>480</v>
      </c>
    </row>
    <row r="195" spans="1:28" x14ac:dyDescent="0.35">
      <c r="A195" s="18" t="s">
        <v>590</v>
      </c>
      <c r="P195" s="3">
        <v>42563</v>
      </c>
      <c r="W195" s="11">
        <v>186</v>
      </c>
      <c r="Z195" s="467"/>
      <c r="AA195" s="7">
        <v>20.5</v>
      </c>
      <c r="AB195" s="1" t="s">
        <v>480</v>
      </c>
    </row>
    <row r="196" spans="1:28" x14ac:dyDescent="0.35">
      <c r="A196" s="6" t="s">
        <v>591</v>
      </c>
      <c r="P196" s="3">
        <v>42564</v>
      </c>
      <c r="W196" s="11">
        <v>187</v>
      </c>
      <c r="Z196" s="467"/>
      <c r="AA196" s="7">
        <v>20.6</v>
      </c>
      <c r="AB196" s="1" t="s">
        <v>480</v>
      </c>
    </row>
    <row r="197" spans="1:28" x14ac:dyDescent="0.35">
      <c r="A197" s="6" t="s">
        <v>592</v>
      </c>
      <c r="P197" s="3">
        <v>42565</v>
      </c>
      <c r="W197" s="11">
        <v>188</v>
      </c>
      <c r="Z197" s="467"/>
      <c r="AA197" s="7">
        <v>20.7</v>
      </c>
      <c r="AB197" s="1" t="s">
        <v>480</v>
      </c>
    </row>
    <row r="198" spans="1:28" x14ac:dyDescent="0.35">
      <c r="A198" s="6" t="s">
        <v>593</v>
      </c>
      <c r="P198" s="3">
        <v>42566</v>
      </c>
      <c r="W198" s="11">
        <v>189</v>
      </c>
      <c r="Z198" s="467"/>
      <c r="AA198" s="7">
        <v>20.8</v>
      </c>
      <c r="AB198" s="1" t="s">
        <v>480</v>
      </c>
    </row>
    <row r="199" spans="1:28" x14ac:dyDescent="0.35">
      <c r="A199" s="6" t="s">
        <v>594</v>
      </c>
      <c r="P199" s="3">
        <v>42567</v>
      </c>
      <c r="W199" s="11">
        <v>190</v>
      </c>
      <c r="Z199" s="467"/>
      <c r="AA199" s="7">
        <v>20.9</v>
      </c>
      <c r="AB199" s="1" t="s">
        <v>480</v>
      </c>
    </row>
    <row r="200" spans="1:28" x14ac:dyDescent="0.35">
      <c r="A200" s="6" t="s">
        <v>595</v>
      </c>
      <c r="P200" s="3">
        <v>42568</v>
      </c>
      <c r="W200" s="11">
        <v>191</v>
      </c>
      <c r="Z200" s="467"/>
      <c r="AA200" s="7">
        <v>21</v>
      </c>
      <c r="AB200" s="1" t="s">
        <v>480</v>
      </c>
    </row>
    <row r="201" spans="1:28" x14ac:dyDescent="0.35">
      <c r="A201" s="6" t="s">
        <v>596</v>
      </c>
      <c r="P201" s="3">
        <v>42569</v>
      </c>
      <c r="W201" s="11">
        <v>192</v>
      </c>
      <c r="Z201" s="467"/>
      <c r="AA201" s="7">
        <v>21.1</v>
      </c>
      <c r="AB201" s="1" t="s">
        <v>480</v>
      </c>
    </row>
    <row r="202" spans="1:28" x14ac:dyDescent="0.35">
      <c r="A202" s="6" t="s">
        <v>597</v>
      </c>
      <c r="P202" s="3">
        <v>42570</v>
      </c>
      <c r="W202" s="11">
        <v>193</v>
      </c>
      <c r="Z202" s="467"/>
      <c r="AA202" s="7">
        <v>21.2</v>
      </c>
      <c r="AB202" s="1" t="s">
        <v>480</v>
      </c>
    </row>
    <row r="203" spans="1:28" x14ac:dyDescent="0.35">
      <c r="A203" s="6" t="s">
        <v>598</v>
      </c>
      <c r="P203" s="3">
        <v>42571</v>
      </c>
      <c r="W203" s="11">
        <v>194</v>
      </c>
      <c r="Z203" s="467"/>
      <c r="AA203" s="7">
        <v>21.3</v>
      </c>
      <c r="AB203" s="1" t="s">
        <v>480</v>
      </c>
    </row>
    <row r="204" spans="1:28" x14ac:dyDescent="0.35">
      <c r="A204" s="6" t="s">
        <v>599</v>
      </c>
      <c r="P204" s="3">
        <v>42572</v>
      </c>
      <c r="W204" s="11">
        <v>195</v>
      </c>
      <c r="Z204" s="467"/>
      <c r="AA204" s="7">
        <v>21.4</v>
      </c>
      <c r="AB204" s="1" t="s">
        <v>480</v>
      </c>
    </row>
    <row r="205" spans="1:28" x14ac:dyDescent="0.35">
      <c r="A205" s="6" t="s">
        <v>600</v>
      </c>
      <c r="P205" s="3">
        <v>42573</v>
      </c>
      <c r="W205" s="11">
        <v>196</v>
      </c>
      <c r="Z205" s="467"/>
      <c r="AA205" s="7">
        <v>21.5</v>
      </c>
      <c r="AB205" s="1" t="s">
        <v>480</v>
      </c>
    </row>
    <row r="206" spans="1:28" x14ac:dyDescent="0.35">
      <c r="A206" s="6" t="s">
        <v>601</v>
      </c>
      <c r="P206" s="3">
        <v>42574</v>
      </c>
      <c r="W206" s="11">
        <v>197</v>
      </c>
      <c r="Z206" s="467"/>
      <c r="AA206" s="7">
        <v>21.6</v>
      </c>
      <c r="AB206" s="1" t="s">
        <v>480</v>
      </c>
    </row>
    <row r="207" spans="1:28" x14ac:dyDescent="0.35">
      <c r="A207" s="6" t="s">
        <v>602</v>
      </c>
      <c r="P207" s="3">
        <v>42575</v>
      </c>
      <c r="W207" s="11">
        <v>198</v>
      </c>
      <c r="Z207" s="467"/>
      <c r="AA207" s="7">
        <v>21.7</v>
      </c>
      <c r="AB207" s="1" t="s">
        <v>480</v>
      </c>
    </row>
    <row r="208" spans="1:28" x14ac:dyDescent="0.35">
      <c r="A208" s="6" t="s">
        <v>603</v>
      </c>
      <c r="P208" s="3">
        <v>42576</v>
      </c>
      <c r="W208" s="11">
        <v>199</v>
      </c>
      <c r="Z208" s="467"/>
      <c r="AA208" s="7">
        <v>21.8</v>
      </c>
      <c r="AB208" s="1" t="s">
        <v>480</v>
      </c>
    </row>
    <row r="209" spans="1:34" x14ac:dyDescent="0.35">
      <c r="A209" s="6" t="s">
        <v>604</v>
      </c>
      <c r="P209" s="3">
        <v>42577</v>
      </c>
      <c r="W209" s="11">
        <v>200</v>
      </c>
      <c r="Z209" s="467"/>
      <c r="AA209" s="7">
        <v>21.9</v>
      </c>
      <c r="AB209" s="1" t="s">
        <v>480</v>
      </c>
    </row>
    <row r="210" spans="1:34" ht="23" x14ac:dyDescent="0.35">
      <c r="A210" s="6" t="s">
        <v>605</v>
      </c>
      <c r="P210" s="3">
        <v>42578</v>
      </c>
      <c r="W210" s="11">
        <v>201</v>
      </c>
      <c r="Z210" s="467"/>
      <c r="AA210" s="7">
        <v>22</v>
      </c>
      <c r="AB210" s="1" t="s">
        <v>480</v>
      </c>
    </row>
    <row r="211" spans="1:34" ht="23" x14ac:dyDescent="0.35">
      <c r="A211" s="6" t="s">
        <v>606</v>
      </c>
      <c r="P211" s="3">
        <v>42579</v>
      </c>
      <c r="W211" s="11">
        <v>202</v>
      </c>
      <c r="Z211" s="83" t="s">
        <v>607</v>
      </c>
      <c r="AA211" s="7">
        <v>22.1</v>
      </c>
      <c r="AB211" s="1" t="s">
        <v>480</v>
      </c>
    </row>
    <row r="212" spans="1:34" x14ac:dyDescent="0.35">
      <c r="A212" s="6" t="s">
        <v>608</v>
      </c>
      <c r="P212" s="3">
        <v>42580</v>
      </c>
      <c r="W212" s="11">
        <v>203</v>
      </c>
      <c r="Z212" s="83"/>
      <c r="AA212" s="7">
        <v>22.2</v>
      </c>
      <c r="AB212" s="1" t="s">
        <v>480</v>
      </c>
    </row>
    <row r="213" spans="1:34" x14ac:dyDescent="0.35">
      <c r="A213" s="6" t="s">
        <v>609</v>
      </c>
      <c r="P213" s="3">
        <v>42581</v>
      </c>
      <c r="W213" s="11">
        <v>204</v>
      </c>
      <c r="Z213" s="83"/>
      <c r="AA213" s="7">
        <v>22.3</v>
      </c>
      <c r="AB213" s="1" t="s">
        <v>480</v>
      </c>
    </row>
    <row r="214" spans="1:34" x14ac:dyDescent="0.35">
      <c r="A214" s="6" t="s">
        <v>610</v>
      </c>
      <c r="P214" s="3">
        <v>42582</v>
      </c>
      <c r="W214" s="11">
        <v>205</v>
      </c>
      <c r="Z214" s="83"/>
      <c r="AA214" s="7">
        <v>22.4</v>
      </c>
      <c r="AB214" s="1" t="s">
        <v>480</v>
      </c>
    </row>
    <row r="215" spans="1:34" x14ac:dyDescent="0.35">
      <c r="P215" s="3">
        <v>42583</v>
      </c>
      <c r="W215" s="11">
        <v>206</v>
      </c>
      <c r="Z215" s="83"/>
      <c r="AA215" s="7">
        <v>22.5</v>
      </c>
      <c r="AB215" s="1" t="s">
        <v>480</v>
      </c>
    </row>
    <row r="216" spans="1:34" x14ac:dyDescent="0.35">
      <c r="P216" s="3">
        <v>42584</v>
      </c>
      <c r="W216" s="11">
        <v>207</v>
      </c>
      <c r="Z216" s="83"/>
      <c r="AA216" s="7">
        <v>22.6</v>
      </c>
      <c r="AB216" s="1" t="s">
        <v>480</v>
      </c>
    </row>
    <row r="217" spans="1:34" x14ac:dyDescent="0.35">
      <c r="P217" s="3">
        <v>42585</v>
      </c>
      <c r="W217" s="11">
        <v>208</v>
      </c>
      <c r="Z217" s="83"/>
      <c r="AA217" s="7">
        <v>22.7</v>
      </c>
      <c r="AB217" s="1" t="s">
        <v>480</v>
      </c>
    </row>
    <row r="218" spans="1:34" x14ac:dyDescent="0.35">
      <c r="P218" s="3">
        <v>42586</v>
      </c>
      <c r="W218" s="11">
        <v>209</v>
      </c>
      <c r="Z218" s="83"/>
      <c r="AA218" s="7">
        <v>22.8</v>
      </c>
      <c r="AB218" s="1" t="s">
        <v>480</v>
      </c>
    </row>
    <row r="219" spans="1:34" ht="43.5" x14ac:dyDescent="0.35">
      <c r="A219" s="19" t="s">
        <v>611</v>
      </c>
      <c r="B219" s="19" t="s">
        <v>612</v>
      </c>
      <c r="C219" s="19" t="s">
        <v>613</v>
      </c>
      <c r="D219" s="19" t="s">
        <v>614</v>
      </c>
      <c r="E219" s="19" t="s">
        <v>615</v>
      </c>
      <c r="Q219" s="3">
        <v>42587</v>
      </c>
      <c r="X219" s="11">
        <v>210</v>
      </c>
      <c r="AA219" s="83"/>
      <c r="AB219" s="7">
        <v>22.9</v>
      </c>
      <c r="AC219" s="1" t="s">
        <v>480</v>
      </c>
    </row>
    <row r="220" spans="1:34" ht="43.5" x14ac:dyDescent="0.35">
      <c r="A220" s="20"/>
      <c r="B220" s="20"/>
      <c r="C220" s="20"/>
      <c r="D220" s="20"/>
      <c r="E220" s="20"/>
      <c r="Q220" s="3">
        <v>42588</v>
      </c>
      <c r="X220" s="11">
        <v>211</v>
      </c>
      <c r="AA220" s="83"/>
      <c r="AB220" s="7">
        <v>23</v>
      </c>
      <c r="AC220" s="1" t="s">
        <v>480</v>
      </c>
      <c r="AF220" s="20"/>
      <c r="AG220" s="20"/>
      <c r="AH220" s="20"/>
    </row>
    <row r="221" spans="1:34" ht="87.5" x14ac:dyDescent="0.35">
      <c r="A221" s="21" t="s">
        <v>482</v>
      </c>
      <c r="B221" s="21" t="s">
        <v>616</v>
      </c>
      <c r="C221" s="21" t="str">
        <f>A221&amp;B221</f>
        <v xml:space="preserve">ASESOROrientación a resultados </v>
      </c>
      <c r="D221" s="21" t="s">
        <v>617</v>
      </c>
      <c r="E221" s="21" t="s">
        <v>618</v>
      </c>
      <c r="H221" s="1" t="s">
        <v>611</v>
      </c>
      <c r="I221" s="1" t="s">
        <v>619</v>
      </c>
      <c r="Q221" s="3">
        <v>42589</v>
      </c>
      <c r="X221" s="11">
        <v>212</v>
      </c>
      <c r="AA221" s="83"/>
      <c r="AB221" s="7">
        <v>23.1</v>
      </c>
      <c r="AC221" s="1" t="s">
        <v>480</v>
      </c>
    </row>
    <row r="222" spans="1:34" ht="112.5" x14ac:dyDescent="0.35">
      <c r="A222" s="21" t="s">
        <v>482</v>
      </c>
      <c r="B222" s="21" t="s">
        <v>620</v>
      </c>
      <c r="C222" s="21" t="str">
        <f t="shared" ref="C222:C250" si="0">A222&amp;B222</f>
        <v>ASESOROrientación al usuario y al ciudadano</v>
      </c>
      <c r="D222" s="21" t="s">
        <v>621</v>
      </c>
      <c r="E222" s="21" t="s">
        <v>622</v>
      </c>
      <c r="H222" s="1" t="s">
        <v>486</v>
      </c>
      <c r="Q222" s="3">
        <v>42590</v>
      </c>
      <c r="X222" s="11">
        <v>213</v>
      </c>
      <c r="AA222" s="83"/>
      <c r="AB222" s="7">
        <v>23.2</v>
      </c>
      <c r="AC222" s="1" t="s">
        <v>480</v>
      </c>
    </row>
    <row r="223" spans="1:34" ht="62.5" x14ac:dyDescent="0.35">
      <c r="A223" s="21" t="s">
        <v>482</v>
      </c>
      <c r="B223" s="21" t="s">
        <v>623</v>
      </c>
      <c r="C223" s="21" t="str">
        <f t="shared" si="0"/>
        <v>ASESORCompromiso con la Organización</v>
      </c>
      <c r="D223" s="21" t="s">
        <v>624</v>
      </c>
      <c r="E223" s="21" t="s">
        <v>625</v>
      </c>
      <c r="Q223" s="3">
        <v>42591</v>
      </c>
      <c r="X223" s="11">
        <v>214</v>
      </c>
      <c r="AA223" s="83"/>
      <c r="AB223" s="7">
        <v>23.3</v>
      </c>
      <c r="AC223" s="1" t="s">
        <v>480</v>
      </c>
      <c r="AE223" s="22" t="s">
        <v>611</v>
      </c>
      <c r="AF223" s="23" t="s">
        <v>619</v>
      </c>
      <c r="AG223" s="23" t="s">
        <v>626</v>
      </c>
      <c r="AH223" s="23" t="s">
        <v>627</v>
      </c>
    </row>
    <row r="224" spans="1:34" ht="172.5" customHeight="1" x14ac:dyDescent="0.35">
      <c r="A224" s="21" t="s">
        <v>482</v>
      </c>
      <c r="B224" s="21" t="s">
        <v>628</v>
      </c>
      <c r="C224" s="21" t="str">
        <f t="shared" si="0"/>
        <v>ASESORExperticia profesional</v>
      </c>
      <c r="D224" s="21" t="s">
        <v>629</v>
      </c>
      <c r="E224" s="21" t="s">
        <v>630</v>
      </c>
      <c r="Q224" s="3">
        <v>42592</v>
      </c>
      <c r="X224" s="11">
        <v>215</v>
      </c>
      <c r="AA224" s="83"/>
      <c r="AB224" s="7">
        <v>23.4</v>
      </c>
      <c r="AC224" s="1" t="s">
        <v>480</v>
      </c>
      <c r="AE224" s="24" t="s">
        <v>482</v>
      </c>
      <c r="AF224" s="25" t="s">
        <v>631</v>
      </c>
      <c r="AG224" s="25" t="s">
        <v>629</v>
      </c>
      <c r="AH224" s="25" t="s">
        <v>630</v>
      </c>
    </row>
    <row r="225" spans="1:34" ht="124.5" customHeight="1" x14ac:dyDescent="0.35">
      <c r="A225" s="21" t="s">
        <v>482</v>
      </c>
      <c r="B225" s="21" t="s">
        <v>632</v>
      </c>
      <c r="C225" s="21" t="str">
        <f t="shared" si="0"/>
        <v>ASESORConocimiento del entorno</v>
      </c>
      <c r="D225" s="21" t="s">
        <v>633</v>
      </c>
      <c r="E225" s="21" t="s">
        <v>634</v>
      </c>
      <c r="Q225" s="3">
        <v>42593</v>
      </c>
      <c r="X225" s="11">
        <v>216</v>
      </c>
      <c r="AA225" s="83"/>
      <c r="AB225" s="7">
        <v>23.5</v>
      </c>
      <c r="AC225" s="1" t="s">
        <v>480</v>
      </c>
      <c r="AE225" s="24" t="s">
        <v>482</v>
      </c>
      <c r="AF225" s="25" t="s">
        <v>632</v>
      </c>
      <c r="AG225" s="25" t="s">
        <v>633</v>
      </c>
      <c r="AH225" s="25" t="s">
        <v>634</v>
      </c>
    </row>
    <row r="226" spans="1:34" ht="98.25" customHeight="1" x14ac:dyDescent="0.35">
      <c r="A226" s="21" t="s">
        <v>482</v>
      </c>
      <c r="B226" s="21" t="s">
        <v>635</v>
      </c>
      <c r="C226" s="21" t="str">
        <f t="shared" si="0"/>
        <v>ASESORConstrucción de relaciones</v>
      </c>
      <c r="D226" s="21" t="s">
        <v>636</v>
      </c>
      <c r="E226" s="21" t="s">
        <v>637</v>
      </c>
      <c r="Q226" s="3">
        <v>42594</v>
      </c>
      <c r="X226" s="11">
        <v>217</v>
      </c>
      <c r="AA226" s="83"/>
      <c r="AB226" s="7">
        <v>23.6</v>
      </c>
      <c r="AC226" s="1" t="s">
        <v>480</v>
      </c>
      <c r="AE226" s="24" t="s">
        <v>482</v>
      </c>
      <c r="AF226" s="25" t="s">
        <v>635</v>
      </c>
      <c r="AG226" s="25" t="s">
        <v>636</v>
      </c>
      <c r="AH226" s="25" t="s">
        <v>637</v>
      </c>
    </row>
    <row r="227" spans="1:34" ht="275" x14ac:dyDescent="0.35">
      <c r="A227" s="21" t="s">
        <v>482</v>
      </c>
      <c r="B227" s="21" t="s">
        <v>638</v>
      </c>
      <c r="C227" s="21" t="str">
        <f t="shared" si="0"/>
        <v>ASESORIniciativa</v>
      </c>
      <c r="D227" s="21" t="s">
        <v>639</v>
      </c>
      <c r="E227" s="21" t="s">
        <v>640</v>
      </c>
      <c r="Q227" s="3">
        <v>42595</v>
      </c>
      <c r="X227" s="11">
        <v>218</v>
      </c>
      <c r="AA227" s="83"/>
      <c r="AB227" s="7">
        <v>23.7</v>
      </c>
      <c r="AC227" s="1" t="s">
        <v>480</v>
      </c>
      <c r="AE227" s="24" t="s">
        <v>482</v>
      </c>
      <c r="AF227" s="25" t="s">
        <v>638</v>
      </c>
      <c r="AG227" s="25" t="s">
        <v>639</v>
      </c>
      <c r="AH227" s="25" t="s">
        <v>640</v>
      </c>
    </row>
    <row r="228" spans="1:34" ht="87.5" x14ac:dyDescent="0.35">
      <c r="A228" s="21" t="s">
        <v>486</v>
      </c>
      <c r="B228" s="21" t="s">
        <v>616</v>
      </c>
      <c r="C228" s="21" t="str">
        <f t="shared" si="0"/>
        <v xml:space="preserve">PROFESIONALOrientación a resultados </v>
      </c>
      <c r="D228" s="21" t="s">
        <v>617</v>
      </c>
      <c r="E228" s="21" t="s">
        <v>618</v>
      </c>
      <c r="H228" s="1" t="s">
        <v>611</v>
      </c>
      <c r="I228" s="1" t="s">
        <v>619</v>
      </c>
      <c r="Q228" s="3">
        <v>42589</v>
      </c>
      <c r="X228" s="11">
        <v>212</v>
      </c>
      <c r="AA228" s="83"/>
      <c r="AB228" s="7">
        <v>23.1</v>
      </c>
      <c r="AC228" s="1" t="s">
        <v>480</v>
      </c>
    </row>
    <row r="229" spans="1:34" ht="112.5" x14ac:dyDescent="0.35">
      <c r="A229" s="21" t="s">
        <v>486</v>
      </c>
      <c r="B229" s="21" t="s">
        <v>620</v>
      </c>
      <c r="C229" s="21" t="str">
        <f t="shared" si="0"/>
        <v>PROFESIONALOrientación al usuario y al ciudadano</v>
      </c>
      <c r="D229" s="21" t="s">
        <v>621</v>
      </c>
      <c r="E229" s="21" t="s">
        <v>622</v>
      </c>
      <c r="H229" s="1" t="s">
        <v>482</v>
      </c>
      <c r="Q229" s="3">
        <v>42590</v>
      </c>
      <c r="X229" s="11">
        <v>213</v>
      </c>
      <c r="AA229" s="83"/>
      <c r="AB229" s="7">
        <v>23.2</v>
      </c>
      <c r="AC229" s="1" t="s">
        <v>480</v>
      </c>
    </row>
    <row r="230" spans="1:34" ht="62.5" x14ac:dyDescent="0.35">
      <c r="A230" s="21" t="s">
        <v>486</v>
      </c>
      <c r="B230" s="21" t="s">
        <v>623</v>
      </c>
      <c r="C230" s="21" t="str">
        <f t="shared" si="0"/>
        <v>PROFESIONALCompromiso con la Organización</v>
      </c>
      <c r="D230" s="21" t="s">
        <v>624</v>
      </c>
      <c r="E230" s="21" t="s">
        <v>625</v>
      </c>
      <c r="Q230" s="3">
        <v>42591</v>
      </c>
      <c r="X230" s="11">
        <v>214</v>
      </c>
      <c r="AA230" s="83"/>
      <c r="AB230" s="7">
        <v>23.3</v>
      </c>
      <c r="AC230" s="1" t="s">
        <v>480</v>
      </c>
      <c r="AE230" s="22" t="s">
        <v>611</v>
      </c>
      <c r="AF230" s="23" t="s">
        <v>619</v>
      </c>
      <c r="AG230" s="23" t="s">
        <v>626</v>
      </c>
      <c r="AH230" s="23" t="s">
        <v>627</v>
      </c>
    </row>
    <row r="231" spans="1:34" ht="206.25" customHeight="1" x14ac:dyDescent="0.35">
      <c r="A231" s="21" t="s">
        <v>486</v>
      </c>
      <c r="B231" s="21" t="s">
        <v>641</v>
      </c>
      <c r="C231" s="21" t="str">
        <f t="shared" si="0"/>
        <v>PROFESIONALAprendizaje Continuo</v>
      </c>
      <c r="D231" s="21" t="s">
        <v>642</v>
      </c>
      <c r="E231" s="21" t="s">
        <v>643</v>
      </c>
      <c r="Q231" s="3">
        <v>42596</v>
      </c>
      <c r="X231" s="11">
        <v>219</v>
      </c>
      <c r="AA231" s="83"/>
      <c r="AB231" s="7">
        <v>23.8</v>
      </c>
      <c r="AC231" s="1" t="s">
        <v>480</v>
      </c>
      <c r="AE231" s="24" t="s">
        <v>482</v>
      </c>
      <c r="AF231" s="25" t="s">
        <v>616</v>
      </c>
      <c r="AG231" s="25" t="s">
        <v>617</v>
      </c>
      <c r="AH231" s="25" t="s">
        <v>618</v>
      </c>
    </row>
    <row r="232" spans="1:34" ht="181.5" customHeight="1" x14ac:dyDescent="0.35">
      <c r="A232" s="21" t="s">
        <v>486</v>
      </c>
      <c r="B232" s="21" t="s">
        <v>628</v>
      </c>
      <c r="C232" s="21" t="str">
        <f t="shared" si="0"/>
        <v>PROFESIONALExperticia profesional</v>
      </c>
      <c r="D232" s="21" t="s">
        <v>644</v>
      </c>
      <c r="E232" s="21" t="s">
        <v>645</v>
      </c>
      <c r="Q232" s="3">
        <v>42597</v>
      </c>
      <c r="X232" s="11">
        <v>220</v>
      </c>
      <c r="AA232" s="83"/>
      <c r="AB232" s="7">
        <v>23.9</v>
      </c>
      <c r="AC232" s="1" t="s">
        <v>480</v>
      </c>
      <c r="AE232" s="24" t="s">
        <v>482</v>
      </c>
      <c r="AF232" s="25" t="s">
        <v>620</v>
      </c>
      <c r="AG232" s="25" t="s">
        <v>621</v>
      </c>
      <c r="AH232" s="25" t="s">
        <v>646</v>
      </c>
    </row>
    <row r="233" spans="1:34" ht="171" customHeight="1" x14ac:dyDescent="0.35">
      <c r="A233" s="21" t="s">
        <v>486</v>
      </c>
      <c r="B233" s="21" t="s">
        <v>647</v>
      </c>
      <c r="C233" s="21" t="str">
        <f t="shared" si="0"/>
        <v>PROFESIONALTrabajo en equipo y Colaboración</v>
      </c>
      <c r="D233" s="21" t="s">
        <v>648</v>
      </c>
      <c r="E233" s="1" t="s">
        <v>649</v>
      </c>
      <c r="Q233" s="3">
        <v>42598</v>
      </c>
      <c r="X233" s="11">
        <v>221</v>
      </c>
      <c r="AA233" s="83"/>
      <c r="AB233" s="7">
        <v>24</v>
      </c>
      <c r="AC233" s="1" t="s">
        <v>480</v>
      </c>
      <c r="AE233" s="24" t="s">
        <v>482</v>
      </c>
      <c r="AF233" s="25" t="s">
        <v>623</v>
      </c>
      <c r="AG233" s="25" t="s">
        <v>624</v>
      </c>
      <c r="AH233" s="25" t="s">
        <v>625</v>
      </c>
    </row>
    <row r="234" spans="1:34" ht="139.5" customHeight="1" x14ac:dyDescent="0.35">
      <c r="A234" s="21" t="s">
        <v>486</v>
      </c>
      <c r="B234" s="21" t="s">
        <v>650</v>
      </c>
      <c r="C234" s="21" t="str">
        <f t="shared" si="0"/>
        <v>PROFESIONALCreatividad e Innovación</v>
      </c>
      <c r="D234" s="21" t="s">
        <v>651</v>
      </c>
      <c r="E234" s="21" t="s">
        <v>652</v>
      </c>
      <c r="Q234" s="3">
        <v>42599</v>
      </c>
      <c r="X234" s="11">
        <v>222</v>
      </c>
      <c r="AA234" s="83"/>
      <c r="AB234" s="7">
        <v>24.1</v>
      </c>
      <c r="AC234" s="1" t="s">
        <v>480</v>
      </c>
      <c r="AE234" s="24" t="s">
        <v>486</v>
      </c>
      <c r="AF234" s="25" t="s">
        <v>641</v>
      </c>
      <c r="AG234" s="25" t="s">
        <v>642</v>
      </c>
      <c r="AH234" s="25" t="s">
        <v>643</v>
      </c>
    </row>
    <row r="235" spans="1:34" ht="226.5" customHeight="1" x14ac:dyDescent="0.35">
      <c r="A235" s="21" t="s">
        <v>486</v>
      </c>
      <c r="B235" s="21" t="s">
        <v>653</v>
      </c>
      <c r="C235" s="21" t="str">
        <f t="shared" si="0"/>
        <v>PROFESIONALLiderazgo de Grupos de Trabajo (personal a cargo)</v>
      </c>
      <c r="D235" s="21" t="s">
        <v>654</v>
      </c>
      <c r="E235" s="21" t="s">
        <v>655</v>
      </c>
      <c r="Q235" s="3">
        <v>42600</v>
      </c>
      <c r="X235" s="11">
        <v>223</v>
      </c>
      <c r="AA235" s="83"/>
      <c r="AB235" s="7">
        <v>24.2</v>
      </c>
      <c r="AC235" s="1" t="s">
        <v>480</v>
      </c>
      <c r="AE235" s="24" t="s">
        <v>486</v>
      </c>
      <c r="AF235" s="25" t="s">
        <v>628</v>
      </c>
      <c r="AG235" s="25" t="s">
        <v>644</v>
      </c>
      <c r="AH235" s="25" t="s">
        <v>656</v>
      </c>
    </row>
    <row r="236" spans="1:34" ht="169.5" customHeight="1" x14ac:dyDescent="0.35">
      <c r="A236" s="21" t="s">
        <v>486</v>
      </c>
      <c r="B236" s="21" t="s">
        <v>657</v>
      </c>
      <c r="C236" s="21" t="str">
        <f t="shared" si="0"/>
        <v>PROFESIONALToma de decisiones (personal a cargo)</v>
      </c>
      <c r="D236" s="21" t="s">
        <v>658</v>
      </c>
      <c r="E236" s="21" t="s">
        <v>659</v>
      </c>
      <c r="Q236" s="3">
        <v>42601</v>
      </c>
      <c r="X236" s="11">
        <v>224</v>
      </c>
      <c r="AA236" s="83"/>
      <c r="AB236" s="7">
        <v>24.3</v>
      </c>
      <c r="AC236" s="1" t="s">
        <v>480</v>
      </c>
      <c r="AE236" s="24" t="s">
        <v>486</v>
      </c>
      <c r="AF236" s="25" t="s">
        <v>647</v>
      </c>
      <c r="AG236" s="25" t="s">
        <v>648</v>
      </c>
      <c r="AH236" s="26" t="s">
        <v>649</v>
      </c>
    </row>
    <row r="237" spans="1:34" ht="87.5" x14ac:dyDescent="0.35">
      <c r="A237" s="21" t="s">
        <v>489</v>
      </c>
      <c r="B237" s="21" t="s">
        <v>616</v>
      </c>
      <c r="C237" s="21" t="str">
        <f t="shared" si="0"/>
        <v xml:space="preserve">TECNICOOrientación a resultados </v>
      </c>
      <c r="D237" s="21" t="s">
        <v>617</v>
      </c>
      <c r="E237" s="21" t="s">
        <v>618</v>
      </c>
      <c r="H237" s="1" t="s">
        <v>611</v>
      </c>
      <c r="I237" s="1" t="s">
        <v>619</v>
      </c>
      <c r="Q237" s="3">
        <v>42589</v>
      </c>
      <c r="X237" s="11">
        <v>212</v>
      </c>
      <c r="AA237" s="83"/>
      <c r="AB237" s="7">
        <v>23.1</v>
      </c>
      <c r="AC237" s="1" t="s">
        <v>480</v>
      </c>
    </row>
    <row r="238" spans="1:34" ht="112.5" x14ac:dyDescent="0.35">
      <c r="A238" s="21" t="s">
        <v>489</v>
      </c>
      <c r="B238" s="21" t="s">
        <v>620</v>
      </c>
      <c r="C238" s="21" t="str">
        <f t="shared" si="0"/>
        <v>TECNICOOrientación al usuario y al ciudadano</v>
      </c>
      <c r="D238" s="21" t="s">
        <v>621</v>
      </c>
      <c r="E238" s="21" t="s">
        <v>622</v>
      </c>
      <c r="H238" s="1" t="s">
        <v>482</v>
      </c>
      <c r="I238" s="1" t="s">
        <v>616</v>
      </c>
      <c r="Q238" s="3">
        <v>42590</v>
      </c>
      <c r="X238" s="11">
        <v>213</v>
      </c>
      <c r="AA238" s="83"/>
      <c r="AB238" s="7">
        <v>23.2</v>
      </c>
      <c r="AC238" s="1" t="s">
        <v>480</v>
      </c>
    </row>
    <row r="239" spans="1:34" ht="62.5" x14ac:dyDescent="0.35">
      <c r="A239" s="21" t="s">
        <v>489</v>
      </c>
      <c r="B239" s="21" t="s">
        <v>623</v>
      </c>
      <c r="C239" s="21" t="str">
        <f t="shared" si="0"/>
        <v>TECNICOCompromiso con la Organización</v>
      </c>
      <c r="D239" s="21" t="s">
        <v>624</v>
      </c>
      <c r="E239" s="21" t="s">
        <v>625</v>
      </c>
      <c r="Q239" s="3">
        <v>42591</v>
      </c>
      <c r="X239" s="11">
        <v>214</v>
      </c>
      <c r="AA239" s="83"/>
      <c r="AB239" s="7">
        <v>23.3</v>
      </c>
      <c r="AC239" s="1" t="s">
        <v>480</v>
      </c>
      <c r="AE239" s="22" t="s">
        <v>611</v>
      </c>
      <c r="AF239" s="23" t="s">
        <v>619</v>
      </c>
      <c r="AG239" s="23" t="s">
        <v>626</v>
      </c>
      <c r="AH239" s="23" t="s">
        <v>627</v>
      </c>
    </row>
    <row r="240" spans="1:34" ht="159.75" customHeight="1" x14ac:dyDescent="0.35">
      <c r="A240" s="21" t="s">
        <v>489</v>
      </c>
      <c r="B240" s="21" t="s">
        <v>660</v>
      </c>
      <c r="C240" s="21" t="str">
        <f t="shared" si="0"/>
        <v>TECNICOExperticia Técnica</v>
      </c>
      <c r="D240" s="21" t="s">
        <v>661</v>
      </c>
      <c r="E240" s="21" t="s">
        <v>662</v>
      </c>
      <c r="Q240" s="3">
        <v>42602</v>
      </c>
      <c r="X240" s="11">
        <v>225</v>
      </c>
      <c r="AA240" s="83"/>
      <c r="AB240" s="7">
        <v>24.4</v>
      </c>
      <c r="AC240" s="1" t="s">
        <v>480</v>
      </c>
      <c r="AE240" s="24" t="s">
        <v>486</v>
      </c>
      <c r="AF240" s="25" t="s">
        <v>650</v>
      </c>
      <c r="AG240" s="25" t="s">
        <v>651</v>
      </c>
      <c r="AH240" s="25" t="s">
        <v>652</v>
      </c>
    </row>
    <row r="241" spans="1:34" ht="150.75" customHeight="1" x14ac:dyDescent="0.35">
      <c r="A241" s="21" t="s">
        <v>489</v>
      </c>
      <c r="B241" s="21" t="s">
        <v>663</v>
      </c>
      <c r="C241" s="21" t="str">
        <f t="shared" si="0"/>
        <v>TECNICOTrabajo en equipo</v>
      </c>
      <c r="D241" s="21" t="s">
        <v>664</v>
      </c>
      <c r="E241" s="21" t="s">
        <v>665</v>
      </c>
      <c r="Q241" s="3">
        <v>42603</v>
      </c>
      <c r="X241" s="11">
        <v>226</v>
      </c>
      <c r="AA241" s="83"/>
      <c r="AB241" s="7">
        <v>24.5</v>
      </c>
      <c r="AC241" s="1" t="s">
        <v>480</v>
      </c>
      <c r="AE241" s="24" t="s">
        <v>486</v>
      </c>
      <c r="AF241" s="25" t="s">
        <v>616</v>
      </c>
      <c r="AG241" s="25" t="s">
        <v>617</v>
      </c>
      <c r="AH241" s="25" t="s">
        <v>618</v>
      </c>
    </row>
    <row r="242" spans="1:34" ht="151.5" customHeight="1" x14ac:dyDescent="0.35">
      <c r="A242" s="21" t="s">
        <v>489</v>
      </c>
      <c r="B242" s="21" t="s">
        <v>666</v>
      </c>
      <c r="C242" s="21" t="str">
        <f t="shared" si="0"/>
        <v>TECNICOCreatividad e innovación</v>
      </c>
      <c r="D242" s="21" t="s">
        <v>667</v>
      </c>
      <c r="E242" s="21" t="s">
        <v>668</v>
      </c>
      <c r="Q242" s="3">
        <v>42604</v>
      </c>
      <c r="X242" s="11">
        <v>227</v>
      </c>
      <c r="AA242" s="83"/>
      <c r="AB242" s="7">
        <v>24.599999999999898</v>
      </c>
      <c r="AC242" s="1" t="s">
        <v>480</v>
      </c>
      <c r="AE242" s="24" t="s">
        <v>486</v>
      </c>
      <c r="AF242" s="25" t="s">
        <v>620</v>
      </c>
      <c r="AG242" s="25" t="s">
        <v>621</v>
      </c>
      <c r="AH242" s="25" t="s">
        <v>646</v>
      </c>
    </row>
    <row r="243" spans="1:34" ht="87.5" x14ac:dyDescent="0.35">
      <c r="A243" s="21" t="s">
        <v>491</v>
      </c>
      <c r="B243" s="21" t="s">
        <v>616</v>
      </c>
      <c r="C243" s="21" t="str">
        <f t="shared" si="0"/>
        <v xml:space="preserve">ASISTENCIALOrientación a resultados </v>
      </c>
      <c r="D243" s="21" t="s">
        <v>617</v>
      </c>
      <c r="E243" s="21" t="s">
        <v>618</v>
      </c>
      <c r="H243" s="1" t="s">
        <v>611</v>
      </c>
      <c r="I243" s="1" t="s">
        <v>619</v>
      </c>
      <c r="Q243" s="3">
        <v>42589</v>
      </c>
      <c r="X243" s="11">
        <v>212</v>
      </c>
      <c r="AA243" s="83"/>
      <c r="AB243" s="7">
        <v>23.1</v>
      </c>
      <c r="AC243" s="1" t="s">
        <v>480</v>
      </c>
    </row>
    <row r="244" spans="1:34" ht="112.5" x14ac:dyDescent="0.35">
      <c r="A244" s="21" t="s">
        <v>491</v>
      </c>
      <c r="B244" s="21" t="s">
        <v>620</v>
      </c>
      <c r="C244" s="21" t="str">
        <f t="shared" si="0"/>
        <v>ASISTENCIALOrientación al usuario y al ciudadano</v>
      </c>
      <c r="D244" s="21" t="s">
        <v>621</v>
      </c>
      <c r="E244" s="21" t="s">
        <v>622</v>
      </c>
      <c r="H244" s="1" t="s">
        <v>482</v>
      </c>
      <c r="Q244" s="3">
        <v>42590</v>
      </c>
      <c r="X244" s="11">
        <v>213</v>
      </c>
      <c r="AA244" s="83"/>
      <c r="AB244" s="7">
        <v>23.2</v>
      </c>
      <c r="AC244" s="1" t="s">
        <v>480</v>
      </c>
    </row>
    <row r="245" spans="1:34" ht="62.5" x14ac:dyDescent="0.35">
      <c r="A245" s="21" t="s">
        <v>491</v>
      </c>
      <c r="B245" s="21" t="s">
        <v>623</v>
      </c>
      <c r="C245" s="21" t="str">
        <f t="shared" si="0"/>
        <v>ASISTENCIALCompromiso con la Organización</v>
      </c>
      <c r="D245" s="21" t="s">
        <v>624</v>
      </c>
      <c r="E245" s="21" t="s">
        <v>625</v>
      </c>
      <c r="Q245" s="3">
        <v>42591</v>
      </c>
      <c r="X245" s="11">
        <v>214</v>
      </c>
      <c r="AA245" s="83"/>
      <c r="AB245" s="7">
        <v>23.3</v>
      </c>
      <c r="AC245" s="1" t="s">
        <v>480</v>
      </c>
      <c r="AE245" s="22" t="s">
        <v>611</v>
      </c>
      <c r="AF245" s="23" t="s">
        <v>619</v>
      </c>
      <c r="AG245" s="23" t="s">
        <v>626</v>
      </c>
      <c r="AH245" s="23" t="s">
        <v>627</v>
      </c>
    </row>
    <row r="246" spans="1:34" ht="141" customHeight="1" x14ac:dyDescent="0.35">
      <c r="A246" s="21" t="s">
        <v>491</v>
      </c>
      <c r="B246" s="21" t="s">
        <v>669</v>
      </c>
      <c r="C246" s="21" t="str">
        <f t="shared" si="0"/>
        <v>ASISTENCIALManejo de la información</v>
      </c>
      <c r="D246" s="21" t="s">
        <v>670</v>
      </c>
      <c r="E246" s="21" t="s">
        <v>671</v>
      </c>
      <c r="Q246" s="3">
        <v>42605</v>
      </c>
      <c r="X246" s="11">
        <v>228</v>
      </c>
      <c r="AA246" s="83" t="s">
        <v>672</v>
      </c>
      <c r="AB246" s="7">
        <v>24.6999999999999</v>
      </c>
      <c r="AC246" s="1" t="s">
        <v>480</v>
      </c>
      <c r="AE246" s="24" t="s">
        <v>486</v>
      </c>
      <c r="AF246" s="25" t="s">
        <v>623</v>
      </c>
      <c r="AG246" s="25" t="s">
        <v>624</v>
      </c>
      <c r="AH246" s="25" t="s">
        <v>625</v>
      </c>
    </row>
    <row r="247" spans="1:34" ht="154.5" customHeight="1" x14ac:dyDescent="0.35">
      <c r="A247" s="21" t="s">
        <v>491</v>
      </c>
      <c r="B247" s="21" t="s">
        <v>673</v>
      </c>
      <c r="C247" s="21" t="str">
        <f t="shared" si="0"/>
        <v>ASISTENCIALAdaptación al cambio</v>
      </c>
      <c r="D247" s="21" t="s">
        <v>674</v>
      </c>
      <c r="E247" s="21" t="s">
        <v>675</v>
      </c>
      <c r="Q247" s="3">
        <v>42606</v>
      </c>
      <c r="X247" s="11">
        <v>229</v>
      </c>
      <c r="AA247" s="83"/>
      <c r="AB247" s="7">
        <v>24.799999999999901</v>
      </c>
      <c r="AC247" s="1" t="s">
        <v>480</v>
      </c>
      <c r="AE247" s="24" t="s">
        <v>676</v>
      </c>
      <c r="AF247" s="25" t="s">
        <v>641</v>
      </c>
      <c r="AG247" s="25" t="s">
        <v>642</v>
      </c>
      <c r="AH247" s="25" t="s">
        <v>643</v>
      </c>
    </row>
    <row r="248" spans="1:34" ht="168" customHeight="1" x14ac:dyDescent="0.35">
      <c r="A248" s="21" t="s">
        <v>491</v>
      </c>
      <c r="B248" s="21" t="s">
        <v>677</v>
      </c>
      <c r="C248" s="21" t="str">
        <f t="shared" si="0"/>
        <v>ASISTENCIALDisciplina</v>
      </c>
      <c r="D248" s="21" t="s">
        <v>678</v>
      </c>
      <c r="E248" s="21" t="s">
        <v>679</v>
      </c>
      <c r="Q248" s="3">
        <v>42607</v>
      </c>
      <c r="X248" s="11">
        <v>230</v>
      </c>
      <c r="AA248" s="83"/>
      <c r="AB248" s="7">
        <v>24.899999999999899</v>
      </c>
      <c r="AC248" s="1" t="s">
        <v>480</v>
      </c>
      <c r="AE248" s="24" t="s">
        <v>676</v>
      </c>
      <c r="AF248" s="25" t="s">
        <v>628</v>
      </c>
      <c r="AG248" s="25" t="s">
        <v>644</v>
      </c>
      <c r="AH248" s="25" t="s">
        <v>656</v>
      </c>
    </row>
    <row r="249" spans="1:34" ht="71.25" customHeight="1" x14ac:dyDescent="0.35">
      <c r="A249" s="21" t="s">
        <v>491</v>
      </c>
      <c r="B249" s="21" t="s">
        <v>680</v>
      </c>
      <c r="C249" s="21" t="str">
        <f t="shared" si="0"/>
        <v>ASISTENCIALRelaciones Interpersonales</v>
      </c>
      <c r="D249" s="21" t="s">
        <v>681</v>
      </c>
      <c r="E249" s="21" t="s">
        <v>682</v>
      </c>
      <c r="Q249" s="3">
        <v>42608</v>
      </c>
      <c r="X249" s="11">
        <v>231</v>
      </c>
      <c r="AA249" s="83"/>
      <c r="AB249" s="7">
        <v>24.999999999999901</v>
      </c>
      <c r="AC249" s="1" t="s">
        <v>480</v>
      </c>
      <c r="AE249" s="24" t="s">
        <v>676</v>
      </c>
      <c r="AF249" s="25" t="s">
        <v>647</v>
      </c>
      <c r="AG249" s="25" t="s">
        <v>648</v>
      </c>
      <c r="AH249" s="26" t="s">
        <v>649</v>
      </c>
    </row>
    <row r="250" spans="1:34" ht="124.5" customHeight="1" x14ac:dyDescent="0.35">
      <c r="A250" s="21" t="s">
        <v>491</v>
      </c>
      <c r="B250" s="21" t="s">
        <v>683</v>
      </c>
      <c r="C250" s="21" t="str">
        <f t="shared" si="0"/>
        <v>ASISTENCIALColaboración</v>
      </c>
      <c r="D250" s="21" t="s">
        <v>684</v>
      </c>
      <c r="E250" s="21" t="s">
        <v>685</v>
      </c>
      <c r="Q250" s="3">
        <v>42609</v>
      </c>
      <c r="X250" s="11">
        <v>232</v>
      </c>
      <c r="AA250" s="83"/>
      <c r="AB250" s="7">
        <v>25.099999999999898</v>
      </c>
      <c r="AC250" s="1" t="s">
        <v>480</v>
      </c>
      <c r="AE250" s="24" t="s">
        <v>676</v>
      </c>
      <c r="AF250" s="25" t="s">
        <v>650</v>
      </c>
      <c r="AG250" s="25" t="s">
        <v>651</v>
      </c>
      <c r="AH250" s="25" t="s">
        <v>652</v>
      </c>
    </row>
    <row r="251" spans="1:34" ht="87.5" x14ac:dyDescent="0.35">
      <c r="P251" s="3">
        <v>42610</v>
      </c>
      <c r="W251" s="11">
        <v>233</v>
      </c>
      <c r="Z251" s="83"/>
      <c r="AA251" s="7">
        <v>25.1999999999999</v>
      </c>
      <c r="AB251" s="1" t="s">
        <v>480</v>
      </c>
      <c r="AD251" s="24" t="s">
        <v>676</v>
      </c>
      <c r="AE251" s="25" t="s">
        <v>616</v>
      </c>
      <c r="AF251" s="25" t="s">
        <v>617</v>
      </c>
      <c r="AG251" s="25" t="s">
        <v>618</v>
      </c>
    </row>
    <row r="252" spans="1:34" ht="125" x14ac:dyDescent="0.35">
      <c r="P252" s="3">
        <v>42611</v>
      </c>
      <c r="W252" s="11">
        <v>234</v>
      </c>
      <c r="Z252" s="83"/>
      <c r="AA252" s="7">
        <v>25.299999999999901</v>
      </c>
      <c r="AB252" s="1" t="s">
        <v>480</v>
      </c>
      <c r="AD252" s="24" t="s">
        <v>676</v>
      </c>
      <c r="AE252" s="25" t="s">
        <v>620</v>
      </c>
      <c r="AF252" s="25" t="s">
        <v>621</v>
      </c>
      <c r="AG252" s="25" t="s">
        <v>646</v>
      </c>
    </row>
    <row r="253" spans="1:34" ht="74" x14ac:dyDescent="0.35">
      <c r="A253" s="27" t="s">
        <v>686</v>
      </c>
      <c r="B253" s="28" t="s">
        <v>687</v>
      </c>
      <c r="C253"/>
      <c r="D253"/>
      <c r="E253"/>
      <c r="F253"/>
      <c r="G253" s="28" t="s">
        <v>687</v>
      </c>
      <c r="P253" s="3">
        <v>42612</v>
      </c>
      <c r="W253" s="11">
        <v>235</v>
      </c>
      <c r="Z253" s="83"/>
      <c r="AA253" s="7">
        <v>25.399999999999899</v>
      </c>
      <c r="AB253" s="1" t="s">
        <v>480</v>
      </c>
      <c r="AD253" s="24" t="s">
        <v>676</v>
      </c>
      <c r="AE253" s="25" t="s">
        <v>623</v>
      </c>
      <c r="AF253" s="25" t="s">
        <v>624</v>
      </c>
      <c r="AG253" s="25" t="s">
        <v>625</v>
      </c>
    </row>
    <row r="254" spans="1:34" ht="162.5" x14ac:dyDescent="0.35">
      <c r="A254" s="29" t="s">
        <v>688</v>
      </c>
      <c r="B254" s="30">
        <v>0</v>
      </c>
      <c r="C254"/>
      <c r="D254"/>
      <c r="E254"/>
      <c r="F254"/>
      <c r="G254" s="28"/>
      <c r="P254" s="3">
        <v>42613</v>
      </c>
      <c r="W254" s="11">
        <v>236</v>
      </c>
      <c r="Z254" s="83"/>
      <c r="AA254" s="7">
        <v>25.499999999999901</v>
      </c>
      <c r="AB254" s="1" t="s">
        <v>480</v>
      </c>
      <c r="AD254" s="24" t="s">
        <v>676</v>
      </c>
      <c r="AE254" s="25" t="s">
        <v>689</v>
      </c>
      <c r="AF254" s="25" t="s">
        <v>654</v>
      </c>
      <c r="AG254" s="25" t="s">
        <v>655</v>
      </c>
    </row>
    <row r="255" spans="1:34" ht="125" x14ac:dyDescent="0.35">
      <c r="A255" s="31" t="s">
        <v>690</v>
      </c>
      <c r="B255" s="30">
        <v>4</v>
      </c>
      <c r="C255"/>
      <c r="D255"/>
      <c r="E255"/>
      <c r="F255"/>
      <c r="G255" s="30">
        <v>4</v>
      </c>
      <c r="P255" s="3">
        <v>42614</v>
      </c>
      <c r="W255" s="11">
        <v>237</v>
      </c>
      <c r="Z255" s="83"/>
      <c r="AA255" s="7">
        <v>25.599999999999898</v>
      </c>
      <c r="AB255" s="1" t="s">
        <v>480</v>
      </c>
      <c r="AD255" s="24" t="s">
        <v>676</v>
      </c>
      <c r="AE255" s="25" t="s">
        <v>691</v>
      </c>
      <c r="AF255" s="25" t="s">
        <v>658</v>
      </c>
      <c r="AG255" s="25" t="s">
        <v>659</v>
      </c>
    </row>
    <row r="256" spans="1:34" ht="87.5" x14ac:dyDescent="0.35">
      <c r="A256" s="32" t="s">
        <v>692</v>
      </c>
      <c r="B256" s="30">
        <v>6</v>
      </c>
      <c r="C256">
        <v>5</v>
      </c>
      <c r="D256"/>
      <c r="E256"/>
      <c r="F256"/>
      <c r="G256" s="30">
        <v>6</v>
      </c>
      <c r="P256" s="3">
        <v>42615</v>
      </c>
      <c r="W256" s="11">
        <v>238</v>
      </c>
      <c r="Z256" s="83"/>
      <c r="AA256" s="7">
        <v>25.6999999999999</v>
      </c>
      <c r="AB256" s="1" t="s">
        <v>480</v>
      </c>
      <c r="AD256" s="24" t="s">
        <v>676</v>
      </c>
      <c r="AE256" s="25" t="s">
        <v>616</v>
      </c>
      <c r="AF256" s="25" t="s">
        <v>617</v>
      </c>
      <c r="AG256" s="25" t="s">
        <v>618</v>
      </c>
    </row>
    <row r="257" spans="1:33" ht="125" x14ac:dyDescent="0.35">
      <c r="A257" s="33" t="s">
        <v>693</v>
      </c>
      <c r="B257" s="30">
        <v>8</v>
      </c>
      <c r="C257"/>
      <c r="D257"/>
      <c r="E257"/>
      <c r="F257"/>
      <c r="G257" s="30">
        <v>8</v>
      </c>
      <c r="P257" s="3">
        <v>42616</v>
      </c>
      <c r="W257" s="11">
        <v>239</v>
      </c>
      <c r="Z257" s="83"/>
      <c r="AA257" s="7">
        <v>25.799999999999901</v>
      </c>
      <c r="AB257" s="1" t="s">
        <v>480</v>
      </c>
      <c r="AD257" s="24" t="s">
        <v>676</v>
      </c>
      <c r="AE257" s="25" t="s">
        <v>620</v>
      </c>
      <c r="AF257" s="25" t="s">
        <v>621</v>
      </c>
      <c r="AG257" s="25" t="s">
        <v>646</v>
      </c>
    </row>
    <row r="258" spans="1:33" ht="62.5" x14ac:dyDescent="0.35">
      <c r="A258" s="34" t="s">
        <v>694</v>
      </c>
      <c r="B258" s="30">
        <v>10</v>
      </c>
      <c r="C258"/>
      <c r="D258"/>
      <c r="E258"/>
      <c r="F258"/>
      <c r="G258" s="30">
        <v>10</v>
      </c>
      <c r="P258" s="3">
        <v>42617</v>
      </c>
      <c r="W258" s="11">
        <v>240</v>
      </c>
      <c r="Z258" s="83"/>
      <c r="AA258" s="7">
        <v>25.899999999999899</v>
      </c>
      <c r="AB258" s="1" t="s">
        <v>480</v>
      </c>
      <c r="AD258" s="24" t="s">
        <v>676</v>
      </c>
      <c r="AE258" s="25" t="s">
        <v>623</v>
      </c>
      <c r="AF258" s="25" t="s">
        <v>624</v>
      </c>
      <c r="AG258" s="25" t="s">
        <v>625</v>
      </c>
    </row>
    <row r="259" spans="1:33" ht="100" x14ac:dyDescent="0.35">
      <c r="P259" s="3">
        <v>42618</v>
      </c>
      <c r="W259" s="11">
        <v>241</v>
      </c>
      <c r="Z259" s="83"/>
      <c r="AA259" s="7">
        <v>25.999999999999901</v>
      </c>
      <c r="AB259" s="1" t="s">
        <v>480</v>
      </c>
      <c r="AD259" s="24" t="s">
        <v>695</v>
      </c>
      <c r="AE259" s="25" t="s">
        <v>660</v>
      </c>
      <c r="AF259" s="25" t="s">
        <v>661</v>
      </c>
      <c r="AG259" s="25" t="s">
        <v>662</v>
      </c>
    </row>
    <row r="260" spans="1:33" ht="50" x14ac:dyDescent="0.35">
      <c r="P260" s="3">
        <v>42619</v>
      </c>
      <c r="W260" s="11">
        <v>242</v>
      </c>
      <c r="Z260" s="83"/>
      <c r="AA260" s="7">
        <v>26.099999999999898</v>
      </c>
      <c r="AB260" s="1" t="s">
        <v>480</v>
      </c>
      <c r="AD260" s="24" t="s">
        <v>695</v>
      </c>
      <c r="AE260" s="25" t="s">
        <v>663</v>
      </c>
      <c r="AF260" s="25" t="s">
        <v>664</v>
      </c>
      <c r="AG260" s="25" t="s">
        <v>665</v>
      </c>
    </row>
    <row r="261" spans="1:33" ht="75" x14ac:dyDescent="0.35">
      <c r="A261" s="1">
        <v>1</v>
      </c>
      <c r="B261" s="35" t="s">
        <v>696</v>
      </c>
      <c r="C261" s="35"/>
      <c r="P261" s="3">
        <v>42620</v>
      </c>
      <c r="W261" s="11">
        <v>243</v>
      </c>
      <c r="Z261" s="83"/>
      <c r="AA261" s="7">
        <v>26.1999999999999</v>
      </c>
      <c r="AB261" s="1" t="s">
        <v>480</v>
      </c>
      <c r="AD261" s="24" t="s">
        <v>695</v>
      </c>
      <c r="AE261" s="25" t="s">
        <v>666</v>
      </c>
      <c r="AF261" s="25" t="s">
        <v>667</v>
      </c>
      <c r="AG261" s="25" t="s">
        <v>668</v>
      </c>
    </row>
    <row r="262" spans="1:33" ht="87.5" x14ac:dyDescent="0.35">
      <c r="A262" s="1">
        <v>2</v>
      </c>
      <c r="B262" s="35" t="s">
        <v>697</v>
      </c>
      <c r="C262"/>
      <c r="P262" s="3">
        <v>42621</v>
      </c>
      <c r="W262" s="11">
        <v>244</v>
      </c>
      <c r="Z262" s="83"/>
      <c r="AA262" s="7">
        <v>26.299999999999901</v>
      </c>
      <c r="AB262" s="1" t="s">
        <v>480</v>
      </c>
      <c r="AD262" s="24" t="s">
        <v>695</v>
      </c>
      <c r="AE262" s="25" t="s">
        <v>616</v>
      </c>
      <c r="AF262" s="25" t="s">
        <v>617</v>
      </c>
      <c r="AG262" s="25" t="s">
        <v>618</v>
      </c>
    </row>
    <row r="263" spans="1:33" ht="125" x14ac:dyDescent="0.35">
      <c r="A263" s="1">
        <v>3</v>
      </c>
      <c r="B263" s="35" t="s">
        <v>698</v>
      </c>
      <c r="C263" s="35"/>
      <c r="P263" s="3">
        <v>42622</v>
      </c>
      <c r="W263" s="11">
        <v>245</v>
      </c>
      <c r="Z263" s="83"/>
      <c r="AA263" s="7">
        <v>26.399999999999899</v>
      </c>
      <c r="AB263" s="1" t="s">
        <v>480</v>
      </c>
      <c r="AD263" s="24" t="s">
        <v>695</v>
      </c>
      <c r="AE263" s="25" t="s">
        <v>620</v>
      </c>
      <c r="AF263" s="25" t="s">
        <v>621</v>
      </c>
      <c r="AG263" s="25" t="s">
        <v>646</v>
      </c>
    </row>
    <row r="264" spans="1:33" ht="62.5" x14ac:dyDescent="0.35">
      <c r="A264" s="1">
        <v>4</v>
      </c>
      <c r="B264" s="35"/>
      <c r="C264"/>
      <c r="P264" s="3">
        <v>42623</v>
      </c>
      <c r="W264" s="11">
        <v>246</v>
      </c>
      <c r="Z264" s="83"/>
      <c r="AA264" s="7">
        <v>26.499999999999901</v>
      </c>
      <c r="AB264" s="1" t="s">
        <v>480</v>
      </c>
      <c r="AD264" s="24" t="s">
        <v>695</v>
      </c>
      <c r="AE264" s="25" t="s">
        <v>623</v>
      </c>
      <c r="AF264" s="25" t="s">
        <v>624</v>
      </c>
      <c r="AG264" s="25" t="s">
        <v>625</v>
      </c>
    </row>
    <row r="265" spans="1:33" ht="87.5" x14ac:dyDescent="0.35">
      <c r="A265" s="1">
        <v>5</v>
      </c>
      <c r="C265" s="35"/>
      <c r="P265" s="3">
        <v>42624</v>
      </c>
      <c r="W265" s="11">
        <v>247</v>
      </c>
      <c r="Z265" s="83"/>
      <c r="AA265" s="7">
        <v>26.599999999999898</v>
      </c>
      <c r="AB265" s="1" t="s">
        <v>480</v>
      </c>
      <c r="AD265" s="24" t="s">
        <v>491</v>
      </c>
      <c r="AE265" s="25" t="s">
        <v>669</v>
      </c>
      <c r="AF265" s="25" t="s">
        <v>670</v>
      </c>
      <c r="AG265" s="25" t="s">
        <v>699</v>
      </c>
    </row>
    <row r="266" spans="1:33" ht="37.5" x14ac:dyDescent="0.35">
      <c r="A266" s="1">
        <v>6</v>
      </c>
      <c r="P266" s="3">
        <v>42625</v>
      </c>
      <c r="W266" s="11">
        <v>248</v>
      </c>
      <c r="Z266" s="83"/>
      <c r="AA266" s="7">
        <v>26.6999999999999</v>
      </c>
      <c r="AB266" s="1" t="s">
        <v>480</v>
      </c>
      <c r="AD266" s="24" t="s">
        <v>491</v>
      </c>
      <c r="AE266" s="25" t="s">
        <v>673</v>
      </c>
      <c r="AF266" s="25" t="s">
        <v>674</v>
      </c>
      <c r="AG266" s="25" t="s">
        <v>675</v>
      </c>
    </row>
    <row r="267" spans="1:33" ht="62.5" x14ac:dyDescent="0.35">
      <c r="A267" s="1">
        <v>7</v>
      </c>
      <c r="P267" s="3">
        <v>42626</v>
      </c>
      <c r="W267" s="11">
        <v>249</v>
      </c>
      <c r="Z267" s="83"/>
      <c r="AA267" s="7">
        <v>26.799999999999901</v>
      </c>
      <c r="AB267" s="1" t="s">
        <v>480</v>
      </c>
      <c r="AD267" s="24" t="s">
        <v>491</v>
      </c>
      <c r="AE267" s="25" t="s">
        <v>677</v>
      </c>
      <c r="AF267" s="25" t="s">
        <v>678</v>
      </c>
      <c r="AG267" s="25" t="s">
        <v>679</v>
      </c>
    </row>
    <row r="268" spans="1:33" ht="62.5" x14ac:dyDescent="0.35">
      <c r="A268" s="1">
        <v>8</v>
      </c>
      <c r="P268" s="3">
        <v>42627</v>
      </c>
      <c r="W268" s="11">
        <v>250</v>
      </c>
      <c r="Z268" s="83"/>
      <c r="AA268" s="7">
        <v>26.899999999999899</v>
      </c>
      <c r="AB268" s="1" t="s">
        <v>480</v>
      </c>
      <c r="AD268" s="24" t="s">
        <v>491</v>
      </c>
      <c r="AE268" s="25" t="s">
        <v>680</v>
      </c>
      <c r="AF268" s="25" t="s">
        <v>681</v>
      </c>
      <c r="AG268" s="25" t="s">
        <v>682</v>
      </c>
    </row>
    <row r="269" spans="1:33" ht="50" x14ac:dyDescent="0.35">
      <c r="A269" s="1">
        <v>9</v>
      </c>
      <c r="P269" s="3">
        <v>42628</v>
      </c>
      <c r="W269" s="11">
        <v>251</v>
      </c>
      <c r="Z269" s="83"/>
      <c r="AA269" s="7">
        <v>26.999999999999901</v>
      </c>
      <c r="AB269" s="1" t="s">
        <v>480</v>
      </c>
      <c r="AD269" s="24" t="s">
        <v>491</v>
      </c>
      <c r="AE269" s="25" t="s">
        <v>683</v>
      </c>
      <c r="AF269" s="25" t="s">
        <v>684</v>
      </c>
      <c r="AG269" s="25" t="s">
        <v>685</v>
      </c>
    </row>
    <row r="270" spans="1:33" ht="87.5" x14ac:dyDescent="0.35">
      <c r="A270" s="1">
        <v>10</v>
      </c>
      <c r="P270" s="3">
        <v>42629</v>
      </c>
      <c r="W270" s="11">
        <v>252</v>
      </c>
      <c r="Z270" s="83"/>
      <c r="AA270" s="7">
        <v>27.099999999999898</v>
      </c>
      <c r="AB270" s="1" t="s">
        <v>480</v>
      </c>
      <c r="AD270" s="24" t="s">
        <v>491</v>
      </c>
      <c r="AE270" s="25" t="s">
        <v>616</v>
      </c>
      <c r="AF270" s="25" t="s">
        <v>617</v>
      </c>
      <c r="AG270" s="25" t="s">
        <v>618</v>
      </c>
    </row>
    <row r="271" spans="1:33" ht="125" x14ac:dyDescent="0.35">
      <c r="A271" s="1">
        <v>11</v>
      </c>
      <c r="P271" s="3">
        <v>42630</v>
      </c>
      <c r="W271" s="11">
        <v>253</v>
      </c>
      <c r="Z271" s="83"/>
      <c r="AA271" s="7">
        <v>27.1999999999999</v>
      </c>
      <c r="AB271" s="1" t="s">
        <v>480</v>
      </c>
      <c r="AD271" s="24" t="s">
        <v>491</v>
      </c>
      <c r="AE271" s="25" t="s">
        <v>620</v>
      </c>
      <c r="AF271" s="25" t="s">
        <v>621</v>
      </c>
      <c r="AG271" s="25" t="s">
        <v>646</v>
      </c>
    </row>
    <row r="272" spans="1:33" ht="62.5" x14ac:dyDescent="0.35">
      <c r="A272" s="1">
        <v>12</v>
      </c>
      <c r="P272" s="3">
        <v>42631</v>
      </c>
      <c r="W272" s="11">
        <v>254</v>
      </c>
      <c r="AA272" s="7">
        <v>27.299999999999901</v>
      </c>
      <c r="AB272" s="1" t="s">
        <v>480</v>
      </c>
      <c r="AD272" s="24" t="s">
        <v>491</v>
      </c>
      <c r="AE272" s="25" t="s">
        <v>623</v>
      </c>
      <c r="AF272" s="25" t="s">
        <v>624</v>
      </c>
      <c r="AG272" s="25" t="s">
        <v>625</v>
      </c>
    </row>
    <row r="273" spans="1:28" x14ac:dyDescent="0.35">
      <c r="A273" s="1">
        <v>13</v>
      </c>
      <c r="P273" s="3">
        <v>42632</v>
      </c>
      <c r="W273" s="11">
        <v>255</v>
      </c>
      <c r="AA273" s="7">
        <v>27.399999999999899</v>
      </c>
      <c r="AB273" s="1" t="s">
        <v>480</v>
      </c>
    </row>
    <row r="274" spans="1:28" x14ac:dyDescent="0.35">
      <c r="A274" s="1">
        <v>14</v>
      </c>
      <c r="P274" s="3">
        <v>42633</v>
      </c>
      <c r="W274" s="11">
        <v>256</v>
      </c>
      <c r="AA274" s="7">
        <v>27.499999999999901</v>
      </c>
      <c r="AB274" s="1" t="s">
        <v>480</v>
      </c>
    </row>
    <row r="275" spans="1:28" x14ac:dyDescent="0.35">
      <c r="A275" s="1">
        <v>15</v>
      </c>
      <c r="P275" s="3">
        <v>42634</v>
      </c>
      <c r="W275" s="11">
        <v>257</v>
      </c>
      <c r="AA275" s="7">
        <v>27.599999999999898</v>
      </c>
      <c r="AB275" s="1" t="s">
        <v>480</v>
      </c>
    </row>
    <row r="276" spans="1:28" x14ac:dyDescent="0.35">
      <c r="A276" s="1">
        <v>16</v>
      </c>
      <c r="P276" s="3">
        <v>42635</v>
      </c>
      <c r="W276" s="11">
        <v>258</v>
      </c>
      <c r="AA276" s="7">
        <v>27.6999999999999</v>
      </c>
      <c r="AB276" s="1" t="s">
        <v>480</v>
      </c>
    </row>
    <row r="277" spans="1:28" x14ac:dyDescent="0.35">
      <c r="A277" s="1">
        <v>17</v>
      </c>
      <c r="P277" s="3">
        <v>42636</v>
      </c>
      <c r="W277" s="11">
        <v>259</v>
      </c>
      <c r="AA277" s="7">
        <v>27.799999999999901</v>
      </c>
      <c r="AB277" s="1" t="s">
        <v>480</v>
      </c>
    </row>
    <row r="278" spans="1:28" x14ac:dyDescent="0.35">
      <c r="A278" s="1">
        <v>18</v>
      </c>
      <c r="P278" s="3">
        <v>42637</v>
      </c>
      <c r="W278" s="11">
        <v>260</v>
      </c>
      <c r="AA278" s="7">
        <v>27.899999999999899</v>
      </c>
      <c r="AB278" s="1" t="s">
        <v>480</v>
      </c>
    </row>
    <row r="279" spans="1:28" x14ac:dyDescent="0.35">
      <c r="A279" s="1">
        <v>19</v>
      </c>
      <c r="P279" s="3">
        <v>42638</v>
      </c>
      <c r="W279" s="11">
        <v>261</v>
      </c>
      <c r="AA279" s="7">
        <v>27.999999999999901</v>
      </c>
      <c r="AB279" s="1" t="s">
        <v>480</v>
      </c>
    </row>
    <row r="280" spans="1:28" x14ac:dyDescent="0.35">
      <c r="A280" s="1">
        <v>20</v>
      </c>
      <c r="P280" s="3">
        <v>42639</v>
      </c>
      <c r="W280" s="11">
        <v>262</v>
      </c>
      <c r="AA280" s="7">
        <v>28.099999999999898</v>
      </c>
      <c r="AB280" s="1" t="s">
        <v>480</v>
      </c>
    </row>
    <row r="281" spans="1:28" x14ac:dyDescent="0.35">
      <c r="A281" s="1">
        <v>21</v>
      </c>
      <c r="P281" s="3">
        <v>42640</v>
      </c>
      <c r="W281" s="11">
        <v>263</v>
      </c>
      <c r="AA281" s="7">
        <v>28.1999999999999</v>
      </c>
      <c r="AB281" s="1" t="s">
        <v>480</v>
      </c>
    </row>
    <row r="282" spans="1:28" x14ac:dyDescent="0.35">
      <c r="A282" s="1">
        <v>22</v>
      </c>
      <c r="P282" s="3">
        <v>42641</v>
      </c>
      <c r="W282" s="11">
        <v>264</v>
      </c>
      <c r="AA282" s="7">
        <v>28.299999999999901</v>
      </c>
      <c r="AB282" s="1" t="s">
        <v>480</v>
      </c>
    </row>
    <row r="283" spans="1:28" x14ac:dyDescent="0.35">
      <c r="A283" s="1">
        <v>23</v>
      </c>
      <c r="P283" s="3">
        <v>42642</v>
      </c>
      <c r="W283" s="11">
        <v>265</v>
      </c>
      <c r="AA283" s="7">
        <v>28.399999999999899</v>
      </c>
      <c r="AB283" s="1" t="s">
        <v>480</v>
      </c>
    </row>
    <row r="284" spans="1:28" x14ac:dyDescent="0.35">
      <c r="A284" s="1">
        <v>24</v>
      </c>
      <c r="P284" s="3">
        <v>42643</v>
      </c>
      <c r="W284" s="11">
        <v>266</v>
      </c>
      <c r="AA284" s="7">
        <v>28.499999999999901</v>
      </c>
      <c r="AB284" s="1" t="s">
        <v>480</v>
      </c>
    </row>
    <row r="285" spans="1:28" x14ac:dyDescent="0.35">
      <c r="A285" s="1">
        <v>25</v>
      </c>
      <c r="P285" s="3">
        <v>42644</v>
      </c>
      <c r="W285" s="11">
        <v>267</v>
      </c>
      <c r="AA285" s="7">
        <v>28.599999999999898</v>
      </c>
      <c r="AB285" s="1" t="s">
        <v>480</v>
      </c>
    </row>
    <row r="286" spans="1:28" x14ac:dyDescent="0.35">
      <c r="A286" s="1">
        <v>26</v>
      </c>
      <c r="P286" s="3">
        <v>42645</v>
      </c>
      <c r="W286" s="11">
        <v>268</v>
      </c>
      <c r="AA286" s="7">
        <v>28.6999999999999</v>
      </c>
      <c r="AB286" s="1" t="s">
        <v>480</v>
      </c>
    </row>
    <row r="287" spans="1:28" x14ac:dyDescent="0.35">
      <c r="A287" s="1">
        <v>27</v>
      </c>
      <c r="P287" s="3">
        <v>42646</v>
      </c>
      <c r="W287" s="11">
        <v>269</v>
      </c>
      <c r="AA287" s="7">
        <v>28.799999999999901</v>
      </c>
      <c r="AB287" s="1" t="s">
        <v>480</v>
      </c>
    </row>
    <row r="288" spans="1:28" x14ac:dyDescent="0.35">
      <c r="A288" s="1">
        <v>28</v>
      </c>
      <c r="P288" s="3">
        <v>42647</v>
      </c>
      <c r="W288" s="11">
        <v>270</v>
      </c>
      <c r="AA288" s="7">
        <v>28.899999999999899</v>
      </c>
      <c r="AB288" s="1" t="s">
        <v>480</v>
      </c>
    </row>
    <row r="289" spans="1:28" x14ac:dyDescent="0.35">
      <c r="A289" s="1">
        <v>29</v>
      </c>
      <c r="P289" s="3">
        <v>42648</v>
      </c>
      <c r="W289" s="11">
        <v>271</v>
      </c>
      <c r="AA289" s="7">
        <v>28.999999999999901</v>
      </c>
      <c r="AB289" s="1" t="s">
        <v>480</v>
      </c>
    </row>
    <row r="290" spans="1:28" x14ac:dyDescent="0.35">
      <c r="A290" s="1">
        <v>30</v>
      </c>
      <c r="P290" s="3">
        <v>42649</v>
      </c>
      <c r="W290" s="11">
        <v>272</v>
      </c>
      <c r="AA290" s="7">
        <v>29.099999999999898</v>
      </c>
      <c r="AB290" s="1" t="s">
        <v>480</v>
      </c>
    </row>
    <row r="291" spans="1:28" x14ac:dyDescent="0.35">
      <c r="A291" s="1">
        <v>31</v>
      </c>
      <c r="P291" s="3">
        <v>42650</v>
      </c>
      <c r="W291" s="11">
        <v>273</v>
      </c>
      <c r="AA291" s="7">
        <v>29.1999999999999</v>
      </c>
      <c r="AB291" s="1" t="s">
        <v>480</v>
      </c>
    </row>
    <row r="292" spans="1:28" x14ac:dyDescent="0.35">
      <c r="A292" s="1">
        <v>32</v>
      </c>
      <c r="P292" s="3">
        <v>42651</v>
      </c>
      <c r="W292" s="11">
        <v>274</v>
      </c>
      <c r="AA292" s="7">
        <v>29.299999999999901</v>
      </c>
      <c r="AB292" s="1" t="s">
        <v>480</v>
      </c>
    </row>
    <row r="293" spans="1:28" x14ac:dyDescent="0.35">
      <c r="A293" s="1">
        <v>33</v>
      </c>
      <c r="P293" s="3">
        <v>42652</v>
      </c>
      <c r="W293" s="11">
        <v>275</v>
      </c>
      <c r="AA293" s="7">
        <v>29.399999999999899</v>
      </c>
      <c r="AB293" s="1" t="s">
        <v>480</v>
      </c>
    </row>
    <row r="294" spans="1:28" x14ac:dyDescent="0.35">
      <c r="A294" s="1">
        <v>34</v>
      </c>
      <c r="P294" s="3">
        <v>42653</v>
      </c>
      <c r="W294" s="11">
        <v>276</v>
      </c>
      <c r="AA294" s="7">
        <v>29.499999999999901</v>
      </c>
      <c r="AB294" s="1" t="s">
        <v>480</v>
      </c>
    </row>
    <row r="295" spans="1:28" x14ac:dyDescent="0.35">
      <c r="A295" s="1">
        <v>35</v>
      </c>
      <c r="P295" s="3">
        <v>42654</v>
      </c>
      <c r="W295" s="11">
        <v>277</v>
      </c>
      <c r="AA295" s="7">
        <v>29.599999999999898</v>
      </c>
      <c r="AB295" s="1" t="s">
        <v>480</v>
      </c>
    </row>
    <row r="296" spans="1:28" x14ac:dyDescent="0.35">
      <c r="A296" s="1">
        <v>36</v>
      </c>
      <c r="P296" s="3">
        <v>42655</v>
      </c>
      <c r="W296" s="11">
        <v>278</v>
      </c>
      <c r="AA296" s="7">
        <v>29.6999999999999</v>
      </c>
      <c r="AB296" s="1" t="s">
        <v>480</v>
      </c>
    </row>
    <row r="297" spans="1:28" x14ac:dyDescent="0.35">
      <c r="A297" s="1">
        <v>37</v>
      </c>
      <c r="P297" s="3">
        <v>42656</v>
      </c>
      <c r="W297" s="11">
        <v>279</v>
      </c>
      <c r="AA297" s="7">
        <v>29.799999999999901</v>
      </c>
      <c r="AB297" s="1" t="s">
        <v>480</v>
      </c>
    </row>
    <row r="298" spans="1:28" x14ac:dyDescent="0.35">
      <c r="A298" s="1">
        <v>38</v>
      </c>
      <c r="P298" s="3">
        <v>42657</v>
      </c>
      <c r="W298" s="11">
        <v>280</v>
      </c>
      <c r="AA298" s="7">
        <v>29.899999999999899</v>
      </c>
      <c r="AB298" s="1" t="s">
        <v>480</v>
      </c>
    </row>
    <row r="299" spans="1:28" x14ac:dyDescent="0.35">
      <c r="A299" s="1">
        <v>39</v>
      </c>
      <c r="P299" s="3">
        <v>42658</v>
      </c>
      <c r="W299" s="11">
        <v>281</v>
      </c>
      <c r="AA299" s="7">
        <v>29.999999999999901</v>
      </c>
      <c r="AB299" s="1" t="s">
        <v>480</v>
      </c>
    </row>
    <row r="300" spans="1:28" x14ac:dyDescent="0.35">
      <c r="A300" s="1">
        <v>40</v>
      </c>
      <c r="P300" s="3">
        <v>42659</v>
      </c>
      <c r="W300" s="11">
        <v>282</v>
      </c>
      <c r="AA300" s="7">
        <v>30.099999999999898</v>
      </c>
      <c r="AB300" s="1" t="s">
        <v>480</v>
      </c>
    </row>
    <row r="301" spans="1:28" x14ac:dyDescent="0.35">
      <c r="A301" s="1">
        <v>41</v>
      </c>
      <c r="P301" s="3">
        <v>42660</v>
      </c>
      <c r="W301" s="11">
        <v>283</v>
      </c>
      <c r="AA301" s="7">
        <v>30.1999999999999</v>
      </c>
      <c r="AB301" s="1" t="s">
        <v>480</v>
      </c>
    </row>
    <row r="302" spans="1:28" x14ac:dyDescent="0.35">
      <c r="A302" s="1">
        <v>42</v>
      </c>
      <c r="P302" s="3">
        <v>42661</v>
      </c>
      <c r="W302" s="11">
        <v>284</v>
      </c>
      <c r="AA302" s="7">
        <v>30.299999999999901</v>
      </c>
      <c r="AB302" s="1" t="s">
        <v>480</v>
      </c>
    </row>
    <row r="303" spans="1:28" x14ac:dyDescent="0.35">
      <c r="A303" s="1">
        <v>43</v>
      </c>
      <c r="P303" s="3">
        <v>42662</v>
      </c>
      <c r="W303" s="11">
        <v>285</v>
      </c>
      <c r="AA303" s="7">
        <v>30.399999999999899</v>
      </c>
      <c r="AB303" s="1" t="s">
        <v>480</v>
      </c>
    </row>
    <row r="304" spans="1:28" x14ac:dyDescent="0.35">
      <c r="A304" s="1">
        <v>44</v>
      </c>
      <c r="P304" s="3">
        <v>42663</v>
      </c>
      <c r="W304" s="11">
        <v>286</v>
      </c>
      <c r="AA304" s="7">
        <v>30.499999999999901</v>
      </c>
      <c r="AB304" s="1" t="s">
        <v>480</v>
      </c>
    </row>
    <row r="305" spans="1:28" x14ac:dyDescent="0.35">
      <c r="A305" s="1">
        <v>45</v>
      </c>
      <c r="P305" s="3">
        <v>42664</v>
      </c>
      <c r="W305" s="11">
        <v>287</v>
      </c>
      <c r="AA305" s="7">
        <v>30.599999999999898</v>
      </c>
      <c r="AB305" s="1" t="s">
        <v>480</v>
      </c>
    </row>
    <row r="306" spans="1:28" x14ac:dyDescent="0.35">
      <c r="A306" s="1">
        <v>46</v>
      </c>
      <c r="P306" s="3">
        <v>42665</v>
      </c>
      <c r="W306" s="11">
        <v>288</v>
      </c>
      <c r="AA306" s="7">
        <v>30.6999999999999</v>
      </c>
      <c r="AB306" s="1" t="s">
        <v>480</v>
      </c>
    </row>
    <row r="307" spans="1:28" x14ac:dyDescent="0.35">
      <c r="A307" s="1">
        <v>47</v>
      </c>
      <c r="P307" s="3">
        <v>42666</v>
      </c>
      <c r="W307" s="11">
        <v>289</v>
      </c>
      <c r="AA307" s="7">
        <v>30.799999999999901</v>
      </c>
      <c r="AB307" s="1" t="s">
        <v>480</v>
      </c>
    </row>
    <row r="308" spans="1:28" x14ac:dyDescent="0.35">
      <c r="A308" s="1">
        <v>48</v>
      </c>
      <c r="P308" s="3">
        <v>42667</v>
      </c>
      <c r="W308" s="11">
        <v>290</v>
      </c>
      <c r="AA308" s="7">
        <v>30.899999999999899</v>
      </c>
      <c r="AB308" s="1" t="s">
        <v>480</v>
      </c>
    </row>
    <row r="309" spans="1:28" x14ac:dyDescent="0.35">
      <c r="A309" s="1">
        <v>49</v>
      </c>
      <c r="P309" s="3">
        <v>42668</v>
      </c>
      <c r="W309" s="11">
        <v>291</v>
      </c>
      <c r="AA309" s="7">
        <v>30.999999999999901</v>
      </c>
      <c r="AB309" s="1" t="s">
        <v>480</v>
      </c>
    </row>
    <row r="310" spans="1:28" x14ac:dyDescent="0.35">
      <c r="A310" s="1">
        <v>50</v>
      </c>
      <c r="P310" s="3">
        <v>42669</v>
      </c>
      <c r="W310" s="11">
        <v>292</v>
      </c>
      <c r="AA310" s="7">
        <v>31.099999999999898</v>
      </c>
      <c r="AB310" s="1" t="s">
        <v>480</v>
      </c>
    </row>
    <row r="311" spans="1:28" x14ac:dyDescent="0.35">
      <c r="A311" s="1">
        <v>51</v>
      </c>
      <c r="P311" s="3">
        <v>42670</v>
      </c>
      <c r="W311" s="11">
        <v>293</v>
      </c>
      <c r="AA311" s="7">
        <v>31.1999999999999</v>
      </c>
      <c r="AB311" s="1" t="s">
        <v>480</v>
      </c>
    </row>
    <row r="312" spans="1:28" x14ac:dyDescent="0.35">
      <c r="A312" s="1">
        <v>52</v>
      </c>
      <c r="P312" s="3">
        <v>42671</v>
      </c>
      <c r="W312" s="11">
        <v>294</v>
      </c>
      <c r="AA312" s="7">
        <v>31.299999999999901</v>
      </c>
      <c r="AB312" s="1" t="s">
        <v>480</v>
      </c>
    </row>
    <row r="313" spans="1:28" x14ac:dyDescent="0.35">
      <c r="A313" s="1">
        <v>53</v>
      </c>
      <c r="P313" s="3">
        <v>42672</v>
      </c>
      <c r="W313" s="11">
        <v>295</v>
      </c>
      <c r="AA313" s="7">
        <v>31.399999999999899</v>
      </c>
      <c r="AB313" s="1" t="s">
        <v>480</v>
      </c>
    </row>
    <row r="314" spans="1:28" x14ac:dyDescent="0.35">
      <c r="A314" s="1">
        <v>54</v>
      </c>
      <c r="P314" s="3">
        <v>42673</v>
      </c>
      <c r="W314" s="11">
        <v>296</v>
      </c>
      <c r="AA314" s="7">
        <v>31.499999999999901</v>
      </c>
      <c r="AB314" s="1" t="s">
        <v>480</v>
      </c>
    </row>
    <row r="315" spans="1:28" x14ac:dyDescent="0.35">
      <c r="A315" s="1">
        <v>55</v>
      </c>
      <c r="P315" s="3">
        <v>42674</v>
      </c>
      <c r="W315" s="11">
        <v>297</v>
      </c>
      <c r="AA315" s="7">
        <v>31.599999999999898</v>
      </c>
      <c r="AB315" s="1" t="s">
        <v>480</v>
      </c>
    </row>
    <row r="316" spans="1:28" x14ac:dyDescent="0.35">
      <c r="A316" s="1">
        <v>56</v>
      </c>
      <c r="P316" s="3">
        <v>42675</v>
      </c>
      <c r="W316" s="11">
        <v>298</v>
      </c>
      <c r="AA316" s="7">
        <v>31.6999999999999</v>
      </c>
      <c r="AB316" s="1" t="s">
        <v>480</v>
      </c>
    </row>
    <row r="317" spans="1:28" x14ac:dyDescent="0.35">
      <c r="A317" s="1">
        <v>57</v>
      </c>
      <c r="P317" s="3">
        <v>42676</v>
      </c>
      <c r="W317" s="11">
        <v>299</v>
      </c>
      <c r="AA317" s="7">
        <v>31.799999999999901</v>
      </c>
      <c r="AB317" s="1" t="s">
        <v>480</v>
      </c>
    </row>
    <row r="318" spans="1:28" x14ac:dyDescent="0.35">
      <c r="A318" s="1">
        <v>58</v>
      </c>
      <c r="P318" s="3">
        <v>42677</v>
      </c>
      <c r="W318" s="11">
        <v>300</v>
      </c>
      <c r="AA318" s="7">
        <v>31.899999999999899</v>
      </c>
      <c r="AB318" s="1" t="s">
        <v>480</v>
      </c>
    </row>
    <row r="319" spans="1:28" x14ac:dyDescent="0.35">
      <c r="A319" s="1">
        <v>59</v>
      </c>
      <c r="P319" s="3">
        <v>42678</v>
      </c>
      <c r="W319" s="11">
        <v>301</v>
      </c>
      <c r="AA319" s="7">
        <v>31.999999999999901</v>
      </c>
      <c r="AB319" s="1" t="s">
        <v>480</v>
      </c>
    </row>
    <row r="320" spans="1:28" x14ac:dyDescent="0.35">
      <c r="A320" s="1">
        <v>60</v>
      </c>
      <c r="P320" s="3">
        <v>42679</v>
      </c>
      <c r="W320" s="11">
        <v>302</v>
      </c>
      <c r="AA320" s="7">
        <v>32.099999999999902</v>
      </c>
      <c r="AB320" s="1" t="s">
        <v>480</v>
      </c>
    </row>
    <row r="321" spans="1:28" x14ac:dyDescent="0.35">
      <c r="A321" s="1">
        <v>61</v>
      </c>
      <c r="P321" s="3">
        <v>42680</v>
      </c>
      <c r="W321" s="11">
        <v>303</v>
      </c>
      <c r="AA321" s="7">
        <v>32.199999999999903</v>
      </c>
      <c r="AB321" s="1" t="s">
        <v>480</v>
      </c>
    </row>
    <row r="322" spans="1:28" x14ac:dyDescent="0.35">
      <c r="A322" s="1">
        <v>62</v>
      </c>
      <c r="P322" s="3">
        <v>42681</v>
      </c>
      <c r="W322" s="11">
        <v>304</v>
      </c>
      <c r="AA322" s="7">
        <v>32.299999999999898</v>
      </c>
      <c r="AB322" s="1" t="s">
        <v>480</v>
      </c>
    </row>
    <row r="323" spans="1:28" x14ac:dyDescent="0.35">
      <c r="A323" s="1">
        <v>63</v>
      </c>
      <c r="P323" s="3">
        <v>42682</v>
      </c>
      <c r="W323" s="11">
        <v>305</v>
      </c>
      <c r="AA323" s="7">
        <v>32.399999999999899</v>
      </c>
      <c r="AB323" s="1" t="s">
        <v>480</v>
      </c>
    </row>
    <row r="324" spans="1:28" x14ac:dyDescent="0.35">
      <c r="A324" s="1">
        <v>64</v>
      </c>
      <c r="P324" s="3">
        <v>42683</v>
      </c>
      <c r="W324" s="11">
        <v>306</v>
      </c>
      <c r="AA324" s="7">
        <v>32.499999999999901</v>
      </c>
      <c r="AB324" s="1" t="s">
        <v>480</v>
      </c>
    </row>
    <row r="325" spans="1:28" x14ac:dyDescent="0.35">
      <c r="A325" s="1">
        <v>65</v>
      </c>
      <c r="P325" s="3">
        <v>42684</v>
      </c>
      <c r="W325" s="11">
        <v>307</v>
      </c>
      <c r="AA325" s="7">
        <v>32.599999999999902</v>
      </c>
      <c r="AB325" s="1" t="s">
        <v>480</v>
      </c>
    </row>
    <row r="326" spans="1:28" x14ac:dyDescent="0.35">
      <c r="A326" s="1">
        <v>66</v>
      </c>
      <c r="P326" s="3">
        <v>42685</v>
      </c>
      <c r="W326" s="11">
        <v>308</v>
      </c>
      <c r="AA326" s="7">
        <v>32.699999999999903</v>
      </c>
      <c r="AB326" s="1" t="s">
        <v>480</v>
      </c>
    </row>
    <row r="327" spans="1:28" x14ac:dyDescent="0.35">
      <c r="A327" s="1">
        <v>67</v>
      </c>
      <c r="P327" s="3">
        <v>42686</v>
      </c>
      <c r="W327" s="11">
        <v>309</v>
      </c>
      <c r="AA327" s="7">
        <v>32.799999999999898</v>
      </c>
      <c r="AB327" s="1" t="s">
        <v>480</v>
      </c>
    </row>
    <row r="328" spans="1:28" x14ac:dyDescent="0.35">
      <c r="A328" s="1">
        <v>68</v>
      </c>
      <c r="P328" s="3">
        <v>42687</v>
      </c>
      <c r="W328" s="11">
        <v>310</v>
      </c>
      <c r="AA328" s="7">
        <v>32.899999999999899</v>
      </c>
      <c r="AB328" s="1" t="s">
        <v>480</v>
      </c>
    </row>
    <row r="329" spans="1:28" x14ac:dyDescent="0.35">
      <c r="A329" s="1">
        <v>69</v>
      </c>
      <c r="P329" s="3">
        <v>42688</v>
      </c>
      <c r="W329" s="11">
        <v>311</v>
      </c>
      <c r="AA329" s="7">
        <v>32.999999999999901</v>
      </c>
      <c r="AB329" s="1" t="s">
        <v>480</v>
      </c>
    </row>
    <row r="330" spans="1:28" x14ac:dyDescent="0.35">
      <c r="A330" s="1">
        <v>70</v>
      </c>
      <c r="P330" s="3">
        <v>42689</v>
      </c>
      <c r="W330" s="11">
        <v>312</v>
      </c>
      <c r="AA330" s="7">
        <v>33.099999999999902</v>
      </c>
      <c r="AB330" s="1" t="s">
        <v>480</v>
      </c>
    </row>
    <row r="331" spans="1:28" x14ac:dyDescent="0.35">
      <c r="A331" s="1">
        <v>71</v>
      </c>
      <c r="P331" s="3">
        <v>42690</v>
      </c>
      <c r="W331" s="11">
        <v>313</v>
      </c>
      <c r="AA331" s="7">
        <v>33.199999999999903</v>
      </c>
      <c r="AB331" s="1" t="s">
        <v>480</v>
      </c>
    </row>
    <row r="332" spans="1:28" x14ac:dyDescent="0.35">
      <c r="A332" s="1">
        <v>72</v>
      </c>
      <c r="P332" s="3">
        <v>42691</v>
      </c>
      <c r="W332" s="11">
        <v>314</v>
      </c>
      <c r="AA332" s="7">
        <v>33.299999999999898</v>
      </c>
      <c r="AB332" s="1" t="s">
        <v>480</v>
      </c>
    </row>
    <row r="333" spans="1:28" x14ac:dyDescent="0.35">
      <c r="A333" s="1">
        <v>73</v>
      </c>
      <c r="P333" s="3">
        <v>42692</v>
      </c>
      <c r="W333" s="11">
        <v>315</v>
      </c>
      <c r="AA333" s="7">
        <v>33.399999999999899</v>
      </c>
      <c r="AB333" s="1" t="s">
        <v>480</v>
      </c>
    </row>
    <row r="334" spans="1:28" x14ac:dyDescent="0.35">
      <c r="A334" s="1">
        <v>74</v>
      </c>
      <c r="P334" s="3">
        <v>42693</v>
      </c>
      <c r="W334" s="11">
        <v>316</v>
      </c>
      <c r="AA334" s="7">
        <v>33.499999999999901</v>
      </c>
      <c r="AB334" s="1" t="s">
        <v>480</v>
      </c>
    </row>
    <row r="335" spans="1:28" x14ac:dyDescent="0.35">
      <c r="A335" s="1">
        <v>75</v>
      </c>
      <c r="P335" s="3">
        <v>42694</v>
      </c>
      <c r="W335" s="11">
        <v>317</v>
      </c>
      <c r="AA335" s="7">
        <v>33.599999999999902</v>
      </c>
      <c r="AB335" s="1" t="s">
        <v>480</v>
      </c>
    </row>
    <row r="336" spans="1:28" x14ac:dyDescent="0.35">
      <c r="A336" s="1">
        <v>76</v>
      </c>
      <c r="P336" s="3">
        <v>42695</v>
      </c>
      <c r="W336" s="11">
        <v>318</v>
      </c>
      <c r="AA336" s="7">
        <v>33.699999999999903</v>
      </c>
      <c r="AB336" s="1" t="s">
        <v>480</v>
      </c>
    </row>
    <row r="337" spans="1:28" x14ac:dyDescent="0.35">
      <c r="A337" s="1">
        <v>77</v>
      </c>
      <c r="P337" s="3">
        <v>42696</v>
      </c>
      <c r="W337" s="11">
        <v>319</v>
      </c>
      <c r="AA337" s="7">
        <v>33.799999999999898</v>
      </c>
      <c r="AB337" s="1" t="s">
        <v>480</v>
      </c>
    </row>
    <row r="338" spans="1:28" x14ac:dyDescent="0.35">
      <c r="A338" s="1">
        <v>78</v>
      </c>
      <c r="P338" s="3">
        <v>42697</v>
      </c>
      <c r="W338" s="11">
        <v>320</v>
      </c>
      <c r="AA338" s="7">
        <v>33.899999999999899</v>
      </c>
      <c r="AB338" s="1" t="s">
        <v>480</v>
      </c>
    </row>
    <row r="339" spans="1:28" x14ac:dyDescent="0.35">
      <c r="A339" s="1">
        <v>79</v>
      </c>
      <c r="P339" s="3">
        <v>42698</v>
      </c>
      <c r="W339" s="11">
        <v>321</v>
      </c>
      <c r="AA339" s="7">
        <v>33.999999999999901</v>
      </c>
      <c r="AB339" s="1" t="s">
        <v>480</v>
      </c>
    </row>
    <row r="340" spans="1:28" x14ac:dyDescent="0.35">
      <c r="A340" s="1">
        <v>80</v>
      </c>
      <c r="P340" s="3">
        <v>42699</v>
      </c>
      <c r="W340" s="11">
        <v>322</v>
      </c>
      <c r="AA340" s="7">
        <v>34.099999999999902</v>
      </c>
      <c r="AB340" s="1" t="s">
        <v>480</v>
      </c>
    </row>
    <row r="341" spans="1:28" x14ac:dyDescent="0.35">
      <c r="A341" s="1">
        <v>81</v>
      </c>
      <c r="P341" s="3">
        <v>42700</v>
      </c>
      <c r="W341" s="11">
        <v>323</v>
      </c>
      <c r="AA341" s="7">
        <v>34.199999999999903</v>
      </c>
      <c r="AB341" s="1" t="s">
        <v>480</v>
      </c>
    </row>
    <row r="342" spans="1:28" x14ac:dyDescent="0.35">
      <c r="A342" s="1">
        <v>82</v>
      </c>
      <c r="P342" s="3">
        <v>42701</v>
      </c>
      <c r="W342" s="11">
        <v>324</v>
      </c>
      <c r="AA342" s="7">
        <v>34.299999999999898</v>
      </c>
      <c r="AB342" s="1" t="s">
        <v>480</v>
      </c>
    </row>
    <row r="343" spans="1:28" x14ac:dyDescent="0.35">
      <c r="A343" s="1">
        <v>83</v>
      </c>
      <c r="P343" s="3">
        <v>42702</v>
      </c>
      <c r="W343" s="11">
        <v>325</v>
      </c>
      <c r="AA343" s="7">
        <v>34.399999999999899</v>
      </c>
      <c r="AB343" s="1" t="s">
        <v>480</v>
      </c>
    </row>
    <row r="344" spans="1:28" x14ac:dyDescent="0.35">
      <c r="A344" s="1">
        <v>84</v>
      </c>
      <c r="P344" s="3">
        <v>42703</v>
      </c>
      <c r="W344" s="11">
        <v>326</v>
      </c>
      <c r="AA344" s="7">
        <v>34.499999999999901</v>
      </c>
      <c r="AB344" s="1" t="s">
        <v>480</v>
      </c>
    </row>
    <row r="345" spans="1:28" x14ac:dyDescent="0.35">
      <c r="A345" s="1">
        <v>85</v>
      </c>
      <c r="P345" s="3">
        <v>42704</v>
      </c>
      <c r="W345" s="11">
        <v>327</v>
      </c>
      <c r="AA345" s="7">
        <v>34.599999999999902</v>
      </c>
      <c r="AB345" s="1" t="s">
        <v>480</v>
      </c>
    </row>
    <row r="346" spans="1:28" x14ac:dyDescent="0.35">
      <c r="A346" s="1">
        <v>86</v>
      </c>
      <c r="P346" s="3">
        <v>42705</v>
      </c>
      <c r="W346" s="11">
        <v>328</v>
      </c>
      <c r="AA346" s="7">
        <v>34.699999999999903</v>
      </c>
      <c r="AB346" s="1" t="s">
        <v>480</v>
      </c>
    </row>
    <row r="347" spans="1:28" x14ac:dyDescent="0.35">
      <c r="A347" s="1">
        <v>87</v>
      </c>
      <c r="P347" s="3">
        <v>42706</v>
      </c>
      <c r="W347" s="11">
        <v>329</v>
      </c>
      <c r="AA347" s="7">
        <v>34.799999999999898</v>
      </c>
      <c r="AB347" s="1" t="s">
        <v>480</v>
      </c>
    </row>
    <row r="348" spans="1:28" x14ac:dyDescent="0.35">
      <c r="A348" s="1">
        <v>88</v>
      </c>
      <c r="P348" s="3">
        <v>42707</v>
      </c>
      <c r="W348" s="11">
        <v>330</v>
      </c>
      <c r="AA348" s="7">
        <v>34.899999999999899</v>
      </c>
      <c r="AB348" s="1" t="s">
        <v>480</v>
      </c>
    </row>
    <row r="349" spans="1:28" x14ac:dyDescent="0.35">
      <c r="A349" s="1">
        <v>89</v>
      </c>
      <c r="P349" s="3">
        <v>42708</v>
      </c>
      <c r="W349" s="11">
        <v>331</v>
      </c>
      <c r="AA349" s="7">
        <v>34.999999999999901</v>
      </c>
      <c r="AB349" s="1" t="s">
        <v>480</v>
      </c>
    </row>
    <row r="350" spans="1:28" x14ac:dyDescent="0.35">
      <c r="A350" s="1">
        <v>90</v>
      </c>
      <c r="P350" s="3">
        <v>42709</v>
      </c>
      <c r="W350" s="11">
        <v>332</v>
      </c>
      <c r="AA350" s="7">
        <v>35.099999999999902</v>
      </c>
      <c r="AB350" s="1" t="s">
        <v>480</v>
      </c>
    </row>
    <row r="351" spans="1:28" x14ac:dyDescent="0.35">
      <c r="A351" s="1">
        <v>91</v>
      </c>
      <c r="P351" s="3">
        <v>42710</v>
      </c>
      <c r="W351" s="11">
        <v>333</v>
      </c>
      <c r="AA351" s="7">
        <v>35.199999999999903</v>
      </c>
      <c r="AB351" s="1" t="s">
        <v>480</v>
      </c>
    </row>
    <row r="352" spans="1:28" x14ac:dyDescent="0.35">
      <c r="A352" s="1">
        <v>92</v>
      </c>
      <c r="P352" s="3">
        <v>42711</v>
      </c>
      <c r="W352" s="11">
        <v>334</v>
      </c>
      <c r="AA352" s="7">
        <v>35.299999999999898</v>
      </c>
      <c r="AB352" s="1" t="s">
        <v>480</v>
      </c>
    </row>
    <row r="353" spans="1:28" x14ac:dyDescent="0.35">
      <c r="A353" s="1">
        <v>93</v>
      </c>
      <c r="P353" s="3">
        <v>42712</v>
      </c>
      <c r="W353" s="11">
        <v>335</v>
      </c>
      <c r="AA353" s="7">
        <v>35.399999999999899</v>
      </c>
      <c r="AB353" s="1" t="s">
        <v>480</v>
      </c>
    </row>
    <row r="354" spans="1:28" x14ac:dyDescent="0.35">
      <c r="A354" s="1">
        <v>94</v>
      </c>
      <c r="P354" s="3">
        <v>42713</v>
      </c>
      <c r="W354" s="11">
        <v>336</v>
      </c>
      <c r="AA354" s="7">
        <v>35.499999999999901</v>
      </c>
      <c r="AB354" s="1" t="s">
        <v>480</v>
      </c>
    </row>
    <row r="355" spans="1:28" x14ac:dyDescent="0.35">
      <c r="A355" s="1">
        <v>95</v>
      </c>
      <c r="P355" s="3">
        <v>42714</v>
      </c>
      <c r="W355" s="11">
        <v>337</v>
      </c>
      <c r="AA355" s="7">
        <v>35.599999999999902</v>
      </c>
      <c r="AB355" s="1" t="s">
        <v>480</v>
      </c>
    </row>
    <row r="356" spans="1:28" x14ac:dyDescent="0.35">
      <c r="A356" s="1">
        <v>96</v>
      </c>
      <c r="P356" s="3">
        <v>42715</v>
      </c>
      <c r="W356" s="11">
        <v>338</v>
      </c>
      <c r="AA356" s="7">
        <v>35.699999999999903</v>
      </c>
      <c r="AB356" s="1" t="s">
        <v>480</v>
      </c>
    </row>
    <row r="357" spans="1:28" x14ac:dyDescent="0.35">
      <c r="A357" s="1">
        <v>97</v>
      </c>
      <c r="P357" s="3">
        <v>42716</v>
      </c>
      <c r="W357" s="11">
        <v>339</v>
      </c>
      <c r="AA357" s="7">
        <v>35.799999999999898</v>
      </c>
      <c r="AB357" s="1" t="s">
        <v>480</v>
      </c>
    </row>
    <row r="358" spans="1:28" x14ac:dyDescent="0.35">
      <c r="A358" s="1">
        <v>98</v>
      </c>
      <c r="P358" s="3">
        <v>42717</v>
      </c>
      <c r="W358" s="11">
        <v>340</v>
      </c>
      <c r="AA358" s="7">
        <v>35.899999999999899</v>
      </c>
      <c r="AB358" s="1" t="s">
        <v>480</v>
      </c>
    </row>
    <row r="359" spans="1:28" x14ac:dyDescent="0.35">
      <c r="A359" s="1">
        <v>99</v>
      </c>
      <c r="P359" s="3">
        <v>42718</v>
      </c>
      <c r="W359" s="11">
        <v>341</v>
      </c>
      <c r="AA359" s="7">
        <v>35.999999999999901</v>
      </c>
      <c r="AB359" s="1" t="s">
        <v>480</v>
      </c>
    </row>
    <row r="360" spans="1:28" x14ac:dyDescent="0.35">
      <c r="A360" s="1">
        <v>100</v>
      </c>
      <c r="P360" s="3">
        <v>42719</v>
      </c>
      <c r="W360" s="11">
        <v>342</v>
      </c>
      <c r="AA360" s="7">
        <v>36.099999999999902</v>
      </c>
      <c r="AB360" s="1" t="s">
        <v>480</v>
      </c>
    </row>
    <row r="361" spans="1:28" x14ac:dyDescent="0.35">
      <c r="A361" s="1">
        <v>101</v>
      </c>
      <c r="P361" s="3">
        <v>42720</v>
      </c>
      <c r="W361" s="11">
        <v>343</v>
      </c>
      <c r="AA361" s="7">
        <v>36.199999999999903</v>
      </c>
      <c r="AB361" s="1" t="s">
        <v>480</v>
      </c>
    </row>
    <row r="362" spans="1:28" x14ac:dyDescent="0.35">
      <c r="A362" s="1">
        <v>102</v>
      </c>
      <c r="P362" s="3">
        <v>42721</v>
      </c>
      <c r="W362" s="11">
        <v>344</v>
      </c>
      <c r="AA362" s="7">
        <v>36.299999999999898</v>
      </c>
      <c r="AB362" s="1" t="s">
        <v>480</v>
      </c>
    </row>
    <row r="363" spans="1:28" x14ac:dyDescent="0.35">
      <c r="A363" s="1">
        <v>103</v>
      </c>
      <c r="P363" s="3">
        <v>42722</v>
      </c>
      <c r="W363" s="11">
        <v>345</v>
      </c>
      <c r="AA363" s="7">
        <v>36.399999999999899</v>
      </c>
      <c r="AB363" s="1" t="s">
        <v>480</v>
      </c>
    </row>
    <row r="364" spans="1:28" x14ac:dyDescent="0.35">
      <c r="A364" s="1">
        <v>104</v>
      </c>
      <c r="P364" s="3">
        <v>42723</v>
      </c>
      <c r="W364" s="11">
        <v>346</v>
      </c>
      <c r="AA364" s="7">
        <v>36.499999999999901</v>
      </c>
      <c r="AB364" s="1" t="s">
        <v>480</v>
      </c>
    </row>
    <row r="365" spans="1:28" x14ac:dyDescent="0.35">
      <c r="A365" s="1">
        <v>105</v>
      </c>
      <c r="P365" s="3">
        <v>42724</v>
      </c>
      <c r="W365" s="11">
        <v>347</v>
      </c>
      <c r="AA365" s="7">
        <v>36.599999999999902</v>
      </c>
      <c r="AB365" s="1" t="s">
        <v>480</v>
      </c>
    </row>
    <row r="366" spans="1:28" x14ac:dyDescent="0.35">
      <c r="A366" s="1">
        <v>106</v>
      </c>
      <c r="P366" s="3">
        <v>42725</v>
      </c>
      <c r="W366" s="11">
        <v>348</v>
      </c>
      <c r="AA366" s="7">
        <v>36.699999999999903</v>
      </c>
      <c r="AB366" s="1" t="s">
        <v>480</v>
      </c>
    </row>
    <row r="367" spans="1:28" x14ac:dyDescent="0.35">
      <c r="A367" s="1">
        <v>107</v>
      </c>
      <c r="P367" s="3">
        <v>42726</v>
      </c>
      <c r="W367" s="11">
        <v>349</v>
      </c>
      <c r="AA367" s="7">
        <v>36.799999999999898</v>
      </c>
      <c r="AB367" s="1" t="s">
        <v>480</v>
      </c>
    </row>
    <row r="368" spans="1:28" x14ac:dyDescent="0.35">
      <c r="A368" s="1">
        <v>108</v>
      </c>
      <c r="P368" s="3">
        <v>42727</v>
      </c>
      <c r="W368" s="11">
        <v>350</v>
      </c>
      <c r="AA368" s="7">
        <v>36.899999999999899</v>
      </c>
      <c r="AB368" s="1" t="s">
        <v>480</v>
      </c>
    </row>
    <row r="369" spans="1:28" x14ac:dyDescent="0.35">
      <c r="A369" s="1">
        <v>109</v>
      </c>
      <c r="P369" s="3">
        <v>42728</v>
      </c>
      <c r="W369" s="11">
        <v>351</v>
      </c>
      <c r="AA369" s="7">
        <v>36.999999999999901</v>
      </c>
      <c r="AB369" s="1" t="s">
        <v>480</v>
      </c>
    </row>
    <row r="370" spans="1:28" x14ac:dyDescent="0.35">
      <c r="A370" s="1">
        <v>110</v>
      </c>
      <c r="P370" s="3">
        <v>42729</v>
      </c>
      <c r="W370" s="11">
        <v>352</v>
      </c>
      <c r="AA370" s="7">
        <v>37.099999999999902</v>
      </c>
      <c r="AB370" s="1" t="s">
        <v>480</v>
      </c>
    </row>
    <row r="371" spans="1:28" x14ac:dyDescent="0.35">
      <c r="A371" s="1">
        <v>111</v>
      </c>
      <c r="P371" s="3">
        <v>42730</v>
      </c>
      <c r="W371" s="11">
        <v>353</v>
      </c>
      <c r="AA371" s="7">
        <v>37.199999999999903</v>
      </c>
      <c r="AB371" s="1" t="s">
        <v>480</v>
      </c>
    </row>
    <row r="372" spans="1:28" x14ac:dyDescent="0.35">
      <c r="A372" s="1">
        <v>112</v>
      </c>
      <c r="P372" s="3">
        <v>42731</v>
      </c>
      <c r="W372" s="11">
        <v>354</v>
      </c>
      <c r="AA372" s="7">
        <v>37.299999999999898</v>
      </c>
      <c r="AB372" s="1" t="s">
        <v>480</v>
      </c>
    </row>
    <row r="373" spans="1:28" x14ac:dyDescent="0.35">
      <c r="A373" s="1">
        <v>113</v>
      </c>
      <c r="P373" s="3">
        <v>42732</v>
      </c>
      <c r="W373" s="11">
        <v>355</v>
      </c>
      <c r="AA373" s="7">
        <v>37.399999999999899</v>
      </c>
      <c r="AB373" s="1" t="s">
        <v>480</v>
      </c>
    </row>
    <row r="374" spans="1:28" x14ac:dyDescent="0.35">
      <c r="A374" s="1">
        <v>114</v>
      </c>
      <c r="P374" s="3">
        <v>42733</v>
      </c>
      <c r="W374" s="11">
        <v>356</v>
      </c>
      <c r="AA374" s="7">
        <v>37.499999999999901</v>
      </c>
      <c r="AB374" s="1" t="s">
        <v>480</v>
      </c>
    </row>
    <row r="375" spans="1:28" x14ac:dyDescent="0.35">
      <c r="A375" s="1">
        <v>115</v>
      </c>
      <c r="P375" s="3">
        <v>42734</v>
      </c>
      <c r="W375" s="11">
        <v>357</v>
      </c>
      <c r="AA375" s="7">
        <v>37.599999999999902</v>
      </c>
      <c r="AB375" s="1" t="s">
        <v>480</v>
      </c>
    </row>
    <row r="376" spans="1:28" x14ac:dyDescent="0.35">
      <c r="A376" s="1">
        <v>116</v>
      </c>
      <c r="P376" s="3">
        <v>42735</v>
      </c>
      <c r="W376" s="11">
        <v>358</v>
      </c>
      <c r="AA376" s="7">
        <v>37.699999999999903</v>
      </c>
      <c r="AB376" s="1" t="s">
        <v>480</v>
      </c>
    </row>
    <row r="377" spans="1:28" x14ac:dyDescent="0.35">
      <c r="A377" s="1">
        <v>117</v>
      </c>
      <c r="P377" s="3">
        <v>42736</v>
      </c>
      <c r="W377" s="11">
        <v>359</v>
      </c>
      <c r="AA377" s="7">
        <v>37.799999999999898</v>
      </c>
      <c r="AB377" s="1" t="s">
        <v>480</v>
      </c>
    </row>
    <row r="378" spans="1:28" x14ac:dyDescent="0.35">
      <c r="A378" s="1">
        <v>118</v>
      </c>
      <c r="P378" s="3">
        <v>42737</v>
      </c>
      <c r="W378" s="11">
        <v>360</v>
      </c>
      <c r="AA378" s="7">
        <v>37.899999999999899</v>
      </c>
      <c r="AB378" s="1" t="s">
        <v>480</v>
      </c>
    </row>
    <row r="379" spans="1:28" x14ac:dyDescent="0.35">
      <c r="A379" s="1">
        <v>119</v>
      </c>
      <c r="P379" s="3">
        <v>42738</v>
      </c>
      <c r="AA379" s="7">
        <v>37.999999999999901</v>
      </c>
      <c r="AB379" s="1" t="s">
        <v>480</v>
      </c>
    </row>
    <row r="380" spans="1:28" x14ac:dyDescent="0.35">
      <c r="A380" s="1">
        <v>120</v>
      </c>
      <c r="P380" s="3">
        <v>42739</v>
      </c>
      <c r="AA380" s="7">
        <v>38.099999999999902</v>
      </c>
      <c r="AB380" s="1" t="s">
        <v>480</v>
      </c>
    </row>
    <row r="381" spans="1:28" x14ac:dyDescent="0.35">
      <c r="A381" s="1">
        <v>121</v>
      </c>
      <c r="P381" s="3">
        <v>42740</v>
      </c>
      <c r="AA381" s="7">
        <v>38.199999999999903</v>
      </c>
      <c r="AB381" s="1" t="s">
        <v>480</v>
      </c>
    </row>
    <row r="382" spans="1:28" x14ac:dyDescent="0.35">
      <c r="A382" s="1">
        <v>122</v>
      </c>
      <c r="P382" s="3">
        <v>42741</v>
      </c>
      <c r="AA382" s="7">
        <v>38.299999999999898</v>
      </c>
      <c r="AB382" s="1" t="s">
        <v>480</v>
      </c>
    </row>
    <row r="383" spans="1:28" x14ac:dyDescent="0.35">
      <c r="A383" s="1">
        <v>123</v>
      </c>
      <c r="P383" s="3">
        <v>42742</v>
      </c>
      <c r="AA383" s="7">
        <v>38.399999999999899</v>
      </c>
      <c r="AB383" s="1" t="s">
        <v>480</v>
      </c>
    </row>
    <row r="384" spans="1:28" x14ac:dyDescent="0.35">
      <c r="A384" s="1">
        <v>124</v>
      </c>
      <c r="P384" s="3">
        <v>42743</v>
      </c>
      <c r="AA384" s="7">
        <v>38.499999999999901</v>
      </c>
      <c r="AB384" s="1" t="s">
        <v>480</v>
      </c>
    </row>
    <row r="385" spans="1:28" x14ac:dyDescent="0.35">
      <c r="A385" s="1">
        <v>125</v>
      </c>
      <c r="P385" s="3">
        <v>42744</v>
      </c>
      <c r="AA385" s="7">
        <v>38.599999999999902</v>
      </c>
      <c r="AB385" s="1" t="s">
        <v>480</v>
      </c>
    </row>
    <row r="386" spans="1:28" x14ac:dyDescent="0.35">
      <c r="A386" s="1">
        <v>126</v>
      </c>
      <c r="P386" s="3">
        <v>42745</v>
      </c>
      <c r="AA386" s="7">
        <v>38.699999999999903</v>
      </c>
      <c r="AB386" s="1" t="s">
        <v>480</v>
      </c>
    </row>
    <row r="387" spans="1:28" x14ac:dyDescent="0.35">
      <c r="A387" s="1">
        <v>127</v>
      </c>
      <c r="P387" s="3">
        <v>42746</v>
      </c>
      <c r="AA387" s="7">
        <v>38.799999999999898</v>
      </c>
      <c r="AB387" s="1" t="s">
        <v>480</v>
      </c>
    </row>
    <row r="388" spans="1:28" x14ac:dyDescent="0.35">
      <c r="A388" s="1">
        <v>128</v>
      </c>
      <c r="P388" s="3">
        <v>42747</v>
      </c>
      <c r="AA388" s="7">
        <v>38.899999999999899</v>
      </c>
      <c r="AB388" s="1" t="s">
        <v>480</v>
      </c>
    </row>
    <row r="389" spans="1:28" x14ac:dyDescent="0.35">
      <c r="A389" s="1">
        <v>129</v>
      </c>
      <c r="P389" s="3">
        <v>42748</v>
      </c>
      <c r="AA389" s="7">
        <v>38.999999999999901</v>
      </c>
      <c r="AB389" s="1" t="s">
        <v>480</v>
      </c>
    </row>
    <row r="390" spans="1:28" x14ac:dyDescent="0.35">
      <c r="A390" s="1">
        <v>130</v>
      </c>
      <c r="P390" s="3">
        <v>42749</v>
      </c>
      <c r="AA390" s="7">
        <v>39.099999999999902</v>
      </c>
      <c r="AB390" s="1" t="s">
        <v>480</v>
      </c>
    </row>
    <row r="391" spans="1:28" x14ac:dyDescent="0.35">
      <c r="A391" s="1">
        <v>131</v>
      </c>
      <c r="P391" s="3">
        <v>42750</v>
      </c>
      <c r="AA391" s="7">
        <v>39.199999999999903</v>
      </c>
      <c r="AB391" s="1" t="s">
        <v>480</v>
      </c>
    </row>
    <row r="392" spans="1:28" x14ac:dyDescent="0.35">
      <c r="A392" s="1">
        <v>132</v>
      </c>
      <c r="P392" s="3">
        <v>42751</v>
      </c>
      <c r="AA392" s="7">
        <v>39.299999999999898</v>
      </c>
      <c r="AB392" s="1" t="s">
        <v>480</v>
      </c>
    </row>
    <row r="393" spans="1:28" x14ac:dyDescent="0.35">
      <c r="A393" s="1">
        <v>133</v>
      </c>
      <c r="P393" s="3">
        <v>42752</v>
      </c>
      <c r="AA393" s="7">
        <v>39.399999999999899</v>
      </c>
      <c r="AB393" s="1" t="s">
        <v>480</v>
      </c>
    </row>
    <row r="394" spans="1:28" x14ac:dyDescent="0.35">
      <c r="A394" s="1">
        <v>134</v>
      </c>
      <c r="P394" s="3">
        <v>42753</v>
      </c>
      <c r="AA394" s="7">
        <v>39.499999999999901</v>
      </c>
      <c r="AB394" s="1" t="s">
        <v>480</v>
      </c>
    </row>
    <row r="395" spans="1:28" x14ac:dyDescent="0.35">
      <c r="A395" s="1">
        <v>135</v>
      </c>
      <c r="P395" s="3">
        <v>42754</v>
      </c>
      <c r="AA395" s="7">
        <v>39.599999999999902</v>
      </c>
      <c r="AB395" s="1" t="s">
        <v>480</v>
      </c>
    </row>
    <row r="396" spans="1:28" x14ac:dyDescent="0.35">
      <c r="A396" s="1">
        <v>136</v>
      </c>
      <c r="P396" s="3">
        <v>42755</v>
      </c>
      <c r="AA396" s="7">
        <v>39.699999999999903</v>
      </c>
      <c r="AB396" s="1" t="s">
        <v>480</v>
      </c>
    </row>
    <row r="397" spans="1:28" x14ac:dyDescent="0.35">
      <c r="A397" s="1">
        <v>137</v>
      </c>
      <c r="P397" s="3">
        <v>42756</v>
      </c>
      <c r="AA397" s="7">
        <v>39.799999999999898</v>
      </c>
      <c r="AB397" s="1" t="s">
        <v>480</v>
      </c>
    </row>
    <row r="398" spans="1:28" x14ac:dyDescent="0.35">
      <c r="A398" s="1">
        <v>138</v>
      </c>
      <c r="P398" s="3">
        <v>42757</v>
      </c>
      <c r="AA398" s="7">
        <v>39.899999999999899</v>
      </c>
      <c r="AB398" s="1" t="s">
        <v>480</v>
      </c>
    </row>
    <row r="399" spans="1:28" x14ac:dyDescent="0.35">
      <c r="A399" s="1">
        <v>139</v>
      </c>
      <c r="P399" s="3">
        <v>42758</v>
      </c>
      <c r="AA399" s="7">
        <v>39.999999999999901</v>
      </c>
      <c r="AB399" s="1" t="s">
        <v>480</v>
      </c>
    </row>
    <row r="400" spans="1:28" x14ac:dyDescent="0.35">
      <c r="A400" s="1">
        <v>140</v>
      </c>
      <c r="P400" s="3">
        <v>42759</v>
      </c>
      <c r="AA400" s="7">
        <v>40.099999999999902</v>
      </c>
      <c r="AB400" s="1" t="s">
        <v>480</v>
      </c>
    </row>
    <row r="401" spans="1:28" x14ac:dyDescent="0.35">
      <c r="A401" s="1">
        <v>141</v>
      </c>
      <c r="P401" s="3">
        <v>42760</v>
      </c>
      <c r="AA401" s="7">
        <v>40.199999999999903</v>
      </c>
      <c r="AB401" s="1" t="s">
        <v>480</v>
      </c>
    </row>
    <row r="402" spans="1:28" x14ac:dyDescent="0.35">
      <c r="A402" s="1">
        <v>142</v>
      </c>
      <c r="P402" s="3">
        <v>42761</v>
      </c>
      <c r="AA402" s="7">
        <v>40.299999999999898</v>
      </c>
      <c r="AB402" s="1" t="s">
        <v>480</v>
      </c>
    </row>
    <row r="403" spans="1:28" x14ac:dyDescent="0.35">
      <c r="A403" s="1">
        <v>143</v>
      </c>
      <c r="P403" s="3">
        <v>42762</v>
      </c>
      <c r="AA403" s="7">
        <v>40.399999999999899</v>
      </c>
      <c r="AB403" s="1" t="s">
        <v>480</v>
      </c>
    </row>
    <row r="404" spans="1:28" x14ac:dyDescent="0.35">
      <c r="A404" s="1">
        <v>144</v>
      </c>
      <c r="P404" s="3">
        <v>42763</v>
      </c>
      <c r="AA404" s="7">
        <v>40.499999999999901</v>
      </c>
      <c r="AB404" s="1" t="s">
        <v>480</v>
      </c>
    </row>
    <row r="405" spans="1:28" x14ac:dyDescent="0.35">
      <c r="A405" s="1">
        <v>145</v>
      </c>
      <c r="P405" s="3">
        <v>42764</v>
      </c>
      <c r="AA405" s="7">
        <v>40.599999999999902</v>
      </c>
      <c r="AB405" s="1" t="s">
        <v>480</v>
      </c>
    </row>
    <row r="406" spans="1:28" x14ac:dyDescent="0.35">
      <c r="A406" s="1">
        <v>146</v>
      </c>
      <c r="P406" s="3">
        <v>42765</v>
      </c>
      <c r="AA406" s="7">
        <v>40.699999999999903</v>
      </c>
      <c r="AB406" s="1" t="s">
        <v>480</v>
      </c>
    </row>
    <row r="407" spans="1:28" x14ac:dyDescent="0.35">
      <c r="A407" s="1">
        <v>147</v>
      </c>
      <c r="P407" s="3">
        <v>42766</v>
      </c>
      <c r="AA407" s="7">
        <v>40.799999999999898</v>
      </c>
      <c r="AB407" s="1" t="s">
        <v>480</v>
      </c>
    </row>
    <row r="408" spans="1:28" x14ac:dyDescent="0.35">
      <c r="A408" s="1">
        <v>148</v>
      </c>
      <c r="P408" s="3">
        <v>42767</v>
      </c>
      <c r="AA408" s="7">
        <v>40.899999999999899</v>
      </c>
      <c r="AB408" s="1" t="s">
        <v>480</v>
      </c>
    </row>
    <row r="409" spans="1:28" x14ac:dyDescent="0.35">
      <c r="A409" s="1">
        <v>149</v>
      </c>
      <c r="P409" s="3">
        <v>42768</v>
      </c>
      <c r="AA409" s="7">
        <v>40.999999999999901</v>
      </c>
      <c r="AB409" s="1" t="s">
        <v>480</v>
      </c>
    </row>
    <row r="410" spans="1:28" x14ac:dyDescent="0.35">
      <c r="A410" s="1">
        <v>150</v>
      </c>
      <c r="P410" s="3">
        <v>42769</v>
      </c>
      <c r="AA410" s="7">
        <v>41.099999999999902</v>
      </c>
      <c r="AB410" s="1" t="s">
        <v>480</v>
      </c>
    </row>
    <row r="411" spans="1:28" x14ac:dyDescent="0.35">
      <c r="A411" s="1">
        <v>151</v>
      </c>
      <c r="P411" s="3">
        <v>42770</v>
      </c>
      <c r="AA411" s="7">
        <v>41.199999999999903</v>
      </c>
      <c r="AB411" s="1" t="s">
        <v>480</v>
      </c>
    </row>
    <row r="412" spans="1:28" x14ac:dyDescent="0.35">
      <c r="A412" s="1">
        <v>152</v>
      </c>
      <c r="P412" s="3">
        <v>42771</v>
      </c>
      <c r="AA412" s="7">
        <v>41.299999999999898</v>
      </c>
      <c r="AB412" s="1" t="s">
        <v>480</v>
      </c>
    </row>
    <row r="413" spans="1:28" x14ac:dyDescent="0.35">
      <c r="A413" s="1">
        <v>153</v>
      </c>
      <c r="P413" s="3">
        <v>42772</v>
      </c>
      <c r="AA413" s="7">
        <v>41.399999999999899</v>
      </c>
      <c r="AB413" s="1" t="s">
        <v>480</v>
      </c>
    </row>
    <row r="414" spans="1:28" x14ac:dyDescent="0.35">
      <c r="A414" s="1">
        <v>154</v>
      </c>
      <c r="P414" s="3">
        <v>42773</v>
      </c>
      <c r="AA414" s="7">
        <v>41.499999999999901</v>
      </c>
      <c r="AB414" s="1" t="s">
        <v>480</v>
      </c>
    </row>
    <row r="415" spans="1:28" x14ac:dyDescent="0.35">
      <c r="A415" s="1">
        <v>155</v>
      </c>
      <c r="P415" s="3">
        <v>42774</v>
      </c>
      <c r="AA415" s="7">
        <v>41.599999999999902</v>
      </c>
      <c r="AB415" s="1" t="s">
        <v>480</v>
      </c>
    </row>
    <row r="416" spans="1:28" x14ac:dyDescent="0.35">
      <c r="A416" s="1">
        <v>156</v>
      </c>
      <c r="P416" s="3">
        <v>42775</v>
      </c>
      <c r="AA416" s="7">
        <v>41.699999999999903</v>
      </c>
      <c r="AB416" s="1" t="s">
        <v>480</v>
      </c>
    </row>
    <row r="417" spans="1:28" x14ac:dyDescent="0.35">
      <c r="A417" s="1">
        <v>157</v>
      </c>
      <c r="P417" s="3">
        <v>42776</v>
      </c>
      <c r="AA417" s="7">
        <v>41.799999999999898</v>
      </c>
      <c r="AB417" s="1" t="s">
        <v>480</v>
      </c>
    </row>
    <row r="418" spans="1:28" x14ac:dyDescent="0.35">
      <c r="A418" s="1">
        <v>158</v>
      </c>
      <c r="P418" s="3">
        <v>42777</v>
      </c>
      <c r="AA418" s="7">
        <v>41.899999999999899</v>
      </c>
      <c r="AB418" s="1" t="s">
        <v>480</v>
      </c>
    </row>
    <row r="419" spans="1:28" x14ac:dyDescent="0.35">
      <c r="A419" s="1">
        <v>159</v>
      </c>
      <c r="P419" s="3">
        <v>42778</v>
      </c>
      <c r="AA419" s="7">
        <v>41.999999999999901</v>
      </c>
      <c r="AB419" s="1" t="s">
        <v>480</v>
      </c>
    </row>
    <row r="420" spans="1:28" x14ac:dyDescent="0.35">
      <c r="A420" s="1">
        <v>160</v>
      </c>
      <c r="P420" s="3">
        <v>42779</v>
      </c>
      <c r="AA420" s="7">
        <v>42.099999999999902</v>
      </c>
      <c r="AB420" s="1" t="s">
        <v>480</v>
      </c>
    </row>
    <row r="421" spans="1:28" x14ac:dyDescent="0.35">
      <c r="A421" s="1">
        <v>161</v>
      </c>
      <c r="P421" s="3">
        <v>42780</v>
      </c>
      <c r="AA421" s="7">
        <v>42.199999999999903</v>
      </c>
      <c r="AB421" s="1" t="s">
        <v>480</v>
      </c>
    </row>
    <row r="422" spans="1:28" x14ac:dyDescent="0.35">
      <c r="A422" s="1">
        <v>162</v>
      </c>
      <c r="P422" s="3">
        <v>42781</v>
      </c>
      <c r="AA422" s="7">
        <v>42.299999999999898</v>
      </c>
      <c r="AB422" s="1" t="s">
        <v>480</v>
      </c>
    </row>
    <row r="423" spans="1:28" x14ac:dyDescent="0.35">
      <c r="A423" s="1">
        <v>163</v>
      </c>
      <c r="P423" s="3">
        <v>42782</v>
      </c>
      <c r="AA423" s="7">
        <v>42.399999999999899</v>
      </c>
      <c r="AB423" s="1" t="s">
        <v>480</v>
      </c>
    </row>
    <row r="424" spans="1:28" x14ac:dyDescent="0.35">
      <c r="A424" s="1">
        <v>164</v>
      </c>
      <c r="P424" s="3">
        <v>42783</v>
      </c>
      <c r="AA424" s="7">
        <v>42.499999999999901</v>
      </c>
      <c r="AB424" s="1" t="s">
        <v>480</v>
      </c>
    </row>
    <row r="425" spans="1:28" x14ac:dyDescent="0.35">
      <c r="A425" s="1">
        <v>165</v>
      </c>
      <c r="P425" s="3">
        <v>42784</v>
      </c>
      <c r="AA425" s="7">
        <v>42.599999999999902</v>
      </c>
      <c r="AB425" s="1" t="s">
        <v>480</v>
      </c>
    </row>
    <row r="426" spans="1:28" x14ac:dyDescent="0.35">
      <c r="A426" s="1">
        <v>166</v>
      </c>
      <c r="P426" s="3">
        <v>42785</v>
      </c>
      <c r="AA426" s="7">
        <v>42.699999999999903</v>
      </c>
      <c r="AB426" s="1" t="s">
        <v>480</v>
      </c>
    </row>
    <row r="427" spans="1:28" x14ac:dyDescent="0.35">
      <c r="A427" s="1">
        <v>167</v>
      </c>
      <c r="P427" s="3">
        <v>42786</v>
      </c>
      <c r="AA427" s="7">
        <v>42.799999999999898</v>
      </c>
      <c r="AB427" s="1" t="s">
        <v>480</v>
      </c>
    </row>
    <row r="428" spans="1:28" x14ac:dyDescent="0.35">
      <c r="A428" s="1">
        <v>168</v>
      </c>
      <c r="P428" s="3">
        <v>42787</v>
      </c>
      <c r="AA428" s="7">
        <v>42.899999999999899</v>
      </c>
      <c r="AB428" s="1" t="s">
        <v>480</v>
      </c>
    </row>
    <row r="429" spans="1:28" x14ac:dyDescent="0.35">
      <c r="A429" s="1">
        <v>169</v>
      </c>
      <c r="P429" s="3">
        <v>42788</v>
      </c>
      <c r="AA429" s="7">
        <v>42.999999999999901</v>
      </c>
      <c r="AB429" s="1" t="s">
        <v>480</v>
      </c>
    </row>
    <row r="430" spans="1:28" x14ac:dyDescent="0.35">
      <c r="A430" s="1">
        <v>170</v>
      </c>
      <c r="P430" s="3">
        <v>42789</v>
      </c>
      <c r="AA430" s="7">
        <v>43.099999999999902</v>
      </c>
      <c r="AB430" s="1" t="s">
        <v>480</v>
      </c>
    </row>
    <row r="431" spans="1:28" x14ac:dyDescent="0.35">
      <c r="A431" s="1">
        <v>171</v>
      </c>
      <c r="P431" s="3">
        <v>42790</v>
      </c>
      <c r="AA431" s="7">
        <v>43.199999999999903</v>
      </c>
      <c r="AB431" s="1" t="s">
        <v>480</v>
      </c>
    </row>
    <row r="432" spans="1:28" x14ac:dyDescent="0.35">
      <c r="A432" s="1">
        <v>172</v>
      </c>
      <c r="P432" s="3">
        <v>42791</v>
      </c>
      <c r="AA432" s="7">
        <v>43.299999999999898</v>
      </c>
      <c r="AB432" s="1" t="s">
        <v>480</v>
      </c>
    </row>
    <row r="433" spans="1:28" x14ac:dyDescent="0.35">
      <c r="A433" s="1">
        <v>173</v>
      </c>
      <c r="P433" s="3">
        <v>42792</v>
      </c>
      <c r="AA433" s="7">
        <v>43.399999999999899</v>
      </c>
      <c r="AB433" s="1" t="s">
        <v>480</v>
      </c>
    </row>
    <row r="434" spans="1:28" x14ac:dyDescent="0.35">
      <c r="A434" s="1">
        <v>174</v>
      </c>
      <c r="P434" s="3">
        <v>42793</v>
      </c>
      <c r="AA434" s="7">
        <v>43.499999999999901</v>
      </c>
      <c r="AB434" s="1" t="s">
        <v>480</v>
      </c>
    </row>
    <row r="435" spans="1:28" x14ac:dyDescent="0.35">
      <c r="A435" s="1">
        <v>175</v>
      </c>
      <c r="P435" s="3">
        <v>42794</v>
      </c>
      <c r="AA435" s="7">
        <v>43.599999999999902</v>
      </c>
      <c r="AB435" s="1" t="s">
        <v>480</v>
      </c>
    </row>
    <row r="436" spans="1:28" x14ac:dyDescent="0.35">
      <c r="A436" s="1">
        <v>176</v>
      </c>
      <c r="P436" s="3">
        <v>42795</v>
      </c>
      <c r="AA436" s="7">
        <v>43.699999999999903</v>
      </c>
      <c r="AB436" s="1" t="s">
        <v>480</v>
      </c>
    </row>
    <row r="437" spans="1:28" x14ac:dyDescent="0.35">
      <c r="A437" s="1">
        <v>177</v>
      </c>
      <c r="P437" s="3">
        <v>42796</v>
      </c>
      <c r="AA437" s="7">
        <v>43.799999999999898</v>
      </c>
      <c r="AB437" s="1" t="s">
        <v>480</v>
      </c>
    </row>
    <row r="438" spans="1:28" x14ac:dyDescent="0.35">
      <c r="P438" s="3">
        <v>42797</v>
      </c>
      <c r="AA438" s="7">
        <v>43.899999999999899</v>
      </c>
      <c r="AB438" s="1" t="s">
        <v>480</v>
      </c>
    </row>
    <row r="439" spans="1:28" x14ac:dyDescent="0.35">
      <c r="A439" s="1" t="s">
        <v>700</v>
      </c>
      <c r="P439" s="3">
        <v>42798</v>
      </c>
      <c r="AA439" s="7">
        <v>43.999999999999901</v>
      </c>
      <c r="AB439" s="1" t="s">
        <v>480</v>
      </c>
    </row>
    <row r="440" spans="1:28" x14ac:dyDescent="0.35">
      <c r="A440" s="1" t="s">
        <v>701</v>
      </c>
      <c r="P440" s="3">
        <v>42799</v>
      </c>
      <c r="AA440" s="7">
        <v>44.099999999999902</v>
      </c>
      <c r="AB440" s="1" t="s">
        <v>480</v>
      </c>
    </row>
    <row r="441" spans="1:28" x14ac:dyDescent="0.35">
      <c r="P441" s="3">
        <v>42800</v>
      </c>
      <c r="AA441" s="7">
        <v>44.199999999999903</v>
      </c>
      <c r="AB441" s="1" t="s">
        <v>480</v>
      </c>
    </row>
    <row r="442" spans="1:28" x14ac:dyDescent="0.35">
      <c r="A442" s="1" t="s">
        <v>702</v>
      </c>
      <c r="P442" s="3">
        <v>42801</v>
      </c>
      <c r="AA442" s="7">
        <v>44.299999999999898</v>
      </c>
      <c r="AB442" s="1" t="s">
        <v>480</v>
      </c>
    </row>
    <row r="443" spans="1:28" x14ac:dyDescent="0.35">
      <c r="A443" s="1" t="s">
        <v>703</v>
      </c>
      <c r="P443" s="3">
        <v>42802</v>
      </c>
      <c r="AA443" s="7">
        <v>44.399999999999899</v>
      </c>
      <c r="AB443" s="1" t="s">
        <v>480</v>
      </c>
    </row>
    <row r="444" spans="1:28" x14ac:dyDescent="0.35">
      <c r="A444" s="1" t="s">
        <v>704</v>
      </c>
      <c r="P444" s="3">
        <v>42803</v>
      </c>
      <c r="AA444" s="7">
        <v>44.499999999999901</v>
      </c>
      <c r="AB444" s="1" t="s">
        <v>480</v>
      </c>
    </row>
    <row r="445" spans="1:28" x14ac:dyDescent="0.35">
      <c r="A445" s="1" t="s">
        <v>705</v>
      </c>
      <c r="P445" s="3">
        <v>42804</v>
      </c>
      <c r="AA445" s="7">
        <v>44.599999999999902</v>
      </c>
      <c r="AB445" s="1" t="s">
        <v>480</v>
      </c>
    </row>
    <row r="446" spans="1:28" x14ac:dyDescent="0.35">
      <c r="A446" s="1" t="s">
        <v>706</v>
      </c>
      <c r="P446" s="3">
        <v>42805</v>
      </c>
      <c r="AA446" s="7">
        <v>44.699999999999903</v>
      </c>
      <c r="AB446" s="1" t="s">
        <v>480</v>
      </c>
    </row>
    <row r="447" spans="1:28" x14ac:dyDescent="0.35">
      <c r="A447" s="1" t="s">
        <v>707</v>
      </c>
      <c r="P447" s="3">
        <v>42806</v>
      </c>
      <c r="AA447" s="7">
        <v>44.799999999999898</v>
      </c>
      <c r="AB447" s="1" t="s">
        <v>480</v>
      </c>
    </row>
    <row r="448" spans="1:28" ht="15" customHeight="1" x14ac:dyDescent="0.35">
      <c r="A448" s="1" t="s">
        <v>708</v>
      </c>
      <c r="D448" s="36"/>
      <c r="E448" s="37"/>
      <c r="F448" s="37"/>
      <c r="G448" s="38"/>
      <c r="H448" s="469"/>
      <c r="I448" s="470"/>
      <c r="J448" s="471"/>
      <c r="K448" s="469"/>
      <c r="L448" s="472"/>
      <c r="P448" s="3">
        <v>42807</v>
      </c>
      <c r="AA448" s="7">
        <v>44.899999999999899</v>
      </c>
      <c r="AB448" s="1" t="s">
        <v>480</v>
      </c>
    </row>
    <row r="449" spans="1:28" ht="15" customHeight="1" x14ac:dyDescent="0.35">
      <c r="D449" s="39"/>
      <c r="E449" s="40"/>
      <c r="F449" s="40"/>
      <c r="G449" s="41"/>
      <c r="H449" s="470"/>
      <c r="I449" s="470"/>
      <c r="J449" s="471"/>
      <c r="K449" s="470"/>
      <c r="L449" s="473"/>
      <c r="P449" s="3">
        <v>42808</v>
      </c>
      <c r="AA449" s="7">
        <v>44.999999999999901</v>
      </c>
      <c r="AB449" s="1" t="s">
        <v>480</v>
      </c>
    </row>
    <row r="450" spans="1:28" ht="15" customHeight="1" x14ac:dyDescent="0.35">
      <c r="D450" s="42"/>
      <c r="E450" s="43"/>
      <c r="F450" s="43"/>
      <c r="G450" s="44"/>
      <c r="H450" s="470"/>
      <c r="I450" s="470"/>
      <c r="J450" s="471"/>
      <c r="K450" s="470"/>
      <c r="L450" s="473"/>
      <c r="P450" s="3">
        <v>42809</v>
      </c>
      <c r="AA450" s="7">
        <v>45.099999999999902</v>
      </c>
      <c r="AB450" s="1" t="s">
        <v>480</v>
      </c>
    </row>
    <row r="451" spans="1:28" ht="23.5" x14ac:dyDescent="0.35">
      <c r="D451" s="45"/>
      <c r="E451" s="46"/>
      <c r="F451" s="46"/>
      <c r="G451" s="47"/>
      <c r="H451" s="85"/>
      <c r="I451" s="474"/>
      <c r="J451" s="475"/>
      <c r="K451" s="476"/>
      <c r="L451" s="476"/>
      <c r="P451" s="3">
        <v>42810</v>
      </c>
      <c r="AA451" s="7">
        <v>45.199999999999903</v>
      </c>
      <c r="AB451" s="1" t="s">
        <v>480</v>
      </c>
    </row>
    <row r="452" spans="1:28" ht="23" x14ac:dyDescent="0.35">
      <c r="D452" s="48"/>
      <c r="E452" s="49"/>
      <c r="F452" s="49"/>
      <c r="G452" s="50"/>
      <c r="H452" s="51"/>
      <c r="I452" s="477"/>
      <c r="J452" s="478"/>
      <c r="K452" s="479"/>
      <c r="L452" s="479"/>
      <c r="P452" s="3">
        <v>42811</v>
      </c>
      <c r="AA452" s="7">
        <v>45.299999999999898</v>
      </c>
      <c r="AB452" s="1" t="s">
        <v>480</v>
      </c>
    </row>
    <row r="453" spans="1:28" ht="23.5" x14ac:dyDescent="0.35">
      <c r="D453" s="48"/>
      <c r="E453" s="49"/>
      <c r="F453" s="49"/>
      <c r="G453" s="50"/>
      <c r="H453" s="85"/>
      <c r="I453" s="474"/>
      <c r="J453" s="475"/>
      <c r="K453" s="476"/>
      <c r="L453" s="476"/>
      <c r="P453" s="3">
        <v>42812</v>
      </c>
      <c r="AA453" s="7">
        <v>45.399999999999899</v>
      </c>
      <c r="AB453" s="1" t="s">
        <v>480</v>
      </c>
    </row>
    <row r="454" spans="1:28" ht="23" x14ac:dyDescent="0.35">
      <c r="D454" s="48"/>
      <c r="E454" s="49"/>
      <c r="F454" s="49"/>
      <c r="G454" s="50"/>
      <c r="H454" s="51"/>
      <c r="I454" s="477"/>
      <c r="J454" s="478"/>
      <c r="K454" s="479"/>
      <c r="L454" s="479"/>
      <c r="P454" s="3">
        <v>42813</v>
      </c>
      <c r="AA454" s="7">
        <v>45.499999999999901</v>
      </c>
      <c r="AB454" s="1" t="s">
        <v>480</v>
      </c>
    </row>
    <row r="455" spans="1:28" ht="23.5" x14ac:dyDescent="0.35">
      <c r="D455" s="48"/>
      <c r="E455" s="49"/>
      <c r="F455" s="49"/>
      <c r="G455" s="50"/>
      <c r="H455" s="85"/>
      <c r="I455" s="474"/>
      <c r="J455" s="475"/>
      <c r="K455" s="476"/>
      <c r="L455" s="476"/>
      <c r="P455" s="3">
        <v>42814</v>
      </c>
      <c r="AA455" s="7">
        <v>45.599999999999902</v>
      </c>
      <c r="AB455" s="1" t="s">
        <v>480</v>
      </c>
    </row>
    <row r="456" spans="1:28" ht="23" x14ac:dyDescent="0.35">
      <c r="D456" s="48"/>
      <c r="E456" s="49"/>
      <c r="F456" s="49"/>
      <c r="G456" s="50"/>
      <c r="H456" s="51"/>
      <c r="I456" s="477"/>
      <c r="J456" s="478"/>
      <c r="K456" s="479"/>
      <c r="L456" s="479"/>
      <c r="P456" s="3">
        <v>42815</v>
      </c>
      <c r="AA456" s="7">
        <v>45.699999999999903</v>
      </c>
      <c r="AB456" s="1" t="s">
        <v>480</v>
      </c>
    </row>
    <row r="457" spans="1:28" ht="23.5" x14ac:dyDescent="0.35">
      <c r="D457" s="48"/>
      <c r="E457" s="49"/>
      <c r="F457" s="49"/>
      <c r="G457" s="50"/>
      <c r="H457" s="85"/>
      <c r="I457" s="474"/>
      <c r="J457" s="475"/>
      <c r="K457" s="476"/>
      <c r="L457" s="476"/>
      <c r="P457" s="3">
        <v>42816</v>
      </c>
      <c r="AA457" s="7">
        <v>45.799999999999898</v>
      </c>
      <c r="AB457" s="1" t="s">
        <v>480</v>
      </c>
    </row>
    <row r="458" spans="1:28" ht="21" x14ac:dyDescent="0.35">
      <c r="D458" s="52"/>
      <c r="E458" s="53"/>
      <c r="F458" s="53"/>
      <c r="G458" s="54"/>
      <c r="H458" s="51"/>
      <c r="I458" s="477"/>
      <c r="J458" s="478"/>
      <c r="K458" s="481"/>
      <c r="L458" s="482"/>
      <c r="P458" s="3">
        <v>42817</v>
      </c>
      <c r="AA458" s="7">
        <v>45.899999999999899</v>
      </c>
      <c r="AB458" s="1" t="s">
        <v>480</v>
      </c>
    </row>
    <row r="459" spans="1:28" x14ac:dyDescent="0.35">
      <c r="P459" s="3">
        <v>42818</v>
      </c>
      <c r="AA459" s="7">
        <v>45.999999999999901</v>
      </c>
      <c r="AB459" s="1" t="s">
        <v>480</v>
      </c>
    </row>
    <row r="460" spans="1:28" ht="33.5" x14ac:dyDescent="0.35">
      <c r="A460" s="29" t="s">
        <v>688</v>
      </c>
      <c r="B460" s="30">
        <v>0</v>
      </c>
      <c r="P460" s="3">
        <v>42819</v>
      </c>
      <c r="AA460" s="7">
        <v>46.099999999999902</v>
      </c>
      <c r="AB460" s="1" t="s">
        <v>480</v>
      </c>
    </row>
    <row r="461" spans="1:28" ht="33.5" x14ac:dyDescent="0.35">
      <c r="A461" s="31" t="s">
        <v>690</v>
      </c>
      <c r="B461" s="30">
        <v>6</v>
      </c>
      <c r="C461" s="30">
        <v>4</v>
      </c>
      <c r="P461" s="3">
        <v>42820</v>
      </c>
      <c r="AA461" s="7">
        <v>46.199999999999903</v>
      </c>
      <c r="AB461" s="1" t="s">
        <v>480</v>
      </c>
    </row>
    <row r="462" spans="1:28" ht="33.5" x14ac:dyDescent="0.35">
      <c r="A462" s="32" t="s">
        <v>692</v>
      </c>
      <c r="B462" s="30">
        <v>9</v>
      </c>
      <c r="C462" s="30">
        <v>6</v>
      </c>
      <c r="P462" s="3">
        <v>42821</v>
      </c>
      <c r="AA462" s="7">
        <v>46.299999999999898</v>
      </c>
      <c r="AB462" s="1" t="s">
        <v>480</v>
      </c>
    </row>
    <row r="463" spans="1:28" ht="33.5" x14ac:dyDescent="0.35">
      <c r="A463" s="33" t="s">
        <v>693</v>
      </c>
      <c r="B463" s="30">
        <v>12</v>
      </c>
      <c r="C463" s="30">
        <v>8</v>
      </c>
      <c r="P463" s="3">
        <v>42822</v>
      </c>
      <c r="AA463" s="7">
        <v>46.399999999999899</v>
      </c>
      <c r="AB463" s="1" t="s">
        <v>480</v>
      </c>
    </row>
    <row r="464" spans="1:28" ht="33.5" x14ac:dyDescent="0.35">
      <c r="A464" s="34" t="s">
        <v>694</v>
      </c>
      <c r="B464" s="30">
        <v>15</v>
      </c>
      <c r="C464" s="30">
        <v>10</v>
      </c>
      <c r="P464" s="3">
        <v>42823</v>
      </c>
      <c r="AA464" s="7">
        <v>46.499999999999901</v>
      </c>
      <c r="AB464" s="1" t="s">
        <v>480</v>
      </c>
    </row>
    <row r="465" spans="1:28" ht="15" customHeight="1" x14ac:dyDescent="0.35">
      <c r="P465" s="3">
        <v>42824</v>
      </c>
      <c r="AA465" s="7">
        <v>46.599999999999902</v>
      </c>
      <c r="AB465" s="1" t="s">
        <v>480</v>
      </c>
    </row>
    <row r="466" spans="1:28" x14ac:dyDescent="0.35">
      <c r="P466" s="3">
        <v>42825</v>
      </c>
      <c r="AA466" s="7">
        <v>46.699999999999903</v>
      </c>
      <c r="AB466" s="1" t="s">
        <v>480</v>
      </c>
    </row>
    <row r="467" spans="1:28" x14ac:dyDescent="0.35">
      <c r="A467" s="1" t="s">
        <v>709</v>
      </c>
      <c r="B467" s="1">
        <f>'[3]F2. COMP. LAB Y COM COMPOR'!H37</f>
        <v>180</v>
      </c>
      <c r="P467" s="3">
        <v>42826</v>
      </c>
      <c r="AA467" s="7">
        <v>46.799999999999898</v>
      </c>
      <c r="AB467" s="1" t="s">
        <v>480</v>
      </c>
    </row>
    <row r="468" spans="1:28" x14ac:dyDescent="0.35">
      <c r="A468" s="1" t="s">
        <v>710</v>
      </c>
      <c r="B468" s="1">
        <f>'[3]F2. COMP. LAB Y COM COMPOR'!H39</f>
        <v>0</v>
      </c>
      <c r="P468" s="3">
        <v>42827</v>
      </c>
      <c r="AA468" s="7">
        <v>46.899999999999899</v>
      </c>
      <c r="AB468" s="1" t="s">
        <v>480</v>
      </c>
    </row>
    <row r="469" spans="1:28" x14ac:dyDescent="0.35">
      <c r="A469" s="1" t="s">
        <v>711</v>
      </c>
      <c r="B469" s="1">
        <f>'[3]F2. COMP. LAB Y COM COMPOR'!H41</f>
        <v>0</v>
      </c>
      <c r="P469" s="3">
        <v>42828</v>
      </c>
      <c r="AA469" s="7">
        <v>46.999999999999901</v>
      </c>
      <c r="AB469" s="1" t="s">
        <v>480</v>
      </c>
    </row>
    <row r="470" spans="1:28" x14ac:dyDescent="0.35">
      <c r="A470" s="1" t="s">
        <v>712</v>
      </c>
      <c r="B470" s="1">
        <f>'[3]F2. COMP. LAB Y COM COMPOR'!H43</f>
        <v>0</v>
      </c>
      <c r="P470" s="3">
        <v>42829</v>
      </c>
      <c r="AA470" s="7">
        <v>47.099999999999902</v>
      </c>
      <c r="AB470" s="1" t="s">
        <v>480</v>
      </c>
    </row>
    <row r="471" spans="1:28" x14ac:dyDescent="0.35">
      <c r="A471" s="1" t="s">
        <v>713</v>
      </c>
      <c r="B471" s="1">
        <f>'[3]F2. COMP. LAB Y COM COMPOR'!H45</f>
        <v>0</v>
      </c>
      <c r="P471" s="3">
        <v>42830</v>
      </c>
      <c r="AA471" s="7">
        <v>47.199999999999903</v>
      </c>
      <c r="AB471" s="1" t="s">
        <v>480</v>
      </c>
    </row>
    <row r="472" spans="1:28" x14ac:dyDescent="0.35">
      <c r="A472" s="1" t="s">
        <v>714</v>
      </c>
      <c r="B472" s="1" t="str">
        <f>'[3]F2. COMP. LAB Y COM COMPOR'!B51</f>
        <v>Aprendizaje Continuo</v>
      </c>
      <c r="P472" s="3">
        <v>42831</v>
      </c>
      <c r="AA472" s="7">
        <v>47.299999999999898</v>
      </c>
      <c r="AB472" s="1" t="s">
        <v>480</v>
      </c>
    </row>
    <row r="473" spans="1:28" x14ac:dyDescent="0.35">
      <c r="A473" s="1" t="s">
        <v>715</v>
      </c>
      <c r="B473" s="1" t="str">
        <f>'[3]F2. COMP. LAB Y COM COMPOR'!B53</f>
        <v>Orientación al usuario y al ciudadano</v>
      </c>
      <c r="P473" s="3">
        <v>42833</v>
      </c>
      <c r="AA473" s="7">
        <v>47.399999999999899</v>
      </c>
      <c r="AB473" s="1" t="s">
        <v>480</v>
      </c>
    </row>
    <row r="474" spans="1:28" x14ac:dyDescent="0.35">
      <c r="A474" s="1" t="s">
        <v>716</v>
      </c>
      <c r="B474" s="1">
        <f>'[3]F2. COMP. LAB Y COM COMPOR'!B55</f>
        <v>0</v>
      </c>
      <c r="P474" s="3">
        <v>42834</v>
      </c>
      <c r="AA474" s="7">
        <v>47.499999999999901</v>
      </c>
      <c r="AB474" s="1" t="s">
        <v>480</v>
      </c>
    </row>
    <row r="475" spans="1:28" x14ac:dyDescent="0.35">
      <c r="A475" s="1" t="s">
        <v>717</v>
      </c>
      <c r="B475" s="1">
        <f>'[3]F2. COMP. LAB Y COM COMPOR'!B57</f>
        <v>0</v>
      </c>
      <c r="P475" s="3">
        <v>42835</v>
      </c>
      <c r="AA475" s="7">
        <v>47.599999999999902</v>
      </c>
      <c r="AB475" s="1" t="s">
        <v>480</v>
      </c>
    </row>
    <row r="476" spans="1:28" x14ac:dyDescent="0.35">
      <c r="A476" s="1" t="s">
        <v>718</v>
      </c>
      <c r="B476" s="1" t="str">
        <f>'[3]F11. EVA P. PRUEBA'!F37</f>
        <v>c11</v>
      </c>
      <c r="P476" s="3">
        <v>42836</v>
      </c>
      <c r="AA476" s="7">
        <v>47.699999999999903</v>
      </c>
      <c r="AB476" s="1" t="s">
        <v>480</v>
      </c>
    </row>
    <row r="477" spans="1:28" x14ac:dyDescent="0.35">
      <c r="A477" s="1" t="s">
        <v>719</v>
      </c>
      <c r="B477" s="1" t="str">
        <f>'[3]F11. EVA P. PRUEBA'!F38</f>
        <v>c22</v>
      </c>
      <c r="P477" s="3">
        <v>42837</v>
      </c>
      <c r="AA477" s="7">
        <v>47.799999999999898</v>
      </c>
      <c r="AB477" s="1" t="s">
        <v>480</v>
      </c>
    </row>
    <row r="478" spans="1:28" x14ac:dyDescent="0.35">
      <c r="A478" s="1" t="s">
        <v>720</v>
      </c>
      <c r="B478" s="1" t="str">
        <f>'[3]F11. EVA P. PRUEBA'!F39</f>
        <v>c33</v>
      </c>
      <c r="P478" s="3">
        <v>42838</v>
      </c>
      <c r="AA478" s="7">
        <v>47.899999999999899</v>
      </c>
      <c r="AB478" s="1" t="s">
        <v>480</v>
      </c>
    </row>
    <row r="479" spans="1:28" x14ac:dyDescent="0.35">
      <c r="A479" s="1" t="s">
        <v>721</v>
      </c>
      <c r="B479" s="1" t="str">
        <f>'[3]F11. EVA P. PRUEBA'!A46</f>
        <v>Compromiso con la Organización</v>
      </c>
      <c r="P479" s="3">
        <v>42839</v>
      </c>
      <c r="AA479" s="7">
        <v>47.999999999999901</v>
      </c>
      <c r="AB479" s="1" t="s">
        <v>480</v>
      </c>
    </row>
    <row r="480" spans="1:28" x14ac:dyDescent="0.35">
      <c r="A480" s="1" t="s">
        <v>722</v>
      </c>
      <c r="B480" s="1" t="str">
        <f>'[3]F11. EVA P. PRUEBA'!A48</f>
        <v>Trabajo en equipo</v>
      </c>
      <c r="P480" s="3">
        <v>42840</v>
      </c>
      <c r="AA480" s="7">
        <v>48.099999999999902</v>
      </c>
      <c r="AB480" s="1" t="s">
        <v>480</v>
      </c>
    </row>
    <row r="481" spans="1:28" ht="15.75" customHeight="1" x14ac:dyDescent="0.35">
      <c r="A481" s="1" t="s">
        <v>723</v>
      </c>
      <c r="B481" s="1" t="str">
        <f>'[3]F11. EVA P. PRUEBA'!A50</f>
        <v>Creatividad e innovación</v>
      </c>
      <c r="P481" s="3">
        <v>42841</v>
      </c>
      <c r="AA481" s="7">
        <v>48.199999999999903</v>
      </c>
      <c r="AB481" s="1" t="s">
        <v>480</v>
      </c>
    </row>
    <row r="482" spans="1:28" x14ac:dyDescent="0.35">
      <c r="A482" s="1" t="s">
        <v>724</v>
      </c>
      <c r="B482" s="1" t="str">
        <f>'[3]F11. EVA P. PRUEBA'!A52</f>
        <v>Experticia Técnica</v>
      </c>
      <c r="P482" s="3">
        <v>42843</v>
      </c>
      <c r="AA482" s="7">
        <v>48.299999999999898</v>
      </c>
      <c r="AB482" s="1" t="s">
        <v>480</v>
      </c>
    </row>
    <row r="483" spans="1:28" ht="15" customHeight="1" x14ac:dyDescent="0.35">
      <c r="P483" s="3">
        <v>42844</v>
      </c>
      <c r="AA483" s="7">
        <v>48.399999999999899</v>
      </c>
      <c r="AB483" s="1" t="s">
        <v>480</v>
      </c>
    </row>
    <row r="484" spans="1:28" ht="15" customHeight="1" x14ac:dyDescent="0.35">
      <c r="P484" s="3">
        <v>42845</v>
      </c>
      <c r="AA484" s="7">
        <v>48.499999999999901</v>
      </c>
      <c r="AB484" s="1" t="s">
        <v>480</v>
      </c>
    </row>
    <row r="485" spans="1:28" x14ac:dyDescent="0.35">
      <c r="A485" s="1" t="s">
        <v>725</v>
      </c>
      <c r="P485" s="3">
        <v>42846</v>
      </c>
      <c r="AA485" s="7">
        <v>48.599999999999902</v>
      </c>
      <c r="AB485" s="1" t="s">
        <v>480</v>
      </c>
    </row>
    <row r="486" spans="1:28" x14ac:dyDescent="0.35">
      <c r="A486" s="1" t="s">
        <v>726</v>
      </c>
      <c r="P486" s="3">
        <v>42847</v>
      </c>
      <c r="AA486" s="7">
        <v>48.699999999999903</v>
      </c>
      <c r="AB486" s="1" t="s">
        <v>480</v>
      </c>
    </row>
    <row r="487" spans="1:28" x14ac:dyDescent="0.35">
      <c r="P487" s="3">
        <v>42848</v>
      </c>
      <c r="AA487" s="7">
        <v>48.799999999999898</v>
      </c>
      <c r="AB487" s="1" t="s">
        <v>480</v>
      </c>
    </row>
    <row r="488" spans="1:28" x14ac:dyDescent="0.35">
      <c r="P488" s="3">
        <v>42849</v>
      </c>
      <c r="AA488" s="7">
        <v>48.899999999999899</v>
      </c>
      <c r="AB488" s="1" t="s">
        <v>480</v>
      </c>
    </row>
    <row r="489" spans="1:28" x14ac:dyDescent="0.35">
      <c r="P489" s="3">
        <v>42850</v>
      </c>
      <c r="AA489" s="7">
        <v>48.999999999999901</v>
      </c>
      <c r="AB489" s="1" t="s">
        <v>480</v>
      </c>
    </row>
    <row r="490" spans="1:28" x14ac:dyDescent="0.35">
      <c r="A490" s="480" t="s">
        <v>727</v>
      </c>
      <c r="B490" s="480"/>
      <c r="P490" s="3">
        <v>42851</v>
      </c>
      <c r="AA490" s="7">
        <v>49.099999999999902</v>
      </c>
      <c r="AB490" s="1" t="s">
        <v>480</v>
      </c>
    </row>
    <row r="491" spans="1:28" x14ac:dyDescent="0.35">
      <c r="A491" s="1" t="s">
        <v>728</v>
      </c>
      <c r="B491" s="1" t="s">
        <v>729</v>
      </c>
      <c r="P491" s="3">
        <v>42852</v>
      </c>
      <c r="AA491" s="7">
        <v>49.199999999999903</v>
      </c>
      <c r="AB491" s="1" t="s">
        <v>480</v>
      </c>
    </row>
    <row r="492" spans="1:28" x14ac:dyDescent="0.35">
      <c r="A492" s="1" t="e">
        <f>IF('[3]F9. EV. EXTRAORDINARIA'!F51="",0,VLOOKUP('[3]F9. EV. EXTRAORDINARIA'!F51,Hoja4!$A$461:$B$464,2,FALSE))</f>
        <v>#N/A</v>
      </c>
      <c r="B492" s="1">
        <f>IF('[3]F9. EV. EXTRAORDINARIA'!H51="",0,VLOOKUP('[3]F9. EV. EXTRAORDINARIA'!H51,Hoja4!$A$461:$B$464,2,FALSE))</f>
        <v>6</v>
      </c>
      <c r="P492" s="3">
        <v>42853</v>
      </c>
      <c r="AA492" s="7">
        <v>49.299999999999898</v>
      </c>
      <c r="AB492" s="1" t="s">
        <v>480</v>
      </c>
    </row>
    <row r="493" spans="1:28" x14ac:dyDescent="0.35">
      <c r="A493" s="1" t="e">
        <f>IF('[3]F9. EV. EXTRAORDINARIA'!F52="",0,VLOOKUP('[3]F9. EV. EXTRAORDINARIA'!F52,Hoja4!$A$461:$B$464,2,FALSE))</f>
        <v>#N/A</v>
      </c>
      <c r="B493" s="1" t="e">
        <f>IF('[3]F9. EV. EXTRAORDINARIA'!H52="",0,VLOOKUP('[3]F9. EV. EXTRAORDINARIA'!H52,Hoja4!$A$461:$B$464,2,FALSE))</f>
        <v>#N/A</v>
      </c>
      <c r="P493" s="3">
        <v>42854</v>
      </c>
      <c r="AA493" s="7">
        <v>49.399999999999899</v>
      </c>
      <c r="AB493" s="1" t="s">
        <v>480</v>
      </c>
    </row>
    <row r="494" spans="1:28" x14ac:dyDescent="0.35">
      <c r="A494" s="1" t="e">
        <f>IF('[3]F9. EV. EXTRAORDINARIA'!F53="",0,VLOOKUP('[3]F9. EV. EXTRAORDINARIA'!F53,Hoja4!$A$461:$B$464,2,FALSE))</f>
        <v>#N/A</v>
      </c>
      <c r="B494" s="1" t="e">
        <f>IF('[3]F9. EV. EXTRAORDINARIA'!H53="",0,VLOOKUP('[3]F9. EV. EXTRAORDINARIA'!H53,Hoja4!$A$461:$B$464,2,FALSE))</f>
        <v>#N/A</v>
      </c>
      <c r="P494" s="3">
        <v>42855</v>
      </c>
      <c r="AA494" s="7">
        <v>49.499999999999901</v>
      </c>
      <c r="AB494" s="1" t="s">
        <v>480</v>
      </c>
    </row>
    <row r="495" spans="1:28" x14ac:dyDescent="0.35">
      <c r="A495" s="1" t="e">
        <f>IF('[3]F9. EV. EXTRAORDINARIA'!F54="",0,VLOOKUP('[3]F9. EV. EXTRAORDINARIA'!F54,Hoja4!$A$461:$B$464,2,FALSE))</f>
        <v>#N/A</v>
      </c>
      <c r="B495" s="1" t="e">
        <f>IF('[3]F9. EV. EXTRAORDINARIA'!H54="",0,VLOOKUP('[3]F9. EV. EXTRAORDINARIA'!H54,Hoja4!$A$461:$B$464,2,FALSE))</f>
        <v>#N/A</v>
      </c>
      <c r="P495" s="3">
        <v>42856</v>
      </c>
      <c r="AA495" s="7">
        <v>49.599999999999902</v>
      </c>
      <c r="AB495" s="1" t="s">
        <v>480</v>
      </c>
    </row>
    <row r="496" spans="1:28" x14ac:dyDescent="0.35">
      <c r="A496" s="1" t="e">
        <f>SUBTOTAL(9,A492:A495)</f>
        <v>#N/A</v>
      </c>
      <c r="B496" s="1" t="e">
        <f>SUBTOTAL(9,B492:B495)</f>
        <v>#N/A</v>
      </c>
      <c r="P496" s="3">
        <v>42857</v>
      </c>
      <c r="AA496" s="7">
        <v>49.699999999999903</v>
      </c>
      <c r="AB496" s="1" t="s">
        <v>480</v>
      </c>
    </row>
    <row r="497" spans="1:28" x14ac:dyDescent="0.35">
      <c r="P497" s="3">
        <v>42858</v>
      </c>
      <c r="AA497" s="7">
        <v>49.799999999999898</v>
      </c>
      <c r="AB497" s="1" t="s">
        <v>480</v>
      </c>
    </row>
    <row r="498" spans="1:28" x14ac:dyDescent="0.35">
      <c r="P498" s="3">
        <v>42859</v>
      </c>
      <c r="AA498" s="7">
        <v>49.899999999999899</v>
      </c>
      <c r="AB498" s="1" t="s">
        <v>480</v>
      </c>
    </row>
    <row r="499" spans="1:28" x14ac:dyDescent="0.35">
      <c r="P499" s="3">
        <v>42860</v>
      </c>
      <c r="AA499" s="7">
        <v>49.999999999999901</v>
      </c>
      <c r="AB499" s="1" t="s">
        <v>480</v>
      </c>
    </row>
    <row r="500" spans="1:28" x14ac:dyDescent="0.35">
      <c r="P500" s="3">
        <v>42861</v>
      </c>
      <c r="AA500" s="7">
        <v>50.099999999999902</v>
      </c>
      <c r="AB500" s="1" t="s">
        <v>480</v>
      </c>
    </row>
    <row r="501" spans="1:28" x14ac:dyDescent="0.35">
      <c r="P501" s="3">
        <v>42862</v>
      </c>
      <c r="AA501" s="7">
        <v>50.199999999999903</v>
      </c>
      <c r="AB501" s="1" t="s">
        <v>480</v>
      </c>
    </row>
    <row r="502" spans="1:28" x14ac:dyDescent="0.35">
      <c r="A502" s="480" t="s">
        <v>730</v>
      </c>
      <c r="B502" s="480"/>
      <c r="P502" s="3">
        <v>42863</v>
      </c>
      <c r="AA502" s="7">
        <v>50.299999999999898</v>
      </c>
      <c r="AB502" s="1" t="s">
        <v>480</v>
      </c>
    </row>
    <row r="503" spans="1:28" x14ac:dyDescent="0.35">
      <c r="A503" s="1" t="s">
        <v>728</v>
      </c>
      <c r="B503" s="1" t="s">
        <v>729</v>
      </c>
      <c r="P503" s="3">
        <v>42864</v>
      </c>
      <c r="AA503" s="7">
        <v>50.399999999999899</v>
      </c>
      <c r="AB503" s="1" t="s">
        <v>480</v>
      </c>
    </row>
    <row r="504" spans="1:28" x14ac:dyDescent="0.35">
      <c r="A504" s="1" t="e">
        <f>IF('[3]F10. EVA. INFERIOR A 1 AÑO'!F51="",0,VLOOKUP('[3]F10. EVA. INFERIOR A 1 AÑO'!F51,Hoja4!$A$461:$C$464,3,FALSE))</f>
        <v>#N/A</v>
      </c>
      <c r="B504" s="1" t="e">
        <f>IF('[3]F10. EVA. INFERIOR A 1 AÑO'!H51="",0,VLOOKUP('[3]F10. EVA. INFERIOR A 1 AÑO'!H51,Hoja4!$A$461:$C$464,3,FALSE))</f>
        <v>#N/A</v>
      </c>
      <c r="P504" s="3">
        <v>42865</v>
      </c>
      <c r="AA504" s="7">
        <v>50.499999999999901</v>
      </c>
      <c r="AB504" s="1" t="s">
        <v>480</v>
      </c>
    </row>
    <row r="505" spans="1:28" x14ac:dyDescent="0.35">
      <c r="A505" s="1" t="e">
        <f>IF('[3]F10. EVA. INFERIOR A 1 AÑO'!F52="",0,VLOOKUP('[3]F10. EVA. INFERIOR A 1 AÑO'!F52,Hoja4!$A$461:$C$464,3,FALSE))</f>
        <v>#N/A</v>
      </c>
      <c r="B505" s="1" t="e">
        <f>IF('[3]F10. EVA. INFERIOR A 1 AÑO'!H52="",0,VLOOKUP('[3]F10. EVA. INFERIOR A 1 AÑO'!H52,Hoja4!$A$461:$C$464,3,FALSE))</f>
        <v>#N/A</v>
      </c>
      <c r="P505" s="3">
        <v>42866</v>
      </c>
      <c r="AA505" s="7">
        <v>50.599999999999902</v>
      </c>
      <c r="AB505" s="1" t="s">
        <v>480</v>
      </c>
    </row>
    <row r="506" spans="1:28" x14ac:dyDescent="0.35">
      <c r="A506" s="1" t="e">
        <f>IF('[3]F10. EVA. INFERIOR A 1 AÑO'!F53="",0,VLOOKUP('[3]F10. EVA. INFERIOR A 1 AÑO'!F53,Hoja4!$A$461:$C$464,3,FALSE))</f>
        <v>#N/A</v>
      </c>
      <c r="B506" s="1" t="e">
        <f>IF('[3]F10. EVA. INFERIOR A 1 AÑO'!H53="",0,VLOOKUP('[3]F10. EVA. INFERIOR A 1 AÑO'!H53,Hoja4!$A$461:$C$464,3,FALSE))</f>
        <v>#N/A</v>
      </c>
      <c r="P506" s="3">
        <v>42867</v>
      </c>
      <c r="AA506" s="7">
        <v>50.699999999999903</v>
      </c>
      <c r="AB506" s="1" t="s">
        <v>480</v>
      </c>
    </row>
    <row r="507" spans="1:28" x14ac:dyDescent="0.35">
      <c r="A507" s="1" t="e">
        <f>IF('[3]F10. EVA. INFERIOR A 1 AÑO'!F54="",0,VLOOKUP('[3]F10. EVA. INFERIOR A 1 AÑO'!F54,Hoja4!$A$461:$C$464,3,FALSE))</f>
        <v>#N/A</v>
      </c>
      <c r="B507" s="1" t="e">
        <f>IF('[3]F10. EVA. INFERIOR A 1 AÑO'!H54="",0,VLOOKUP('[3]F10. EVA. INFERIOR A 1 AÑO'!H54,Hoja4!$A$461:$C$464,3,FALSE))</f>
        <v>#N/A</v>
      </c>
      <c r="P507" s="3">
        <v>42868</v>
      </c>
      <c r="AA507" s="7">
        <v>50.799999999999898</v>
      </c>
      <c r="AB507" s="1" t="s">
        <v>480</v>
      </c>
    </row>
    <row r="508" spans="1:28" x14ac:dyDescent="0.35">
      <c r="A508" s="1" t="e">
        <f>SUBTOTAL(9,A504:A507)</f>
        <v>#N/A</v>
      </c>
      <c r="B508" s="1" t="e">
        <f>SUBTOTAL(9,B504:B507)</f>
        <v>#N/A</v>
      </c>
      <c r="P508" s="3">
        <v>42869</v>
      </c>
      <c r="AA508" s="7">
        <v>50.899999999999899</v>
      </c>
      <c r="AB508" s="1" t="s">
        <v>480</v>
      </c>
    </row>
    <row r="509" spans="1:28" x14ac:dyDescent="0.35">
      <c r="P509" s="3">
        <v>42870</v>
      </c>
      <c r="AA509" s="7">
        <v>50.999999999999901</v>
      </c>
      <c r="AB509" s="1" t="s">
        <v>480</v>
      </c>
    </row>
    <row r="510" spans="1:28" x14ac:dyDescent="0.35">
      <c r="P510" s="3">
        <v>42871</v>
      </c>
      <c r="AA510" s="7">
        <v>51.099999999999902</v>
      </c>
      <c r="AB510" s="1" t="s">
        <v>480</v>
      </c>
    </row>
    <row r="511" spans="1:28" x14ac:dyDescent="0.35">
      <c r="P511" s="3">
        <v>42872</v>
      </c>
      <c r="AA511" s="7">
        <v>51.199999999999903</v>
      </c>
      <c r="AB511" s="1" t="s">
        <v>480</v>
      </c>
    </row>
    <row r="512" spans="1:28" x14ac:dyDescent="0.35">
      <c r="A512" s="1" t="s">
        <v>731</v>
      </c>
      <c r="B512" s="1" t="s">
        <v>732</v>
      </c>
      <c r="P512" s="3">
        <v>42873</v>
      </c>
      <c r="AA512" s="7">
        <v>51.299999999999898</v>
      </c>
      <c r="AB512" s="1" t="s">
        <v>480</v>
      </c>
    </row>
    <row r="513" spans="1:28" ht="29" x14ac:dyDescent="0.35">
      <c r="A513" s="1" t="s">
        <v>732</v>
      </c>
      <c r="B513" s="1" t="s">
        <v>733</v>
      </c>
      <c r="P513" s="3">
        <v>42874</v>
      </c>
      <c r="AA513" s="7">
        <v>51.399999999999899</v>
      </c>
      <c r="AB513" s="1" t="s">
        <v>480</v>
      </c>
    </row>
    <row r="514" spans="1:28" x14ac:dyDescent="0.35">
      <c r="A514" s="1" t="s">
        <v>734</v>
      </c>
      <c r="B514" s="1" t="s">
        <v>735</v>
      </c>
      <c r="P514" s="3">
        <v>42875</v>
      </c>
      <c r="AA514" s="7">
        <v>51.499999999999901</v>
      </c>
      <c r="AB514" s="1" t="s">
        <v>480</v>
      </c>
    </row>
    <row r="515" spans="1:28" x14ac:dyDescent="0.35">
      <c r="A515" s="1" t="s">
        <v>735</v>
      </c>
      <c r="P515" s="3">
        <v>42876</v>
      </c>
      <c r="AA515" s="7">
        <v>51.599999999999902</v>
      </c>
      <c r="AB515" s="1" t="s">
        <v>480</v>
      </c>
    </row>
    <row r="516" spans="1:28" x14ac:dyDescent="0.35">
      <c r="A516" s="1" t="s">
        <v>736</v>
      </c>
      <c r="P516" s="3">
        <v>42877</v>
      </c>
      <c r="AA516" s="7">
        <v>51.699999999999903</v>
      </c>
      <c r="AB516" s="1" t="s">
        <v>480</v>
      </c>
    </row>
    <row r="517" spans="1:28" ht="29" x14ac:dyDescent="0.35">
      <c r="A517" s="1" t="s">
        <v>737</v>
      </c>
      <c r="P517" s="3">
        <v>42878</v>
      </c>
      <c r="AA517" s="7">
        <v>51.799999999999898</v>
      </c>
      <c r="AB517" s="1" t="s">
        <v>480</v>
      </c>
    </row>
    <row r="518" spans="1:28" x14ac:dyDescent="0.35">
      <c r="P518" s="3">
        <v>42879</v>
      </c>
      <c r="AA518" s="7">
        <v>51.8999999999998</v>
      </c>
      <c r="AB518" s="1" t="s">
        <v>480</v>
      </c>
    </row>
    <row r="519" spans="1:28" x14ac:dyDescent="0.35">
      <c r="P519" s="3">
        <v>42880</v>
      </c>
      <c r="AA519" s="7">
        <v>51.999999999999901</v>
      </c>
      <c r="AB519" s="1" t="s">
        <v>480</v>
      </c>
    </row>
    <row r="520" spans="1:28" x14ac:dyDescent="0.35">
      <c r="P520" s="3">
        <v>42881</v>
      </c>
      <c r="AA520" s="7">
        <v>52.099999999999902</v>
      </c>
      <c r="AB520" s="1" t="s">
        <v>480</v>
      </c>
    </row>
    <row r="521" spans="1:28" x14ac:dyDescent="0.35">
      <c r="P521" s="3">
        <v>42882</v>
      </c>
      <c r="AA521" s="7">
        <v>52.199999999999903</v>
      </c>
      <c r="AB521" s="1" t="s">
        <v>480</v>
      </c>
    </row>
    <row r="522" spans="1:28" x14ac:dyDescent="0.35">
      <c r="P522" s="3">
        <v>42883</v>
      </c>
      <c r="AA522" s="7">
        <v>52.299999999999898</v>
      </c>
      <c r="AB522" s="1" t="s">
        <v>480</v>
      </c>
    </row>
    <row r="523" spans="1:28" x14ac:dyDescent="0.35">
      <c r="P523" s="3">
        <v>42884</v>
      </c>
      <c r="AA523" s="7">
        <v>52.3999999999998</v>
      </c>
      <c r="AB523" s="1" t="s">
        <v>480</v>
      </c>
    </row>
    <row r="524" spans="1:28" x14ac:dyDescent="0.35">
      <c r="P524" s="3">
        <v>42885</v>
      </c>
      <c r="AA524" s="7">
        <v>52.499999999999901</v>
      </c>
      <c r="AB524" s="1" t="s">
        <v>480</v>
      </c>
    </row>
    <row r="525" spans="1:28" x14ac:dyDescent="0.35">
      <c r="A525" s="1" t="s">
        <v>738</v>
      </c>
      <c r="B525" s="1" t="s">
        <v>739</v>
      </c>
      <c r="C525" s="1" t="s">
        <v>740</v>
      </c>
      <c r="D525" s="1" t="s">
        <v>741</v>
      </c>
      <c r="E525" s="1" t="s">
        <v>742</v>
      </c>
      <c r="P525" s="3">
        <v>42886</v>
      </c>
      <c r="AA525" s="7">
        <v>52.599999999999902</v>
      </c>
      <c r="AB525" s="1" t="s">
        <v>480</v>
      </c>
    </row>
    <row r="526" spans="1:28" x14ac:dyDescent="0.35">
      <c r="A526" s="1" t="s">
        <v>743</v>
      </c>
      <c r="B526" s="55">
        <f>'[3]F1. INF. GENERAL'!O43</f>
        <v>0</v>
      </c>
      <c r="C526" s="1">
        <f>'[3]F1. INF. GENERAL'!L44</f>
        <v>0</v>
      </c>
      <c r="D526" s="56">
        <f>+C526/C528</f>
        <v>0</v>
      </c>
      <c r="E526" s="55" t="str">
        <f>'[3]F1. INF. GENERAL'!F58</f>
        <v>CALIFIQUE 4 COMPETENCIAS</v>
      </c>
      <c r="P526" s="3">
        <v>42887</v>
      </c>
      <c r="AA526" s="7">
        <v>52.699999999999797</v>
      </c>
      <c r="AB526" s="1" t="s">
        <v>480</v>
      </c>
    </row>
    <row r="527" spans="1:28" x14ac:dyDescent="0.35">
      <c r="A527" s="1" t="s">
        <v>744</v>
      </c>
      <c r="B527" s="55">
        <f>'[3]F1. INF. GENERAL'!S43</f>
        <v>0</v>
      </c>
      <c r="C527" s="1">
        <f>'[3]F1. INF. GENERAL'!P44</f>
        <v>180</v>
      </c>
      <c r="D527" s="56" t="e">
        <f>+C527/C529</f>
        <v>#DIV/0!</v>
      </c>
      <c r="E527" s="55" t="str">
        <f>'[3]F1. INF. GENERAL'!H58</f>
        <v>CALIFIQUE 4 COMPETENCIAS</v>
      </c>
      <c r="P527" s="3">
        <v>42888</v>
      </c>
      <c r="AA527" s="7">
        <v>52.799999999999798</v>
      </c>
      <c r="AB527" s="1" t="s">
        <v>480</v>
      </c>
    </row>
    <row r="528" spans="1:28" x14ac:dyDescent="0.35">
      <c r="B528" s="55"/>
      <c r="C528" s="1">
        <f>SUM(C526:C527)</f>
        <v>180</v>
      </c>
      <c r="D528" s="4">
        <v>1</v>
      </c>
      <c r="E528" s="55"/>
      <c r="P528" s="3"/>
      <c r="AA528" s="7"/>
    </row>
    <row r="529" spans="1:28" x14ac:dyDescent="0.35">
      <c r="B529" s="55"/>
      <c r="E529" s="55"/>
      <c r="P529" s="3"/>
      <c r="AA529" s="7"/>
    </row>
    <row r="530" spans="1:28" x14ac:dyDescent="0.35">
      <c r="B530" s="55"/>
      <c r="E530" s="55"/>
      <c r="P530" s="3"/>
      <c r="AA530" s="7"/>
    </row>
    <row r="531" spans="1:28" x14ac:dyDescent="0.35">
      <c r="P531" s="3">
        <v>42889</v>
      </c>
      <c r="AA531" s="7">
        <v>52.8999999999998</v>
      </c>
      <c r="AB531" s="1" t="s">
        <v>480</v>
      </c>
    </row>
    <row r="532" spans="1:28" x14ac:dyDescent="0.35">
      <c r="A532" s="1" t="s">
        <v>745</v>
      </c>
      <c r="B532" s="1" t="s">
        <v>739</v>
      </c>
      <c r="C532" s="1" t="s">
        <v>740</v>
      </c>
      <c r="E532" s="1" t="s">
        <v>742</v>
      </c>
      <c r="P532" s="3">
        <v>42890</v>
      </c>
      <c r="AA532" s="7">
        <v>52.999999999999901</v>
      </c>
      <c r="AB532" s="1" t="s">
        <v>480</v>
      </c>
    </row>
    <row r="533" spans="1:28" x14ac:dyDescent="0.35">
      <c r="A533" s="1" t="s">
        <v>743</v>
      </c>
      <c r="B533" s="57">
        <f>'[3]F8. EVA. EVENTUAL (Semestre 1)'!K48</f>
        <v>0</v>
      </c>
      <c r="C533" s="1" t="str">
        <f>'[3]F8. EVA. EVENTUAL (Semestre 1)'!L46</f>
        <v>No Aplica</v>
      </c>
      <c r="D533" s="56" t="e">
        <f>+C533/C535</f>
        <v>#VALUE!</v>
      </c>
      <c r="E533" s="55">
        <f>'[3]F8. EVA. EVENTUAL (Semestre 1)'!M62</f>
        <v>0</v>
      </c>
      <c r="P533" s="3">
        <v>42891</v>
      </c>
      <c r="AA533" s="7">
        <v>53.099999999999902</v>
      </c>
      <c r="AB533" s="1" t="s">
        <v>480</v>
      </c>
    </row>
    <row r="534" spans="1:28" x14ac:dyDescent="0.35">
      <c r="A534" s="1" t="s">
        <v>744</v>
      </c>
      <c r="B534" s="57">
        <f>'[3]F8. EVA. EVENTUAL (Semestre 2)'!K47</f>
        <v>0</v>
      </c>
      <c r="C534" s="1" t="str">
        <f>'[3]F8. EVA. EVENTUAL (Semestre 2)'!L45</f>
        <v>No Aplica</v>
      </c>
      <c r="D534" s="56" t="e">
        <f>+C534/C535</f>
        <v>#VALUE!</v>
      </c>
      <c r="E534" s="55">
        <f>'[3]F8. EVA. EVENTUAL (Semestre 2)'!M61</f>
        <v>0</v>
      </c>
      <c r="P534" s="3">
        <v>42892</v>
      </c>
      <c r="AA534" s="7">
        <v>53.199999999999797</v>
      </c>
      <c r="AB534" s="1" t="s">
        <v>480</v>
      </c>
    </row>
    <row r="535" spans="1:28" x14ac:dyDescent="0.35">
      <c r="C535" s="1">
        <f>SUM(C533:C534)</f>
        <v>0</v>
      </c>
      <c r="D535" s="4">
        <v>1</v>
      </c>
      <c r="P535" s="3">
        <v>42893</v>
      </c>
      <c r="AA535" s="7">
        <v>53.299999999999798</v>
      </c>
      <c r="AB535" s="1" t="s">
        <v>480</v>
      </c>
    </row>
    <row r="536" spans="1:28" x14ac:dyDescent="0.35">
      <c r="P536" s="3">
        <v>42894</v>
      </c>
      <c r="AA536" s="7">
        <v>53.3999999999998</v>
      </c>
      <c r="AB536" s="1" t="s">
        <v>480</v>
      </c>
    </row>
    <row r="537" spans="1:28" x14ac:dyDescent="0.35">
      <c r="P537" s="3">
        <v>42895</v>
      </c>
      <c r="AA537" s="7">
        <v>53.499999999999801</v>
      </c>
      <c r="AB537" s="1" t="s">
        <v>480</v>
      </c>
    </row>
    <row r="538" spans="1:28" x14ac:dyDescent="0.35">
      <c r="C538" s="1" t="s">
        <v>740</v>
      </c>
      <c r="P538" s="3">
        <v>42896</v>
      </c>
      <c r="AA538" s="7">
        <v>53.599999999999802</v>
      </c>
      <c r="AB538" s="1" t="s">
        <v>480</v>
      </c>
    </row>
    <row r="539" spans="1:28" x14ac:dyDescent="0.35">
      <c r="B539" s="1" t="s">
        <v>746</v>
      </c>
      <c r="C539" s="1">
        <f>IF(C533="No Aplica",C526,C533)</f>
        <v>0</v>
      </c>
      <c r="D539" s="58">
        <f>+C539/$C$541</f>
        <v>0</v>
      </c>
      <c r="P539" s="3">
        <v>42897</v>
      </c>
      <c r="AA539" s="7">
        <v>53.699999999999797</v>
      </c>
      <c r="AB539" s="1" t="s">
        <v>480</v>
      </c>
    </row>
    <row r="540" spans="1:28" x14ac:dyDescent="0.35">
      <c r="B540" s="1" t="s">
        <v>747</v>
      </c>
      <c r="C540" s="1">
        <f>IF(C534="No Aplica",C527,C534)</f>
        <v>180</v>
      </c>
      <c r="D540" s="58">
        <f>+C540/$C$541</f>
        <v>1</v>
      </c>
      <c r="P540" s="3">
        <v>42898</v>
      </c>
      <c r="AA540" s="7">
        <v>53.799999999999798</v>
      </c>
      <c r="AB540" s="1" t="s">
        <v>480</v>
      </c>
    </row>
    <row r="541" spans="1:28" x14ac:dyDescent="0.35">
      <c r="B541" s="1" t="s">
        <v>748</v>
      </c>
      <c r="C541" s="1">
        <f>SUM(C539:C540)</f>
        <v>180</v>
      </c>
      <c r="P541" s="3">
        <v>42899</v>
      </c>
      <c r="AA541" s="7">
        <v>53.8999999999998</v>
      </c>
      <c r="AB541" s="1" t="s">
        <v>480</v>
      </c>
    </row>
    <row r="542" spans="1:28" x14ac:dyDescent="0.35">
      <c r="P542" s="3">
        <v>42900</v>
      </c>
      <c r="AA542" s="7">
        <v>53.999999999999801</v>
      </c>
      <c r="AB542" s="1" t="s">
        <v>480</v>
      </c>
    </row>
    <row r="543" spans="1:28" x14ac:dyDescent="0.35">
      <c r="P543" s="3">
        <v>42901</v>
      </c>
      <c r="AA543" s="7">
        <v>54.099999999999802</v>
      </c>
      <c r="AB543" s="1" t="s">
        <v>480</v>
      </c>
    </row>
    <row r="544" spans="1:28" x14ac:dyDescent="0.35">
      <c r="P544" s="3">
        <v>42902</v>
      </c>
      <c r="AA544" s="7">
        <v>54.199999999999797</v>
      </c>
      <c r="AB544" s="1" t="s">
        <v>480</v>
      </c>
    </row>
    <row r="545" spans="16:28" x14ac:dyDescent="0.35">
      <c r="P545" s="3">
        <v>42903</v>
      </c>
      <c r="AA545" s="7">
        <v>54.299999999999798</v>
      </c>
      <c r="AB545" s="1" t="s">
        <v>480</v>
      </c>
    </row>
    <row r="546" spans="16:28" x14ac:dyDescent="0.35">
      <c r="P546" s="3">
        <v>42904</v>
      </c>
      <c r="AA546" s="7">
        <v>54.3999999999998</v>
      </c>
      <c r="AB546" s="1" t="s">
        <v>480</v>
      </c>
    </row>
    <row r="547" spans="16:28" x14ac:dyDescent="0.35">
      <c r="P547" s="3">
        <v>42905</v>
      </c>
      <c r="AA547" s="7">
        <v>54.499999999999801</v>
      </c>
      <c r="AB547" s="1" t="s">
        <v>480</v>
      </c>
    </row>
    <row r="548" spans="16:28" x14ac:dyDescent="0.35">
      <c r="P548" s="3">
        <v>42906</v>
      </c>
      <c r="AA548" s="7">
        <v>54.599999999999802</v>
      </c>
      <c r="AB548" s="1" t="s">
        <v>480</v>
      </c>
    </row>
    <row r="549" spans="16:28" x14ac:dyDescent="0.35">
      <c r="P549" s="3">
        <v>42907</v>
      </c>
      <c r="AA549" s="7">
        <v>54.699999999999797</v>
      </c>
      <c r="AB549" s="1" t="s">
        <v>480</v>
      </c>
    </row>
    <row r="550" spans="16:28" x14ac:dyDescent="0.35">
      <c r="P550" s="3">
        <v>42908</v>
      </c>
      <c r="AA550" s="7">
        <v>54.799999999999798</v>
      </c>
      <c r="AB550" s="1" t="s">
        <v>480</v>
      </c>
    </row>
    <row r="551" spans="16:28" x14ac:dyDescent="0.35">
      <c r="P551" s="3">
        <v>42909</v>
      </c>
      <c r="AA551" s="7">
        <v>54.8999999999998</v>
      </c>
      <c r="AB551" s="1" t="s">
        <v>480</v>
      </c>
    </row>
    <row r="552" spans="16:28" x14ac:dyDescent="0.35">
      <c r="P552" s="3">
        <v>42910</v>
      </c>
      <c r="AA552" s="7">
        <v>54.999999999999801</v>
      </c>
      <c r="AB552" s="1" t="s">
        <v>480</v>
      </c>
    </row>
    <row r="553" spans="16:28" x14ac:dyDescent="0.35">
      <c r="P553" s="3">
        <v>42911</v>
      </c>
      <c r="AA553" s="7">
        <v>55.099999999999802</v>
      </c>
      <c r="AB553" s="1" t="s">
        <v>480</v>
      </c>
    </row>
    <row r="554" spans="16:28" x14ac:dyDescent="0.35">
      <c r="P554" s="3">
        <v>42912</v>
      </c>
      <c r="AA554" s="7">
        <v>55.199999999999797</v>
      </c>
      <c r="AB554" s="1" t="s">
        <v>480</v>
      </c>
    </row>
    <row r="555" spans="16:28" x14ac:dyDescent="0.35">
      <c r="P555" s="3">
        <v>42913</v>
      </c>
      <c r="AA555" s="7">
        <v>55.299999999999798</v>
      </c>
      <c r="AB555" s="1" t="s">
        <v>480</v>
      </c>
    </row>
    <row r="556" spans="16:28" x14ac:dyDescent="0.35">
      <c r="P556" s="3">
        <v>42914</v>
      </c>
      <c r="AA556" s="7">
        <v>55.3999999999998</v>
      </c>
      <c r="AB556" s="1" t="s">
        <v>480</v>
      </c>
    </row>
    <row r="557" spans="16:28" x14ac:dyDescent="0.35">
      <c r="P557" s="3">
        <v>42915</v>
      </c>
      <c r="AA557" s="7">
        <v>55.499999999999801</v>
      </c>
      <c r="AB557" s="1" t="s">
        <v>480</v>
      </c>
    </row>
    <row r="558" spans="16:28" x14ac:dyDescent="0.35">
      <c r="P558" s="3">
        <v>42916</v>
      </c>
      <c r="AA558" s="7">
        <v>55.599999999999802</v>
      </c>
      <c r="AB558" s="1" t="s">
        <v>480</v>
      </c>
    </row>
    <row r="559" spans="16:28" x14ac:dyDescent="0.35">
      <c r="P559" s="3">
        <v>42917</v>
      </c>
      <c r="AA559" s="7">
        <v>55.699999999999797</v>
      </c>
      <c r="AB559" s="1" t="s">
        <v>480</v>
      </c>
    </row>
    <row r="560" spans="16:28" x14ac:dyDescent="0.35">
      <c r="P560" s="3">
        <v>42918</v>
      </c>
      <c r="AA560" s="7">
        <v>55.799999999999798</v>
      </c>
      <c r="AB560" s="1" t="s">
        <v>480</v>
      </c>
    </row>
    <row r="561" spans="16:28" x14ac:dyDescent="0.35">
      <c r="P561" s="3">
        <v>42919</v>
      </c>
      <c r="AA561" s="7">
        <v>55.8999999999998</v>
      </c>
      <c r="AB561" s="1" t="s">
        <v>480</v>
      </c>
    </row>
    <row r="562" spans="16:28" x14ac:dyDescent="0.35">
      <c r="P562" s="3">
        <v>42920</v>
      </c>
      <c r="AA562" s="7">
        <v>55.999999999999801</v>
      </c>
      <c r="AB562" s="1" t="s">
        <v>480</v>
      </c>
    </row>
    <row r="563" spans="16:28" x14ac:dyDescent="0.35">
      <c r="P563" s="3">
        <v>42921</v>
      </c>
      <c r="AA563" s="7">
        <v>56.099999999999802</v>
      </c>
      <c r="AB563" s="1" t="s">
        <v>480</v>
      </c>
    </row>
    <row r="564" spans="16:28" x14ac:dyDescent="0.35">
      <c r="P564" s="3">
        <v>42922</v>
      </c>
      <c r="AA564" s="7">
        <v>56.199999999999797</v>
      </c>
      <c r="AB564" s="1" t="s">
        <v>480</v>
      </c>
    </row>
    <row r="565" spans="16:28" x14ac:dyDescent="0.35">
      <c r="P565" s="3">
        <v>42923</v>
      </c>
      <c r="AA565" s="7">
        <v>56.299999999999798</v>
      </c>
      <c r="AB565" s="1" t="s">
        <v>480</v>
      </c>
    </row>
    <row r="566" spans="16:28" x14ac:dyDescent="0.35">
      <c r="P566" s="3">
        <v>42924</v>
      </c>
      <c r="AA566" s="7">
        <v>56.3999999999998</v>
      </c>
      <c r="AB566" s="1" t="s">
        <v>480</v>
      </c>
    </row>
    <row r="567" spans="16:28" x14ac:dyDescent="0.35">
      <c r="P567" s="3">
        <v>42925</v>
      </c>
      <c r="AA567" s="7">
        <v>56.499999999999801</v>
      </c>
      <c r="AB567" s="1" t="s">
        <v>480</v>
      </c>
    </row>
    <row r="568" spans="16:28" x14ac:dyDescent="0.35">
      <c r="P568" s="3">
        <v>42926</v>
      </c>
      <c r="AA568" s="7">
        <v>56.599999999999802</v>
      </c>
      <c r="AB568" s="1" t="s">
        <v>480</v>
      </c>
    </row>
    <row r="569" spans="16:28" x14ac:dyDescent="0.35">
      <c r="P569" s="3">
        <v>42927</v>
      </c>
      <c r="AA569" s="7">
        <v>56.699999999999797</v>
      </c>
      <c r="AB569" s="1" t="s">
        <v>480</v>
      </c>
    </row>
    <row r="570" spans="16:28" x14ac:dyDescent="0.35">
      <c r="P570" s="3">
        <v>42928</v>
      </c>
      <c r="AA570" s="7">
        <v>56.799999999999798</v>
      </c>
      <c r="AB570" s="1" t="s">
        <v>480</v>
      </c>
    </row>
    <row r="571" spans="16:28" x14ac:dyDescent="0.35">
      <c r="P571" s="3">
        <v>42929</v>
      </c>
      <c r="AA571" s="7">
        <v>56.8999999999998</v>
      </c>
      <c r="AB571" s="1" t="s">
        <v>480</v>
      </c>
    </row>
    <row r="572" spans="16:28" x14ac:dyDescent="0.35">
      <c r="P572" s="3">
        <v>42930</v>
      </c>
      <c r="AA572" s="7">
        <v>56.999999999999801</v>
      </c>
      <c r="AB572" s="1" t="s">
        <v>480</v>
      </c>
    </row>
    <row r="573" spans="16:28" x14ac:dyDescent="0.35">
      <c r="P573" s="3">
        <v>42931</v>
      </c>
      <c r="AA573" s="7">
        <v>57.099999999999802</v>
      </c>
      <c r="AB573" s="1" t="s">
        <v>480</v>
      </c>
    </row>
    <row r="574" spans="16:28" x14ac:dyDescent="0.35">
      <c r="P574" s="3">
        <v>42932</v>
      </c>
      <c r="AA574" s="7">
        <v>57.199999999999797</v>
      </c>
      <c r="AB574" s="1" t="s">
        <v>480</v>
      </c>
    </row>
    <row r="575" spans="16:28" x14ac:dyDescent="0.35">
      <c r="P575" s="3">
        <v>42933</v>
      </c>
      <c r="AA575" s="7">
        <v>57.299999999999798</v>
      </c>
      <c r="AB575" s="1" t="s">
        <v>480</v>
      </c>
    </row>
    <row r="576" spans="16:28" x14ac:dyDescent="0.35">
      <c r="P576" s="3">
        <v>42934</v>
      </c>
      <c r="AA576" s="7">
        <v>57.3999999999998</v>
      </c>
      <c r="AB576" s="1" t="s">
        <v>480</v>
      </c>
    </row>
    <row r="577" spans="16:28" x14ac:dyDescent="0.35">
      <c r="P577" s="3">
        <v>42935</v>
      </c>
      <c r="AA577" s="7">
        <v>57.499999999999801</v>
      </c>
      <c r="AB577" s="1" t="s">
        <v>480</v>
      </c>
    </row>
    <row r="578" spans="16:28" x14ac:dyDescent="0.35">
      <c r="P578" s="3">
        <v>42936</v>
      </c>
      <c r="AA578" s="7">
        <v>57.599999999999802</v>
      </c>
      <c r="AB578" s="1" t="s">
        <v>480</v>
      </c>
    </row>
    <row r="579" spans="16:28" x14ac:dyDescent="0.35">
      <c r="P579" s="3">
        <v>42937</v>
      </c>
      <c r="AA579" s="7">
        <v>57.699999999999797</v>
      </c>
      <c r="AB579" s="1" t="s">
        <v>480</v>
      </c>
    </row>
    <row r="580" spans="16:28" x14ac:dyDescent="0.35">
      <c r="P580" s="3">
        <v>42938</v>
      </c>
      <c r="AA580" s="7">
        <v>57.799999999999798</v>
      </c>
      <c r="AB580" s="1" t="s">
        <v>480</v>
      </c>
    </row>
    <row r="581" spans="16:28" x14ac:dyDescent="0.35">
      <c r="P581" s="3">
        <v>42939</v>
      </c>
      <c r="AA581" s="7">
        <v>57.8999999999998</v>
      </c>
      <c r="AB581" s="1" t="s">
        <v>480</v>
      </c>
    </row>
    <row r="582" spans="16:28" x14ac:dyDescent="0.35">
      <c r="P582" s="3">
        <v>42940</v>
      </c>
      <c r="AA582" s="7">
        <v>57.999999999999801</v>
      </c>
      <c r="AB582" s="1" t="s">
        <v>480</v>
      </c>
    </row>
    <row r="583" spans="16:28" x14ac:dyDescent="0.35">
      <c r="P583" s="3">
        <v>42941</v>
      </c>
      <c r="AA583" s="7">
        <v>58.099999999999802</v>
      </c>
      <c r="AB583" s="1" t="s">
        <v>480</v>
      </c>
    </row>
    <row r="584" spans="16:28" x14ac:dyDescent="0.35">
      <c r="P584" s="3">
        <v>42942</v>
      </c>
      <c r="AA584" s="7">
        <v>58.199999999999797</v>
      </c>
      <c r="AB584" s="1" t="s">
        <v>480</v>
      </c>
    </row>
    <row r="585" spans="16:28" x14ac:dyDescent="0.35">
      <c r="P585" s="3">
        <v>42943</v>
      </c>
      <c r="AA585" s="7">
        <v>58.299999999999798</v>
      </c>
      <c r="AB585" s="1" t="s">
        <v>480</v>
      </c>
    </row>
    <row r="586" spans="16:28" x14ac:dyDescent="0.35">
      <c r="P586" s="3">
        <v>42944</v>
      </c>
      <c r="AA586" s="7">
        <v>58.3999999999998</v>
      </c>
      <c r="AB586" s="1" t="s">
        <v>480</v>
      </c>
    </row>
    <row r="587" spans="16:28" x14ac:dyDescent="0.35">
      <c r="P587" s="3">
        <v>42945</v>
      </c>
      <c r="AA587" s="7">
        <v>58.499999999999801</v>
      </c>
      <c r="AB587" s="1" t="s">
        <v>480</v>
      </c>
    </row>
    <row r="588" spans="16:28" x14ac:dyDescent="0.35">
      <c r="P588" s="3">
        <v>42946</v>
      </c>
      <c r="AA588" s="7">
        <v>58.599999999999802</v>
      </c>
      <c r="AB588" s="1" t="s">
        <v>480</v>
      </c>
    </row>
    <row r="589" spans="16:28" x14ac:dyDescent="0.35">
      <c r="P589" s="3">
        <v>42947</v>
      </c>
      <c r="AA589" s="7">
        <v>58.699999999999797</v>
      </c>
      <c r="AB589" s="1" t="s">
        <v>480</v>
      </c>
    </row>
    <row r="590" spans="16:28" x14ac:dyDescent="0.35">
      <c r="P590" s="3">
        <v>42948</v>
      </c>
      <c r="AA590" s="7">
        <v>58.799999999999798</v>
      </c>
      <c r="AB590" s="1" t="s">
        <v>480</v>
      </c>
    </row>
    <row r="591" spans="16:28" x14ac:dyDescent="0.35">
      <c r="P591" s="3">
        <v>42949</v>
      </c>
      <c r="AA591" s="7">
        <v>58.8999999999998</v>
      </c>
      <c r="AB591" s="1" t="s">
        <v>480</v>
      </c>
    </row>
    <row r="592" spans="16:28" x14ac:dyDescent="0.35">
      <c r="P592" s="3">
        <v>42950</v>
      </c>
      <c r="AA592" s="7">
        <v>58.999999999999801</v>
      </c>
      <c r="AB592" s="1" t="s">
        <v>480</v>
      </c>
    </row>
    <row r="593" spans="16:28" x14ac:dyDescent="0.35">
      <c r="P593" s="3">
        <v>42951</v>
      </c>
      <c r="AA593" s="7">
        <v>59.099999999999802</v>
      </c>
      <c r="AB593" s="1" t="s">
        <v>480</v>
      </c>
    </row>
    <row r="594" spans="16:28" x14ac:dyDescent="0.35">
      <c r="P594" s="3">
        <v>42952</v>
      </c>
      <c r="AA594" s="7">
        <v>59.199999999999797</v>
      </c>
      <c r="AB594" s="1" t="s">
        <v>480</v>
      </c>
    </row>
    <row r="595" spans="16:28" x14ac:dyDescent="0.35">
      <c r="P595" s="3">
        <v>42953</v>
      </c>
      <c r="AA595" s="7">
        <v>59.299999999999798</v>
      </c>
      <c r="AB595" s="1" t="s">
        <v>480</v>
      </c>
    </row>
    <row r="596" spans="16:28" x14ac:dyDescent="0.35">
      <c r="P596" s="3">
        <v>42954</v>
      </c>
      <c r="AA596" s="7">
        <v>59.3999999999998</v>
      </c>
      <c r="AB596" s="1" t="s">
        <v>480</v>
      </c>
    </row>
    <row r="597" spans="16:28" x14ac:dyDescent="0.35">
      <c r="P597" s="3">
        <v>42955</v>
      </c>
      <c r="AA597" s="7">
        <v>59.499999999999801</v>
      </c>
      <c r="AB597" s="1" t="s">
        <v>480</v>
      </c>
    </row>
    <row r="598" spans="16:28" x14ac:dyDescent="0.35">
      <c r="P598" s="3">
        <v>42956</v>
      </c>
      <c r="AA598" s="7">
        <v>59.599999999999802</v>
      </c>
      <c r="AB598" s="1" t="s">
        <v>480</v>
      </c>
    </row>
    <row r="599" spans="16:28" x14ac:dyDescent="0.35">
      <c r="P599" s="3">
        <v>42957</v>
      </c>
      <c r="AA599" s="7">
        <v>59.699999999999797</v>
      </c>
      <c r="AB599" s="1" t="s">
        <v>480</v>
      </c>
    </row>
    <row r="600" spans="16:28" x14ac:dyDescent="0.35">
      <c r="P600" s="3">
        <v>42958</v>
      </c>
      <c r="AA600" s="7">
        <v>59.799999999999798</v>
      </c>
      <c r="AB600" s="1" t="s">
        <v>480</v>
      </c>
    </row>
    <row r="601" spans="16:28" x14ac:dyDescent="0.35">
      <c r="P601" s="3">
        <v>42959</v>
      </c>
      <c r="AA601" s="7">
        <v>59.8999999999998</v>
      </c>
      <c r="AB601" s="1" t="s">
        <v>480</v>
      </c>
    </row>
    <row r="602" spans="16:28" x14ac:dyDescent="0.35">
      <c r="P602" s="3">
        <v>42960</v>
      </c>
      <c r="AA602" s="7">
        <v>59.999999999999801</v>
      </c>
      <c r="AB602" s="1" t="s">
        <v>480</v>
      </c>
    </row>
    <row r="603" spans="16:28" x14ac:dyDescent="0.35">
      <c r="P603" s="3">
        <v>42961</v>
      </c>
      <c r="AA603" s="7">
        <v>60.099999999999802</v>
      </c>
      <c r="AB603" s="1" t="s">
        <v>480</v>
      </c>
    </row>
    <row r="604" spans="16:28" x14ac:dyDescent="0.35">
      <c r="P604" s="3">
        <v>42962</v>
      </c>
      <c r="AA604" s="7">
        <v>60.199999999999797</v>
      </c>
      <c r="AB604" s="1" t="s">
        <v>480</v>
      </c>
    </row>
    <row r="605" spans="16:28" x14ac:dyDescent="0.35">
      <c r="P605" s="3">
        <v>42963</v>
      </c>
      <c r="AA605" s="7">
        <v>60.299999999999798</v>
      </c>
      <c r="AB605" s="1" t="s">
        <v>480</v>
      </c>
    </row>
    <row r="606" spans="16:28" x14ac:dyDescent="0.35">
      <c r="P606" s="3">
        <v>42964</v>
      </c>
      <c r="AA606" s="7">
        <v>60.3999999999998</v>
      </c>
      <c r="AB606" s="1" t="s">
        <v>480</v>
      </c>
    </row>
    <row r="607" spans="16:28" x14ac:dyDescent="0.35">
      <c r="P607" s="3">
        <v>42965</v>
      </c>
      <c r="AA607" s="7">
        <v>60.499999999999801</v>
      </c>
      <c r="AB607" s="1" t="s">
        <v>480</v>
      </c>
    </row>
    <row r="608" spans="16:28" x14ac:dyDescent="0.35">
      <c r="P608" s="3">
        <v>42966</v>
      </c>
      <c r="AA608" s="7">
        <v>60.599999999999802</v>
      </c>
      <c r="AB608" s="1" t="s">
        <v>480</v>
      </c>
    </row>
    <row r="609" spans="16:28" x14ac:dyDescent="0.35">
      <c r="P609" s="3">
        <v>42967</v>
      </c>
      <c r="AA609" s="7">
        <v>60.699999999999797</v>
      </c>
      <c r="AB609" s="1" t="s">
        <v>480</v>
      </c>
    </row>
    <row r="610" spans="16:28" x14ac:dyDescent="0.35">
      <c r="P610" s="3">
        <v>42968</v>
      </c>
      <c r="AA610" s="7">
        <v>60.799999999999798</v>
      </c>
      <c r="AB610" s="1" t="s">
        <v>480</v>
      </c>
    </row>
    <row r="611" spans="16:28" x14ac:dyDescent="0.35">
      <c r="P611" s="3">
        <v>42969</v>
      </c>
      <c r="AA611" s="7">
        <v>60.8999999999998</v>
      </c>
      <c r="AB611" s="1" t="s">
        <v>480</v>
      </c>
    </row>
    <row r="612" spans="16:28" x14ac:dyDescent="0.35">
      <c r="P612" s="3">
        <v>42970</v>
      </c>
      <c r="AA612" s="7">
        <v>60.999999999999801</v>
      </c>
      <c r="AB612" s="1" t="s">
        <v>480</v>
      </c>
    </row>
    <row r="613" spans="16:28" x14ac:dyDescent="0.35">
      <c r="P613" s="3">
        <v>42971</v>
      </c>
      <c r="AA613" s="7">
        <v>61.099999999999802</v>
      </c>
      <c r="AB613" s="1" t="s">
        <v>480</v>
      </c>
    </row>
    <row r="614" spans="16:28" x14ac:dyDescent="0.35">
      <c r="P614" s="3">
        <v>42972</v>
      </c>
      <c r="AA614" s="7">
        <v>61.199999999999797</v>
      </c>
      <c r="AB614" s="1" t="s">
        <v>480</v>
      </c>
    </row>
    <row r="615" spans="16:28" x14ac:dyDescent="0.35">
      <c r="P615" s="3">
        <v>42973</v>
      </c>
      <c r="AA615" s="7">
        <v>61.299999999999798</v>
      </c>
      <c r="AB615" s="1" t="s">
        <v>480</v>
      </c>
    </row>
    <row r="616" spans="16:28" x14ac:dyDescent="0.35">
      <c r="P616" s="3">
        <v>42974</v>
      </c>
      <c r="AA616" s="7">
        <v>61.3999999999998</v>
      </c>
      <c r="AB616" s="1" t="s">
        <v>480</v>
      </c>
    </row>
    <row r="617" spans="16:28" x14ac:dyDescent="0.35">
      <c r="P617" s="3">
        <v>42975</v>
      </c>
      <c r="AA617" s="7">
        <v>61.499999999999801</v>
      </c>
      <c r="AB617" s="1" t="s">
        <v>480</v>
      </c>
    </row>
    <row r="618" spans="16:28" x14ac:dyDescent="0.35">
      <c r="P618" s="3">
        <v>42976</v>
      </c>
      <c r="AA618" s="7">
        <v>61.599999999999802</v>
      </c>
      <c r="AB618" s="1" t="s">
        <v>480</v>
      </c>
    </row>
    <row r="619" spans="16:28" x14ac:dyDescent="0.35">
      <c r="P619" s="3">
        <v>42977</v>
      </c>
      <c r="AA619" s="7">
        <v>61.699999999999797</v>
      </c>
      <c r="AB619" s="1" t="s">
        <v>480</v>
      </c>
    </row>
    <row r="620" spans="16:28" x14ac:dyDescent="0.35">
      <c r="P620" s="3">
        <v>42978</v>
      </c>
      <c r="AA620" s="7">
        <v>61.799999999999798</v>
      </c>
      <c r="AB620" s="1" t="s">
        <v>480</v>
      </c>
    </row>
    <row r="621" spans="16:28" x14ac:dyDescent="0.35">
      <c r="P621" s="3">
        <v>42979</v>
      </c>
      <c r="AA621" s="7">
        <v>61.8999999999998</v>
      </c>
      <c r="AB621" s="1" t="s">
        <v>480</v>
      </c>
    </row>
    <row r="622" spans="16:28" x14ac:dyDescent="0.35">
      <c r="P622" s="3">
        <v>42980</v>
      </c>
      <c r="AA622" s="7">
        <v>61.999999999999801</v>
      </c>
      <c r="AB622" s="1" t="s">
        <v>480</v>
      </c>
    </row>
    <row r="623" spans="16:28" x14ac:dyDescent="0.35">
      <c r="P623" s="3">
        <v>42981</v>
      </c>
      <c r="AA623" s="7">
        <v>62.099999999999802</v>
      </c>
      <c r="AB623" s="1" t="s">
        <v>480</v>
      </c>
    </row>
    <row r="624" spans="16:28" x14ac:dyDescent="0.35">
      <c r="P624" s="3">
        <v>42982</v>
      </c>
      <c r="AA624" s="7">
        <v>62.199999999999797</v>
      </c>
      <c r="AB624" s="1" t="s">
        <v>480</v>
      </c>
    </row>
    <row r="625" spans="16:28" x14ac:dyDescent="0.35">
      <c r="P625" s="3">
        <v>42983</v>
      </c>
      <c r="AA625" s="7">
        <v>62.299999999999798</v>
      </c>
      <c r="AB625" s="1" t="s">
        <v>480</v>
      </c>
    </row>
    <row r="626" spans="16:28" x14ac:dyDescent="0.35">
      <c r="P626" s="3">
        <v>42984</v>
      </c>
      <c r="AA626" s="7">
        <v>62.3999999999998</v>
      </c>
      <c r="AB626" s="1" t="s">
        <v>480</v>
      </c>
    </row>
    <row r="627" spans="16:28" x14ac:dyDescent="0.35">
      <c r="P627" s="3">
        <v>42985</v>
      </c>
      <c r="AA627" s="7">
        <v>62.499999999999801</v>
      </c>
      <c r="AB627" s="1" t="s">
        <v>480</v>
      </c>
    </row>
    <row r="628" spans="16:28" x14ac:dyDescent="0.35">
      <c r="P628" s="3">
        <v>42986</v>
      </c>
      <c r="AA628" s="7">
        <v>62.599999999999802</v>
      </c>
      <c r="AB628" s="1" t="s">
        <v>480</v>
      </c>
    </row>
    <row r="629" spans="16:28" x14ac:dyDescent="0.35">
      <c r="P629" s="3">
        <v>42987</v>
      </c>
      <c r="AA629" s="7">
        <v>62.699999999999797</v>
      </c>
      <c r="AB629" s="1" t="s">
        <v>480</v>
      </c>
    </row>
    <row r="630" spans="16:28" x14ac:dyDescent="0.35">
      <c r="P630" s="3">
        <v>42988</v>
      </c>
      <c r="AA630" s="7">
        <v>62.799999999999798</v>
      </c>
      <c r="AB630" s="1" t="s">
        <v>480</v>
      </c>
    </row>
    <row r="631" spans="16:28" x14ac:dyDescent="0.35">
      <c r="P631" s="3">
        <v>42989</v>
      </c>
      <c r="AA631" s="7">
        <v>62.8999999999998</v>
      </c>
      <c r="AB631" s="1" t="s">
        <v>480</v>
      </c>
    </row>
    <row r="632" spans="16:28" x14ac:dyDescent="0.35">
      <c r="P632" s="3">
        <v>42990</v>
      </c>
      <c r="AA632" s="7">
        <v>62.999999999999801</v>
      </c>
      <c r="AB632" s="1" t="s">
        <v>480</v>
      </c>
    </row>
    <row r="633" spans="16:28" x14ac:dyDescent="0.35">
      <c r="P633" s="3">
        <v>42991</v>
      </c>
      <c r="AA633" s="7">
        <v>63.099999999999802</v>
      </c>
      <c r="AB633" s="1" t="s">
        <v>480</v>
      </c>
    </row>
    <row r="634" spans="16:28" x14ac:dyDescent="0.35">
      <c r="P634" s="3">
        <v>42992</v>
      </c>
      <c r="AA634" s="7">
        <v>63.199999999999797</v>
      </c>
      <c r="AB634" s="1" t="s">
        <v>480</v>
      </c>
    </row>
    <row r="635" spans="16:28" x14ac:dyDescent="0.35">
      <c r="P635" s="3">
        <v>42993</v>
      </c>
      <c r="AA635" s="7">
        <v>63.299999999999798</v>
      </c>
      <c r="AB635" s="1" t="s">
        <v>480</v>
      </c>
    </row>
    <row r="636" spans="16:28" x14ac:dyDescent="0.35">
      <c r="P636" s="3">
        <v>42994</v>
      </c>
      <c r="AA636" s="7">
        <v>63.3999999999998</v>
      </c>
      <c r="AB636" s="1" t="s">
        <v>480</v>
      </c>
    </row>
    <row r="637" spans="16:28" x14ac:dyDescent="0.35">
      <c r="P637" s="3">
        <v>42995</v>
      </c>
      <c r="AA637" s="7">
        <v>63.499999999999801</v>
      </c>
      <c r="AB637" s="1" t="s">
        <v>480</v>
      </c>
    </row>
    <row r="638" spans="16:28" x14ac:dyDescent="0.35">
      <c r="P638" s="3">
        <v>42996</v>
      </c>
      <c r="AA638" s="7">
        <v>63.599999999999802</v>
      </c>
      <c r="AB638" s="1" t="s">
        <v>480</v>
      </c>
    </row>
    <row r="639" spans="16:28" x14ac:dyDescent="0.35">
      <c r="P639" s="3">
        <v>42997</v>
      </c>
      <c r="AA639" s="7">
        <v>63.699999999999797</v>
      </c>
      <c r="AB639" s="1" t="s">
        <v>480</v>
      </c>
    </row>
    <row r="640" spans="16:28" x14ac:dyDescent="0.35">
      <c r="P640" s="3">
        <v>42998</v>
      </c>
      <c r="AA640" s="7">
        <v>63.799999999999798</v>
      </c>
      <c r="AB640" s="1" t="s">
        <v>480</v>
      </c>
    </row>
    <row r="641" spans="16:28" x14ac:dyDescent="0.35">
      <c r="P641" s="3">
        <v>42999</v>
      </c>
      <c r="AA641" s="7">
        <v>63.8999999999998</v>
      </c>
      <c r="AB641" s="1" t="s">
        <v>480</v>
      </c>
    </row>
    <row r="642" spans="16:28" x14ac:dyDescent="0.35">
      <c r="P642" s="3">
        <v>43000</v>
      </c>
      <c r="AA642" s="7">
        <v>63.999999999999801</v>
      </c>
      <c r="AB642" s="1" t="s">
        <v>480</v>
      </c>
    </row>
    <row r="643" spans="16:28" x14ac:dyDescent="0.35">
      <c r="P643" s="3">
        <v>43001</v>
      </c>
      <c r="AA643" s="7">
        <v>64.099999999999795</v>
      </c>
      <c r="AB643" s="1" t="s">
        <v>480</v>
      </c>
    </row>
    <row r="644" spans="16:28" x14ac:dyDescent="0.35">
      <c r="P644" s="3">
        <v>43002</v>
      </c>
      <c r="AA644" s="7">
        <v>64.199999999999804</v>
      </c>
      <c r="AB644" s="1" t="s">
        <v>480</v>
      </c>
    </row>
    <row r="645" spans="16:28" x14ac:dyDescent="0.35">
      <c r="P645" s="3">
        <v>43003</v>
      </c>
      <c r="AA645" s="7">
        <v>64.299999999999798</v>
      </c>
      <c r="AB645" s="1" t="s">
        <v>480</v>
      </c>
    </row>
    <row r="646" spans="16:28" x14ac:dyDescent="0.35">
      <c r="P646" s="3">
        <v>43004</v>
      </c>
      <c r="AA646" s="7">
        <v>64.399999999999807</v>
      </c>
      <c r="AB646" s="1" t="s">
        <v>480</v>
      </c>
    </row>
    <row r="647" spans="16:28" x14ac:dyDescent="0.35">
      <c r="P647" s="3">
        <v>43005</v>
      </c>
      <c r="AA647" s="7">
        <v>64.499999999999801</v>
      </c>
      <c r="AB647" s="1" t="s">
        <v>480</v>
      </c>
    </row>
    <row r="648" spans="16:28" x14ac:dyDescent="0.35">
      <c r="P648" s="3">
        <v>43006</v>
      </c>
      <c r="AA648" s="7">
        <v>64.599999999999795</v>
      </c>
      <c r="AB648" s="1" t="s">
        <v>480</v>
      </c>
    </row>
    <row r="649" spans="16:28" x14ac:dyDescent="0.35">
      <c r="P649" s="3">
        <v>43007</v>
      </c>
      <c r="AA649" s="7">
        <v>64.699999999999804</v>
      </c>
      <c r="AB649" s="1" t="s">
        <v>480</v>
      </c>
    </row>
    <row r="650" spans="16:28" x14ac:dyDescent="0.35">
      <c r="P650" s="3">
        <v>43008</v>
      </c>
      <c r="AA650" s="7">
        <v>64.799999999999798</v>
      </c>
      <c r="AB650" s="1" t="s">
        <v>480</v>
      </c>
    </row>
    <row r="651" spans="16:28" x14ac:dyDescent="0.35">
      <c r="P651" s="3">
        <v>43009</v>
      </c>
      <c r="AA651" s="7">
        <v>64.899999999999807</v>
      </c>
      <c r="AB651" s="1" t="s">
        <v>480</v>
      </c>
    </row>
    <row r="652" spans="16:28" x14ac:dyDescent="0.35">
      <c r="P652" s="3">
        <v>43010</v>
      </c>
      <c r="AA652" s="7">
        <v>64.999999999999801</v>
      </c>
      <c r="AB652" s="1" t="s">
        <v>480</v>
      </c>
    </row>
    <row r="653" spans="16:28" x14ac:dyDescent="0.35">
      <c r="P653" s="3">
        <v>43011</v>
      </c>
      <c r="AA653" s="7">
        <v>65.099999999999795</v>
      </c>
      <c r="AB653" s="1" t="s">
        <v>501</v>
      </c>
    </row>
    <row r="654" spans="16:28" x14ac:dyDescent="0.35">
      <c r="P654" s="3">
        <v>43012</v>
      </c>
      <c r="AA654" s="7">
        <v>65.199999999999804</v>
      </c>
      <c r="AB654" s="1" t="s">
        <v>501</v>
      </c>
    </row>
    <row r="655" spans="16:28" x14ac:dyDescent="0.35">
      <c r="P655" s="3">
        <v>43013</v>
      </c>
      <c r="AA655" s="7">
        <v>65.299999999999798</v>
      </c>
      <c r="AB655" s="1" t="s">
        <v>501</v>
      </c>
    </row>
    <row r="656" spans="16:28" x14ac:dyDescent="0.35">
      <c r="P656" s="3">
        <v>43014</v>
      </c>
      <c r="AA656" s="7">
        <v>65.399999999999807</v>
      </c>
      <c r="AB656" s="1" t="s">
        <v>501</v>
      </c>
    </row>
    <row r="657" spans="16:28" x14ac:dyDescent="0.35">
      <c r="P657" s="3">
        <v>43015</v>
      </c>
      <c r="AA657" s="7">
        <v>65.499999999999801</v>
      </c>
      <c r="AB657" s="1" t="s">
        <v>501</v>
      </c>
    </row>
    <row r="658" spans="16:28" x14ac:dyDescent="0.35">
      <c r="P658" s="3">
        <v>43016</v>
      </c>
      <c r="AA658" s="7">
        <v>65.599999999999795</v>
      </c>
      <c r="AB658" s="1" t="s">
        <v>501</v>
      </c>
    </row>
    <row r="659" spans="16:28" x14ac:dyDescent="0.35">
      <c r="P659" s="3">
        <v>43017</v>
      </c>
      <c r="AA659" s="7">
        <v>65.699999999999804</v>
      </c>
      <c r="AB659" s="1" t="s">
        <v>501</v>
      </c>
    </row>
    <row r="660" spans="16:28" x14ac:dyDescent="0.35">
      <c r="P660" s="3">
        <v>43018</v>
      </c>
      <c r="AA660" s="7">
        <v>65.799999999999798</v>
      </c>
      <c r="AB660" s="1" t="s">
        <v>501</v>
      </c>
    </row>
    <row r="661" spans="16:28" x14ac:dyDescent="0.35">
      <c r="P661" s="3">
        <v>43019</v>
      </c>
      <c r="AA661" s="7">
        <v>65.899999999999807</v>
      </c>
      <c r="AB661" s="1" t="s">
        <v>501</v>
      </c>
    </row>
    <row r="662" spans="16:28" x14ac:dyDescent="0.35">
      <c r="P662" s="3">
        <v>43020</v>
      </c>
      <c r="AA662" s="7">
        <v>65.999999999999801</v>
      </c>
      <c r="AB662" s="1" t="s">
        <v>501</v>
      </c>
    </row>
    <row r="663" spans="16:28" x14ac:dyDescent="0.35">
      <c r="P663" s="3">
        <v>43021</v>
      </c>
      <c r="AA663" s="7">
        <v>66.099999999999795</v>
      </c>
      <c r="AB663" s="1" t="s">
        <v>501</v>
      </c>
    </row>
    <row r="664" spans="16:28" x14ac:dyDescent="0.35">
      <c r="P664" s="3">
        <v>43022</v>
      </c>
      <c r="AA664" s="7">
        <v>66.199999999999804</v>
      </c>
      <c r="AB664" s="1" t="s">
        <v>501</v>
      </c>
    </row>
    <row r="665" spans="16:28" x14ac:dyDescent="0.35">
      <c r="P665" s="3">
        <v>43023</v>
      </c>
      <c r="AA665" s="7">
        <v>66.299999999999798</v>
      </c>
      <c r="AB665" s="1" t="s">
        <v>501</v>
      </c>
    </row>
    <row r="666" spans="16:28" x14ac:dyDescent="0.35">
      <c r="P666" s="3">
        <v>43024</v>
      </c>
      <c r="AA666" s="7">
        <v>66.399999999999807</v>
      </c>
      <c r="AB666" s="1" t="s">
        <v>501</v>
      </c>
    </row>
    <row r="667" spans="16:28" x14ac:dyDescent="0.35">
      <c r="P667" s="3">
        <v>43025</v>
      </c>
      <c r="AA667" s="7">
        <v>66.499999999999801</v>
      </c>
      <c r="AB667" s="1" t="s">
        <v>501</v>
      </c>
    </row>
    <row r="668" spans="16:28" x14ac:dyDescent="0.35">
      <c r="P668" s="3">
        <v>43026</v>
      </c>
      <c r="AA668" s="7">
        <v>66.599999999999795</v>
      </c>
      <c r="AB668" s="1" t="s">
        <v>501</v>
      </c>
    </row>
    <row r="669" spans="16:28" x14ac:dyDescent="0.35">
      <c r="P669" s="3">
        <v>43027</v>
      </c>
      <c r="AA669" s="7">
        <v>66.699999999999804</v>
      </c>
      <c r="AB669" s="1" t="s">
        <v>501</v>
      </c>
    </row>
    <row r="670" spans="16:28" x14ac:dyDescent="0.35">
      <c r="P670" s="3">
        <v>43028</v>
      </c>
      <c r="AA670" s="7">
        <v>66.799999999999798</v>
      </c>
      <c r="AB670" s="1" t="s">
        <v>501</v>
      </c>
    </row>
    <row r="671" spans="16:28" x14ac:dyDescent="0.35">
      <c r="P671" s="3">
        <v>43029</v>
      </c>
      <c r="AA671" s="7">
        <v>66.899999999999807</v>
      </c>
      <c r="AB671" s="1" t="s">
        <v>501</v>
      </c>
    </row>
    <row r="672" spans="16:28" x14ac:dyDescent="0.35">
      <c r="P672" s="3">
        <v>43030</v>
      </c>
      <c r="AA672" s="7">
        <v>66.999999999999801</v>
      </c>
      <c r="AB672" s="1" t="s">
        <v>501</v>
      </c>
    </row>
    <row r="673" spans="16:28" x14ac:dyDescent="0.35">
      <c r="P673" s="3">
        <v>43031</v>
      </c>
      <c r="AA673" s="7">
        <v>67.099999999999795</v>
      </c>
      <c r="AB673" s="1" t="s">
        <v>501</v>
      </c>
    </row>
    <row r="674" spans="16:28" x14ac:dyDescent="0.35">
      <c r="P674" s="3">
        <v>43032</v>
      </c>
      <c r="AA674" s="7">
        <v>67.199999999999804</v>
      </c>
      <c r="AB674" s="1" t="s">
        <v>501</v>
      </c>
    </row>
    <row r="675" spans="16:28" x14ac:dyDescent="0.35">
      <c r="P675" s="3">
        <v>43033</v>
      </c>
      <c r="AA675" s="7">
        <v>67.299999999999798</v>
      </c>
      <c r="AB675" s="1" t="s">
        <v>501</v>
      </c>
    </row>
    <row r="676" spans="16:28" x14ac:dyDescent="0.35">
      <c r="P676" s="3">
        <v>43034</v>
      </c>
      <c r="AA676" s="7">
        <v>67.399999999999807</v>
      </c>
      <c r="AB676" s="1" t="s">
        <v>501</v>
      </c>
    </row>
    <row r="677" spans="16:28" x14ac:dyDescent="0.35">
      <c r="P677" s="3">
        <v>43035</v>
      </c>
      <c r="AA677" s="7">
        <v>67.499999999999801</v>
      </c>
      <c r="AB677" s="1" t="s">
        <v>501</v>
      </c>
    </row>
    <row r="678" spans="16:28" x14ac:dyDescent="0.35">
      <c r="P678" s="3">
        <v>43036</v>
      </c>
      <c r="AA678" s="7">
        <v>67.599999999999795</v>
      </c>
      <c r="AB678" s="1" t="s">
        <v>501</v>
      </c>
    </row>
    <row r="679" spans="16:28" x14ac:dyDescent="0.35">
      <c r="P679" s="3">
        <v>43037</v>
      </c>
      <c r="AA679" s="7">
        <v>67.699999999999804</v>
      </c>
      <c r="AB679" s="1" t="s">
        <v>501</v>
      </c>
    </row>
    <row r="680" spans="16:28" x14ac:dyDescent="0.35">
      <c r="P680" s="3">
        <v>43038</v>
      </c>
      <c r="AA680" s="7">
        <v>67.799999999999798</v>
      </c>
      <c r="AB680" s="1" t="s">
        <v>501</v>
      </c>
    </row>
    <row r="681" spans="16:28" x14ac:dyDescent="0.35">
      <c r="P681" s="3">
        <v>43039</v>
      </c>
      <c r="AA681" s="7">
        <v>67.899999999999807</v>
      </c>
      <c r="AB681" s="1" t="s">
        <v>501</v>
      </c>
    </row>
    <row r="682" spans="16:28" x14ac:dyDescent="0.35">
      <c r="P682" s="3">
        <v>43040</v>
      </c>
      <c r="AA682" s="7">
        <v>67.999999999999801</v>
      </c>
      <c r="AB682" s="1" t="s">
        <v>501</v>
      </c>
    </row>
    <row r="683" spans="16:28" x14ac:dyDescent="0.35">
      <c r="P683" s="3">
        <v>43041</v>
      </c>
      <c r="AA683" s="7">
        <v>68.099999999999795</v>
      </c>
      <c r="AB683" s="1" t="s">
        <v>501</v>
      </c>
    </row>
    <row r="684" spans="16:28" x14ac:dyDescent="0.35">
      <c r="P684" s="3">
        <v>43042</v>
      </c>
      <c r="AA684" s="7">
        <v>68.199999999999804</v>
      </c>
      <c r="AB684" s="1" t="s">
        <v>501</v>
      </c>
    </row>
    <row r="685" spans="16:28" x14ac:dyDescent="0.35">
      <c r="P685" s="3">
        <v>43043</v>
      </c>
      <c r="AA685" s="7">
        <v>68.299999999999798</v>
      </c>
      <c r="AB685" s="1" t="s">
        <v>501</v>
      </c>
    </row>
    <row r="686" spans="16:28" x14ac:dyDescent="0.35">
      <c r="P686" s="3">
        <v>43044</v>
      </c>
      <c r="AA686" s="7">
        <v>68.399999999999807</v>
      </c>
      <c r="AB686" s="1" t="s">
        <v>501</v>
      </c>
    </row>
    <row r="687" spans="16:28" x14ac:dyDescent="0.35">
      <c r="P687" s="3">
        <v>43045</v>
      </c>
      <c r="AA687" s="7">
        <v>68.499999999999801</v>
      </c>
      <c r="AB687" s="1" t="s">
        <v>501</v>
      </c>
    </row>
    <row r="688" spans="16:28" x14ac:dyDescent="0.35">
      <c r="P688" s="3">
        <v>43046</v>
      </c>
      <c r="AA688" s="7">
        <v>68.599999999999795</v>
      </c>
      <c r="AB688" s="1" t="s">
        <v>501</v>
      </c>
    </row>
    <row r="689" spans="16:28" x14ac:dyDescent="0.35">
      <c r="P689" s="3">
        <v>43047</v>
      </c>
      <c r="AA689" s="7">
        <v>68.699999999999804</v>
      </c>
      <c r="AB689" s="1" t="s">
        <v>501</v>
      </c>
    </row>
    <row r="690" spans="16:28" x14ac:dyDescent="0.35">
      <c r="P690" s="3">
        <v>43048</v>
      </c>
      <c r="AA690" s="7">
        <v>68.799999999999798</v>
      </c>
      <c r="AB690" s="1" t="s">
        <v>501</v>
      </c>
    </row>
    <row r="691" spans="16:28" x14ac:dyDescent="0.35">
      <c r="P691" s="3">
        <v>43049</v>
      </c>
      <c r="AA691" s="7">
        <v>68.899999999999807</v>
      </c>
      <c r="AB691" s="1" t="s">
        <v>501</v>
      </c>
    </row>
    <row r="692" spans="16:28" x14ac:dyDescent="0.35">
      <c r="P692" s="3">
        <v>43050</v>
      </c>
      <c r="AA692" s="7">
        <v>68.999999999999801</v>
      </c>
      <c r="AB692" s="1" t="s">
        <v>501</v>
      </c>
    </row>
    <row r="693" spans="16:28" x14ac:dyDescent="0.35">
      <c r="P693" s="3">
        <v>43051</v>
      </c>
      <c r="AA693" s="7">
        <v>69.099999999999795</v>
      </c>
      <c r="AB693" s="1" t="s">
        <v>501</v>
      </c>
    </row>
    <row r="694" spans="16:28" x14ac:dyDescent="0.35">
      <c r="P694" s="3">
        <v>43052</v>
      </c>
      <c r="AA694" s="7">
        <v>69.199999999999804</v>
      </c>
      <c r="AB694" s="1" t="s">
        <v>501</v>
      </c>
    </row>
    <row r="695" spans="16:28" x14ac:dyDescent="0.35">
      <c r="P695" s="3">
        <v>43053</v>
      </c>
      <c r="AA695" s="7">
        <v>69.299999999999798</v>
      </c>
      <c r="AB695" s="1" t="s">
        <v>501</v>
      </c>
    </row>
    <row r="696" spans="16:28" x14ac:dyDescent="0.35">
      <c r="P696" s="3">
        <v>43054</v>
      </c>
      <c r="AA696" s="7">
        <v>69.399999999999807</v>
      </c>
      <c r="AB696" s="1" t="s">
        <v>501</v>
      </c>
    </row>
    <row r="697" spans="16:28" x14ac:dyDescent="0.35">
      <c r="P697" s="3">
        <v>43055</v>
      </c>
      <c r="AA697" s="7">
        <v>69.499999999999801</v>
      </c>
      <c r="AB697" s="1" t="s">
        <v>501</v>
      </c>
    </row>
    <row r="698" spans="16:28" x14ac:dyDescent="0.35">
      <c r="P698" s="3">
        <v>43056</v>
      </c>
      <c r="AA698" s="7">
        <v>69.599999999999795</v>
      </c>
      <c r="AB698" s="1" t="s">
        <v>501</v>
      </c>
    </row>
    <row r="699" spans="16:28" x14ac:dyDescent="0.35">
      <c r="P699" s="3">
        <v>43057</v>
      </c>
      <c r="AA699" s="7">
        <v>69.699999999999804</v>
      </c>
      <c r="AB699" s="1" t="s">
        <v>501</v>
      </c>
    </row>
    <row r="700" spans="16:28" x14ac:dyDescent="0.35">
      <c r="P700" s="3">
        <v>43058</v>
      </c>
      <c r="AA700" s="7">
        <v>69.799999999999798</v>
      </c>
      <c r="AB700" s="1" t="s">
        <v>501</v>
      </c>
    </row>
    <row r="701" spans="16:28" x14ac:dyDescent="0.35">
      <c r="P701" s="3">
        <v>43059</v>
      </c>
      <c r="AA701" s="7">
        <v>69.899999999999807</v>
      </c>
      <c r="AB701" s="1" t="s">
        <v>501</v>
      </c>
    </row>
    <row r="702" spans="16:28" x14ac:dyDescent="0.35">
      <c r="P702" s="3">
        <v>43060</v>
      </c>
      <c r="AA702" s="7">
        <v>69.999999999999801</v>
      </c>
      <c r="AB702" s="1" t="s">
        <v>501</v>
      </c>
    </row>
    <row r="703" spans="16:28" x14ac:dyDescent="0.35">
      <c r="P703" s="3">
        <v>43061</v>
      </c>
      <c r="AA703" s="7">
        <v>70.099999999999795</v>
      </c>
      <c r="AB703" s="1" t="s">
        <v>501</v>
      </c>
    </row>
    <row r="704" spans="16:28" x14ac:dyDescent="0.35">
      <c r="P704" s="3">
        <v>43062</v>
      </c>
      <c r="AA704" s="7">
        <v>70.199999999999804</v>
      </c>
      <c r="AB704" s="1" t="s">
        <v>501</v>
      </c>
    </row>
    <row r="705" spans="16:28" x14ac:dyDescent="0.35">
      <c r="P705" s="3">
        <v>43063</v>
      </c>
      <c r="AA705" s="7">
        <v>70.299999999999798</v>
      </c>
      <c r="AB705" s="1" t="s">
        <v>501</v>
      </c>
    </row>
    <row r="706" spans="16:28" x14ac:dyDescent="0.35">
      <c r="P706" s="3">
        <v>43064</v>
      </c>
      <c r="AA706" s="7">
        <v>70.399999999999807</v>
      </c>
      <c r="AB706" s="1" t="s">
        <v>501</v>
      </c>
    </row>
    <row r="707" spans="16:28" x14ac:dyDescent="0.35">
      <c r="P707" s="3">
        <v>43065</v>
      </c>
      <c r="AA707" s="7">
        <v>70.499999999999801</v>
      </c>
      <c r="AB707" s="1" t="s">
        <v>501</v>
      </c>
    </row>
    <row r="708" spans="16:28" x14ac:dyDescent="0.35">
      <c r="P708" s="3">
        <v>43066</v>
      </c>
      <c r="AA708" s="7">
        <v>70.599999999999795</v>
      </c>
      <c r="AB708" s="1" t="s">
        <v>501</v>
      </c>
    </row>
    <row r="709" spans="16:28" x14ac:dyDescent="0.35">
      <c r="P709" s="3">
        <v>43067</v>
      </c>
      <c r="AA709" s="7">
        <v>70.699999999999804</v>
      </c>
      <c r="AB709" s="1" t="s">
        <v>501</v>
      </c>
    </row>
    <row r="710" spans="16:28" x14ac:dyDescent="0.35">
      <c r="P710" s="3">
        <v>43068</v>
      </c>
      <c r="AA710" s="7">
        <v>70.799999999999798</v>
      </c>
      <c r="AB710" s="1" t="s">
        <v>501</v>
      </c>
    </row>
    <row r="711" spans="16:28" x14ac:dyDescent="0.35">
      <c r="P711" s="3">
        <v>43069</v>
      </c>
      <c r="AA711" s="7">
        <v>70.899999999999807</v>
      </c>
      <c r="AB711" s="1" t="s">
        <v>501</v>
      </c>
    </row>
    <row r="712" spans="16:28" x14ac:dyDescent="0.35">
      <c r="P712" s="3">
        <v>43070</v>
      </c>
      <c r="AA712" s="7">
        <v>70.999999999999801</v>
      </c>
      <c r="AB712" s="1" t="s">
        <v>501</v>
      </c>
    </row>
    <row r="713" spans="16:28" x14ac:dyDescent="0.35">
      <c r="P713" s="3">
        <v>43071</v>
      </c>
      <c r="AA713" s="7">
        <v>71.099999999999795</v>
      </c>
      <c r="AB713" s="1" t="s">
        <v>501</v>
      </c>
    </row>
    <row r="714" spans="16:28" x14ac:dyDescent="0.35">
      <c r="P714" s="3">
        <v>43072</v>
      </c>
      <c r="AA714" s="7">
        <v>71.199999999999804</v>
      </c>
      <c r="AB714" s="1" t="s">
        <v>501</v>
      </c>
    </row>
    <row r="715" spans="16:28" x14ac:dyDescent="0.35">
      <c r="P715" s="3">
        <v>43073</v>
      </c>
      <c r="AA715" s="7">
        <v>71.299999999999798</v>
      </c>
      <c r="AB715" s="1" t="s">
        <v>501</v>
      </c>
    </row>
    <row r="716" spans="16:28" x14ac:dyDescent="0.35">
      <c r="P716" s="3">
        <v>43074</v>
      </c>
      <c r="AA716" s="7">
        <v>71.399999999999807</v>
      </c>
      <c r="AB716" s="1" t="s">
        <v>501</v>
      </c>
    </row>
    <row r="717" spans="16:28" x14ac:dyDescent="0.35">
      <c r="P717" s="3">
        <v>43075</v>
      </c>
      <c r="AA717" s="7">
        <v>71.499999999999801</v>
      </c>
      <c r="AB717" s="1" t="s">
        <v>501</v>
      </c>
    </row>
    <row r="718" spans="16:28" x14ac:dyDescent="0.35">
      <c r="P718" s="3">
        <v>43076</v>
      </c>
      <c r="AA718" s="7">
        <v>71.599999999999795</v>
      </c>
      <c r="AB718" s="1" t="s">
        <v>501</v>
      </c>
    </row>
    <row r="719" spans="16:28" x14ac:dyDescent="0.35">
      <c r="P719" s="3">
        <v>43077</v>
      </c>
      <c r="AA719" s="7">
        <v>71.699999999999804</v>
      </c>
      <c r="AB719" s="1" t="s">
        <v>501</v>
      </c>
    </row>
    <row r="720" spans="16:28" x14ac:dyDescent="0.35">
      <c r="P720" s="3">
        <v>43078</v>
      </c>
      <c r="AA720" s="7">
        <v>71.799999999999798</v>
      </c>
      <c r="AB720" s="1" t="s">
        <v>501</v>
      </c>
    </row>
    <row r="721" spans="16:28" x14ac:dyDescent="0.35">
      <c r="P721" s="3">
        <v>43079</v>
      </c>
      <c r="AA721" s="7">
        <v>71.899999999999807</v>
      </c>
      <c r="AB721" s="1" t="s">
        <v>501</v>
      </c>
    </row>
    <row r="722" spans="16:28" x14ac:dyDescent="0.35">
      <c r="P722" s="3">
        <v>43080</v>
      </c>
      <c r="AA722" s="7">
        <v>71.999999999999801</v>
      </c>
      <c r="AB722" s="1" t="s">
        <v>501</v>
      </c>
    </row>
    <row r="723" spans="16:28" x14ac:dyDescent="0.35">
      <c r="P723" s="3">
        <v>43081</v>
      </c>
      <c r="AA723" s="7">
        <v>72.099999999999795</v>
      </c>
      <c r="AB723" s="1" t="s">
        <v>501</v>
      </c>
    </row>
    <row r="724" spans="16:28" x14ac:dyDescent="0.35">
      <c r="P724" s="3">
        <v>43082</v>
      </c>
      <c r="AA724" s="7">
        <v>72.199999999999804</v>
      </c>
      <c r="AB724" s="1" t="s">
        <v>501</v>
      </c>
    </row>
    <row r="725" spans="16:28" x14ac:dyDescent="0.35">
      <c r="P725" s="3">
        <v>43083</v>
      </c>
      <c r="AA725" s="7">
        <v>72.299999999999798</v>
      </c>
      <c r="AB725" s="1" t="s">
        <v>501</v>
      </c>
    </row>
    <row r="726" spans="16:28" x14ac:dyDescent="0.35">
      <c r="P726" s="3">
        <v>43084</v>
      </c>
      <c r="AA726" s="7">
        <v>72.399999999999807</v>
      </c>
      <c r="AB726" s="1" t="s">
        <v>501</v>
      </c>
    </row>
    <row r="727" spans="16:28" x14ac:dyDescent="0.35">
      <c r="P727" s="3">
        <v>43085</v>
      </c>
      <c r="AA727" s="7">
        <v>72.499999999999801</v>
      </c>
      <c r="AB727" s="1" t="s">
        <v>501</v>
      </c>
    </row>
    <row r="728" spans="16:28" x14ac:dyDescent="0.35">
      <c r="P728" s="3">
        <v>43086</v>
      </c>
      <c r="AA728" s="7">
        <v>72.599999999999795</v>
      </c>
      <c r="AB728" s="1" t="s">
        <v>501</v>
      </c>
    </row>
    <row r="729" spans="16:28" x14ac:dyDescent="0.35">
      <c r="P729" s="3">
        <v>43087</v>
      </c>
      <c r="AA729" s="7">
        <v>72.699999999999804</v>
      </c>
      <c r="AB729" s="1" t="s">
        <v>501</v>
      </c>
    </row>
    <row r="730" spans="16:28" x14ac:dyDescent="0.35">
      <c r="P730" s="3">
        <v>43088</v>
      </c>
      <c r="AA730" s="7">
        <v>72.799999999999798</v>
      </c>
      <c r="AB730" s="1" t="s">
        <v>501</v>
      </c>
    </row>
    <row r="731" spans="16:28" x14ac:dyDescent="0.35">
      <c r="P731" s="3">
        <v>43089</v>
      </c>
      <c r="AA731" s="7">
        <v>72.899999999999807</v>
      </c>
      <c r="AB731" s="1" t="s">
        <v>501</v>
      </c>
    </row>
    <row r="732" spans="16:28" x14ac:dyDescent="0.35">
      <c r="P732" s="3">
        <v>43090</v>
      </c>
      <c r="AA732" s="7">
        <v>72.999999999999801</v>
      </c>
      <c r="AB732" s="1" t="s">
        <v>501</v>
      </c>
    </row>
    <row r="733" spans="16:28" x14ac:dyDescent="0.35">
      <c r="P733" s="3">
        <v>43091</v>
      </c>
      <c r="AA733" s="7">
        <v>73.099999999999795</v>
      </c>
      <c r="AB733" s="1" t="s">
        <v>501</v>
      </c>
    </row>
    <row r="734" spans="16:28" x14ac:dyDescent="0.35">
      <c r="P734" s="3">
        <v>43092</v>
      </c>
      <c r="AA734" s="7">
        <v>73.199999999999804</v>
      </c>
      <c r="AB734" s="1" t="s">
        <v>501</v>
      </c>
    </row>
    <row r="735" spans="16:28" x14ac:dyDescent="0.35">
      <c r="P735" s="3">
        <v>43093</v>
      </c>
      <c r="AA735" s="7">
        <v>73.299999999999798</v>
      </c>
      <c r="AB735" s="1" t="s">
        <v>501</v>
      </c>
    </row>
    <row r="736" spans="16:28" x14ac:dyDescent="0.35">
      <c r="P736" s="3">
        <v>43094</v>
      </c>
      <c r="AA736" s="7">
        <v>73.399999999999807</v>
      </c>
      <c r="AB736" s="1" t="s">
        <v>501</v>
      </c>
    </row>
    <row r="737" spans="16:28" x14ac:dyDescent="0.35">
      <c r="P737" s="3">
        <v>43095</v>
      </c>
      <c r="AA737" s="7">
        <v>73.499999999999801</v>
      </c>
      <c r="AB737" s="1" t="s">
        <v>501</v>
      </c>
    </row>
    <row r="738" spans="16:28" x14ac:dyDescent="0.35">
      <c r="P738" s="3">
        <v>43096</v>
      </c>
      <c r="AA738" s="7">
        <v>73.599999999999795</v>
      </c>
      <c r="AB738" s="1" t="s">
        <v>501</v>
      </c>
    </row>
    <row r="739" spans="16:28" x14ac:dyDescent="0.35">
      <c r="P739" s="3">
        <v>43097</v>
      </c>
      <c r="AA739" s="7">
        <v>73.699999999999804</v>
      </c>
      <c r="AB739" s="1" t="s">
        <v>501</v>
      </c>
    </row>
    <row r="740" spans="16:28" x14ac:dyDescent="0.35">
      <c r="P740" s="3">
        <v>43098</v>
      </c>
      <c r="AA740" s="7">
        <v>73.799999999999798</v>
      </c>
      <c r="AB740" s="1" t="s">
        <v>501</v>
      </c>
    </row>
    <row r="741" spans="16:28" x14ac:dyDescent="0.35">
      <c r="P741" s="3">
        <v>43099</v>
      </c>
      <c r="AA741" s="7">
        <v>73.899999999999807</v>
      </c>
      <c r="AB741" s="1" t="s">
        <v>501</v>
      </c>
    </row>
    <row r="742" spans="16:28" x14ac:dyDescent="0.35">
      <c r="P742" s="3">
        <v>43100</v>
      </c>
      <c r="AA742" s="7">
        <v>73.999999999999801</v>
      </c>
      <c r="AB742" s="1" t="s">
        <v>501</v>
      </c>
    </row>
    <row r="743" spans="16:28" x14ac:dyDescent="0.35">
      <c r="P743" s="3">
        <v>43101</v>
      </c>
      <c r="AA743" s="7">
        <v>74.099999999999795</v>
      </c>
      <c r="AB743" s="1" t="s">
        <v>501</v>
      </c>
    </row>
    <row r="744" spans="16:28" x14ac:dyDescent="0.35">
      <c r="P744" s="3">
        <v>43102</v>
      </c>
      <c r="AA744" s="7">
        <v>74.199999999999804</v>
      </c>
      <c r="AB744" s="1" t="s">
        <v>501</v>
      </c>
    </row>
    <row r="745" spans="16:28" x14ac:dyDescent="0.35">
      <c r="P745" s="3">
        <v>43103</v>
      </c>
      <c r="AA745" s="7">
        <v>74.299999999999798</v>
      </c>
      <c r="AB745" s="1" t="s">
        <v>501</v>
      </c>
    </row>
    <row r="746" spans="16:28" x14ac:dyDescent="0.35">
      <c r="P746" s="3">
        <v>43104</v>
      </c>
      <c r="AA746" s="7">
        <v>74.399999999999807</v>
      </c>
      <c r="AB746" s="1" t="s">
        <v>501</v>
      </c>
    </row>
    <row r="747" spans="16:28" x14ac:dyDescent="0.35">
      <c r="P747" s="3">
        <v>43105</v>
      </c>
      <c r="AA747" s="7">
        <v>74.499999999999801</v>
      </c>
      <c r="AB747" s="1" t="s">
        <v>501</v>
      </c>
    </row>
    <row r="748" spans="16:28" x14ac:dyDescent="0.35">
      <c r="P748" s="3">
        <v>43106</v>
      </c>
      <c r="AA748" s="7">
        <v>74.599999999999795</v>
      </c>
      <c r="AB748" s="1" t="s">
        <v>501</v>
      </c>
    </row>
    <row r="749" spans="16:28" x14ac:dyDescent="0.35">
      <c r="P749" s="3">
        <v>43107</v>
      </c>
      <c r="AA749" s="7">
        <v>74.699999999999804</v>
      </c>
      <c r="AB749" s="1" t="s">
        <v>501</v>
      </c>
    </row>
    <row r="750" spans="16:28" x14ac:dyDescent="0.35">
      <c r="P750" s="3">
        <v>43108</v>
      </c>
      <c r="AA750" s="7">
        <v>74.799999999999798</v>
      </c>
      <c r="AB750" s="1" t="s">
        <v>501</v>
      </c>
    </row>
    <row r="751" spans="16:28" x14ac:dyDescent="0.35">
      <c r="P751" s="3">
        <v>43109</v>
      </c>
      <c r="AA751" s="7">
        <v>74.899999999999807</v>
      </c>
      <c r="AB751" s="1" t="s">
        <v>501</v>
      </c>
    </row>
    <row r="752" spans="16:28" x14ac:dyDescent="0.35">
      <c r="P752" s="3">
        <v>43110</v>
      </c>
      <c r="AA752" s="7">
        <v>74.999999999999801</v>
      </c>
      <c r="AB752" s="1" t="s">
        <v>501</v>
      </c>
    </row>
    <row r="753" spans="16:28" x14ac:dyDescent="0.35">
      <c r="P753" s="3">
        <v>43111</v>
      </c>
      <c r="AA753" s="7">
        <v>75.099999999999795</v>
      </c>
      <c r="AB753" s="1" t="s">
        <v>501</v>
      </c>
    </row>
    <row r="754" spans="16:28" x14ac:dyDescent="0.35">
      <c r="P754" s="3">
        <v>43112</v>
      </c>
      <c r="AA754" s="7">
        <v>75.199999999999804</v>
      </c>
      <c r="AB754" s="1" t="s">
        <v>501</v>
      </c>
    </row>
    <row r="755" spans="16:28" x14ac:dyDescent="0.35">
      <c r="P755" s="3">
        <v>43113</v>
      </c>
      <c r="AA755" s="7">
        <v>75.299999999999798</v>
      </c>
      <c r="AB755" s="1" t="s">
        <v>501</v>
      </c>
    </row>
    <row r="756" spans="16:28" x14ac:dyDescent="0.35">
      <c r="P756" s="3">
        <v>43114</v>
      </c>
      <c r="AA756" s="7">
        <v>75.399999999999807</v>
      </c>
      <c r="AB756" s="1" t="s">
        <v>501</v>
      </c>
    </row>
    <row r="757" spans="16:28" x14ac:dyDescent="0.35">
      <c r="P757" s="3">
        <v>43115</v>
      </c>
      <c r="AA757" s="7">
        <v>75.499999999999801</v>
      </c>
      <c r="AB757" s="1" t="s">
        <v>501</v>
      </c>
    </row>
    <row r="758" spans="16:28" x14ac:dyDescent="0.35">
      <c r="P758" s="3">
        <v>43116</v>
      </c>
      <c r="AA758" s="7">
        <v>75.599999999999795</v>
      </c>
      <c r="AB758" s="1" t="s">
        <v>501</v>
      </c>
    </row>
    <row r="759" spans="16:28" x14ac:dyDescent="0.35">
      <c r="P759" s="3">
        <v>43117</v>
      </c>
      <c r="AA759" s="7">
        <v>75.699999999999804</v>
      </c>
      <c r="AB759" s="1" t="s">
        <v>501</v>
      </c>
    </row>
    <row r="760" spans="16:28" x14ac:dyDescent="0.35">
      <c r="P760" s="3">
        <v>43118</v>
      </c>
      <c r="AA760" s="7">
        <v>75.799999999999798</v>
      </c>
      <c r="AB760" s="1" t="s">
        <v>501</v>
      </c>
    </row>
    <row r="761" spans="16:28" x14ac:dyDescent="0.35">
      <c r="P761" s="3">
        <v>43119</v>
      </c>
      <c r="AA761" s="7">
        <v>75.899999999999807</v>
      </c>
      <c r="AB761" s="1" t="s">
        <v>501</v>
      </c>
    </row>
    <row r="762" spans="16:28" x14ac:dyDescent="0.35">
      <c r="P762" s="3">
        <v>43120</v>
      </c>
      <c r="AA762" s="7">
        <v>75.999999999999801</v>
      </c>
      <c r="AB762" s="1" t="s">
        <v>501</v>
      </c>
    </row>
    <row r="763" spans="16:28" x14ac:dyDescent="0.35">
      <c r="P763" s="3">
        <v>43121</v>
      </c>
      <c r="AA763" s="7">
        <v>76.099999999999795</v>
      </c>
      <c r="AB763" s="1" t="s">
        <v>501</v>
      </c>
    </row>
    <row r="764" spans="16:28" x14ac:dyDescent="0.35">
      <c r="P764" s="3">
        <v>43122</v>
      </c>
      <c r="AA764" s="7">
        <v>76.199999999999804</v>
      </c>
      <c r="AB764" s="1" t="s">
        <v>501</v>
      </c>
    </row>
    <row r="765" spans="16:28" x14ac:dyDescent="0.35">
      <c r="P765" s="3">
        <v>43123</v>
      </c>
      <c r="AA765" s="7">
        <v>76.299999999999798</v>
      </c>
      <c r="AB765" s="1" t="s">
        <v>501</v>
      </c>
    </row>
    <row r="766" spans="16:28" x14ac:dyDescent="0.35">
      <c r="P766" s="3">
        <v>43124</v>
      </c>
      <c r="AA766" s="7">
        <v>76.399999999999807</v>
      </c>
      <c r="AB766" s="1" t="s">
        <v>501</v>
      </c>
    </row>
    <row r="767" spans="16:28" x14ac:dyDescent="0.35">
      <c r="P767" s="3">
        <v>43125</v>
      </c>
      <c r="AA767" s="7">
        <v>76.499999999999801</v>
      </c>
      <c r="AB767" s="1" t="s">
        <v>501</v>
      </c>
    </row>
    <row r="768" spans="16:28" x14ac:dyDescent="0.35">
      <c r="P768" s="3">
        <v>43126</v>
      </c>
      <c r="AA768" s="7">
        <v>76.599999999999795</v>
      </c>
      <c r="AB768" s="1" t="s">
        <v>501</v>
      </c>
    </row>
    <row r="769" spans="16:28" x14ac:dyDescent="0.35">
      <c r="P769" s="3">
        <v>43127</v>
      </c>
      <c r="AA769" s="7">
        <v>76.699999999999804</v>
      </c>
      <c r="AB769" s="1" t="s">
        <v>501</v>
      </c>
    </row>
    <row r="770" spans="16:28" x14ac:dyDescent="0.35">
      <c r="P770" s="3">
        <v>43128</v>
      </c>
      <c r="AA770" s="7">
        <v>76.799999999999798</v>
      </c>
      <c r="AB770" s="1" t="s">
        <v>501</v>
      </c>
    </row>
    <row r="771" spans="16:28" x14ac:dyDescent="0.35">
      <c r="P771" s="3">
        <v>43129</v>
      </c>
      <c r="AA771" s="7">
        <v>76.899999999999807</v>
      </c>
      <c r="AB771" s="1" t="s">
        <v>501</v>
      </c>
    </row>
    <row r="772" spans="16:28" x14ac:dyDescent="0.35">
      <c r="P772" s="3">
        <v>43130</v>
      </c>
      <c r="AA772" s="7">
        <v>76.999999999999801</v>
      </c>
      <c r="AB772" s="1" t="s">
        <v>501</v>
      </c>
    </row>
    <row r="773" spans="16:28" x14ac:dyDescent="0.35">
      <c r="P773" s="3">
        <v>43131</v>
      </c>
      <c r="AA773" s="7">
        <v>77.099999999999795</v>
      </c>
      <c r="AB773" s="1" t="s">
        <v>501</v>
      </c>
    </row>
    <row r="774" spans="16:28" x14ac:dyDescent="0.35">
      <c r="P774" s="3">
        <v>43132</v>
      </c>
      <c r="AA774" s="7">
        <v>77.199999999999804</v>
      </c>
      <c r="AB774" s="1" t="s">
        <v>501</v>
      </c>
    </row>
    <row r="775" spans="16:28" x14ac:dyDescent="0.35">
      <c r="P775" s="3">
        <v>43133</v>
      </c>
      <c r="AA775" s="7">
        <v>77.299999999999798</v>
      </c>
      <c r="AB775" s="1" t="s">
        <v>501</v>
      </c>
    </row>
    <row r="776" spans="16:28" x14ac:dyDescent="0.35">
      <c r="P776" s="3">
        <v>43134</v>
      </c>
      <c r="AA776" s="7">
        <v>77.399999999999807</v>
      </c>
      <c r="AB776" s="1" t="s">
        <v>501</v>
      </c>
    </row>
    <row r="777" spans="16:28" x14ac:dyDescent="0.35">
      <c r="P777" s="3">
        <v>43135</v>
      </c>
      <c r="AA777" s="7">
        <v>77.499999999999801</v>
      </c>
      <c r="AB777" s="1" t="s">
        <v>501</v>
      </c>
    </row>
    <row r="778" spans="16:28" x14ac:dyDescent="0.35">
      <c r="P778" s="3">
        <v>43136</v>
      </c>
      <c r="AA778" s="7">
        <v>77.599999999999795</v>
      </c>
      <c r="AB778" s="1" t="s">
        <v>501</v>
      </c>
    </row>
    <row r="779" spans="16:28" x14ac:dyDescent="0.35">
      <c r="P779" s="3">
        <v>43137</v>
      </c>
      <c r="AA779" s="7">
        <v>77.699999999999804</v>
      </c>
      <c r="AB779" s="1" t="s">
        <v>501</v>
      </c>
    </row>
    <row r="780" spans="16:28" x14ac:dyDescent="0.35">
      <c r="P780" s="3">
        <v>43138</v>
      </c>
      <c r="AA780" s="7">
        <v>77.799999999999798</v>
      </c>
      <c r="AB780" s="1" t="s">
        <v>501</v>
      </c>
    </row>
    <row r="781" spans="16:28" x14ac:dyDescent="0.35">
      <c r="P781" s="3">
        <v>43139</v>
      </c>
      <c r="AA781" s="7">
        <v>77.899999999999807</v>
      </c>
      <c r="AB781" s="1" t="s">
        <v>501</v>
      </c>
    </row>
    <row r="782" spans="16:28" x14ac:dyDescent="0.35">
      <c r="P782" s="3">
        <v>43140</v>
      </c>
      <c r="AA782" s="7">
        <v>77.999999999999801</v>
      </c>
      <c r="AB782" s="1" t="s">
        <v>501</v>
      </c>
    </row>
    <row r="783" spans="16:28" x14ac:dyDescent="0.35">
      <c r="P783" s="3">
        <v>43141</v>
      </c>
      <c r="AA783" s="7">
        <v>78.099999999999795</v>
      </c>
      <c r="AB783" s="1" t="s">
        <v>501</v>
      </c>
    </row>
    <row r="784" spans="16:28" x14ac:dyDescent="0.35">
      <c r="P784" s="3">
        <v>43142</v>
      </c>
      <c r="AA784" s="7">
        <v>78.199999999999804</v>
      </c>
      <c r="AB784" s="1" t="s">
        <v>501</v>
      </c>
    </row>
    <row r="785" spans="16:28" x14ac:dyDescent="0.35">
      <c r="P785" s="3">
        <v>43143</v>
      </c>
      <c r="AA785" s="7">
        <v>78.299999999999798</v>
      </c>
      <c r="AB785" s="1" t="s">
        <v>501</v>
      </c>
    </row>
    <row r="786" spans="16:28" x14ac:dyDescent="0.35">
      <c r="P786" s="3">
        <v>43144</v>
      </c>
      <c r="AA786" s="7">
        <v>78.399999999999807</v>
      </c>
      <c r="AB786" s="1" t="s">
        <v>501</v>
      </c>
    </row>
    <row r="787" spans="16:28" x14ac:dyDescent="0.35">
      <c r="P787" s="3">
        <v>43145</v>
      </c>
      <c r="AA787" s="7">
        <v>78.499999999999801</v>
      </c>
      <c r="AB787" s="1" t="s">
        <v>501</v>
      </c>
    </row>
    <row r="788" spans="16:28" x14ac:dyDescent="0.35">
      <c r="P788" s="3">
        <v>43146</v>
      </c>
      <c r="AA788" s="7">
        <v>78.599999999999795</v>
      </c>
      <c r="AB788" s="1" t="s">
        <v>501</v>
      </c>
    </row>
    <row r="789" spans="16:28" x14ac:dyDescent="0.35">
      <c r="P789" s="3">
        <v>43147</v>
      </c>
      <c r="AA789" s="7">
        <v>78.699999999999804</v>
      </c>
      <c r="AB789" s="1" t="s">
        <v>501</v>
      </c>
    </row>
    <row r="790" spans="16:28" x14ac:dyDescent="0.35">
      <c r="P790" s="3">
        <v>43148</v>
      </c>
      <c r="AA790" s="7">
        <v>78.799999999999798</v>
      </c>
      <c r="AB790" s="1" t="s">
        <v>501</v>
      </c>
    </row>
    <row r="791" spans="16:28" x14ac:dyDescent="0.35">
      <c r="P791" s="3">
        <v>43149</v>
      </c>
      <c r="AA791" s="7">
        <v>78.899999999999693</v>
      </c>
      <c r="AB791" s="1" t="s">
        <v>501</v>
      </c>
    </row>
    <row r="792" spans="16:28" x14ac:dyDescent="0.35">
      <c r="P792" s="3">
        <v>43150</v>
      </c>
      <c r="AA792" s="7">
        <v>78.999999999999801</v>
      </c>
      <c r="AB792" s="1" t="s">
        <v>501</v>
      </c>
    </row>
    <row r="793" spans="16:28" x14ac:dyDescent="0.35">
      <c r="P793" s="3">
        <v>43151</v>
      </c>
      <c r="AA793" s="7">
        <v>79.099999999999795</v>
      </c>
      <c r="AB793" s="1" t="s">
        <v>501</v>
      </c>
    </row>
    <row r="794" spans="16:28" x14ac:dyDescent="0.35">
      <c r="P794" s="3">
        <v>43152</v>
      </c>
      <c r="AA794" s="7">
        <v>79.199999999999804</v>
      </c>
      <c r="AB794" s="1" t="s">
        <v>501</v>
      </c>
    </row>
    <row r="795" spans="16:28" x14ac:dyDescent="0.35">
      <c r="P795" s="3">
        <v>43153</v>
      </c>
      <c r="AA795" s="7">
        <v>79.299999999999798</v>
      </c>
      <c r="AB795" s="1" t="s">
        <v>501</v>
      </c>
    </row>
    <row r="796" spans="16:28" x14ac:dyDescent="0.35">
      <c r="P796" s="3">
        <v>43154</v>
      </c>
      <c r="AA796" s="7">
        <v>79.399999999999693</v>
      </c>
      <c r="AB796" s="1" t="s">
        <v>501</v>
      </c>
    </row>
    <row r="797" spans="16:28" x14ac:dyDescent="0.35">
      <c r="P797" s="3">
        <v>43155</v>
      </c>
      <c r="AA797" s="7">
        <v>79.499999999999801</v>
      </c>
      <c r="AB797" s="1" t="s">
        <v>501</v>
      </c>
    </row>
    <row r="798" spans="16:28" x14ac:dyDescent="0.35">
      <c r="P798" s="3">
        <v>43156</v>
      </c>
      <c r="AA798" s="7">
        <v>79.599999999999795</v>
      </c>
      <c r="AB798" s="1" t="s">
        <v>501</v>
      </c>
    </row>
    <row r="799" spans="16:28" x14ac:dyDescent="0.35">
      <c r="P799" s="3">
        <v>43157</v>
      </c>
      <c r="AA799" s="7">
        <v>79.699999999999804</v>
      </c>
      <c r="AB799" s="1" t="s">
        <v>501</v>
      </c>
    </row>
    <row r="800" spans="16:28" x14ac:dyDescent="0.35">
      <c r="P800" s="3">
        <v>43158</v>
      </c>
      <c r="AA800" s="7">
        <v>79.799999999999798</v>
      </c>
      <c r="AB800" s="1" t="s">
        <v>501</v>
      </c>
    </row>
    <row r="801" spans="16:28" x14ac:dyDescent="0.35">
      <c r="P801" s="3">
        <v>43159</v>
      </c>
      <c r="AA801" s="7">
        <v>79.899999999999693</v>
      </c>
      <c r="AB801" s="1" t="s">
        <v>501</v>
      </c>
    </row>
    <row r="802" spans="16:28" x14ac:dyDescent="0.35">
      <c r="P802" s="3">
        <v>43160</v>
      </c>
      <c r="AA802" s="7">
        <v>79.999999999999801</v>
      </c>
      <c r="AB802" s="1" t="s">
        <v>503</v>
      </c>
    </row>
    <row r="803" spans="16:28" x14ac:dyDescent="0.35">
      <c r="P803" s="3">
        <v>43161</v>
      </c>
      <c r="AA803" s="7">
        <v>80.099999999999795</v>
      </c>
      <c r="AB803" s="1" t="s">
        <v>503</v>
      </c>
    </row>
    <row r="804" spans="16:28" x14ac:dyDescent="0.35">
      <c r="P804" s="3">
        <v>43162</v>
      </c>
      <c r="AA804" s="7">
        <v>80.199999999999704</v>
      </c>
      <c r="AB804" s="1" t="s">
        <v>503</v>
      </c>
    </row>
    <row r="805" spans="16:28" x14ac:dyDescent="0.35">
      <c r="P805" s="3">
        <v>43163</v>
      </c>
      <c r="AA805" s="7">
        <v>80.299999999999798</v>
      </c>
      <c r="AB805" s="1" t="s">
        <v>503</v>
      </c>
    </row>
    <row r="806" spans="16:28" x14ac:dyDescent="0.35">
      <c r="P806" s="3">
        <v>43164</v>
      </c>
      <c r="AA806" s="7">
        <v>80.399999999999693</v>
      </c>
      <c r="AB806" s="1" t="s">
        <v>503</v>
      </c>
    </row>
    <row r="807" spans="16:28" x14ac:dyDescent="0.35">
      <c r="P807" s="3">
        <v>43165</v>
      </c>
      <c r="AA807" s="7">
        <v>80.499999999999702</v>
      </c>
      <c r="AB807" s="1" t="s">
        <v>503</v>
      </c>
    </row>
    <row r="808" spans="16:28" x14ac:dyDescent="0.35">
      <c r="P808" s="3">
        <v>43166</v>
      </c>
      <c r="AA808" s="7">
        <v>80.599999999999795</v>
      </c>
      <c r="AB808" s="1" t="s">
        <v>503</v>
      </c>
    </row>
    <row r="809" spans="16:28" x14ac:dyDescent="0.35">
      <c r="P809" s="3">
        <v>43167</v>
      </c>
      <c r="AA809" s="7">
        <v>80.699999999999704</v>
      </c>
      <c r="AB809" s="1" t="s">
        <v>503</v>
      </c>
    </row>
    <row r="810" spans="16:28" x14ac:dyDescent="0.35">
      <c r="P810" s="3">
        <v>43168</v>
      </c>
      <c r="AA810" s="7">
        <v>80.799999999999798</v>
      </c>
      <c r="AB810" s="1" t="s">
        <v>503</v>
      </c>
    </row>
    <row r="811" spans="16:28" x14ac:dyDescent="0.35">
      <c r="P811" s="3">
        <v>43169</v>
      </c>
      <c r="AA811" s="7">
        <v>80.899999999999693</v>
      </c>
      <c r="AB811" s="1" t="s">
        <v>503</v>
      </c>
    </row>
    <row r="812" spans="16:28" x14ac:dyDescent="0.35">
      <c r="P812" s="3">
        <v>43170</v>
      </c>
      <c r="AA812" s="7">
        <v>80.999999999999702</v>
      </c>
      <c r="AB812" s="1" t="s">
        <v>503</v>
      </c>
    </row>
    <row r="813" spans="16:28" x14ac:dyDescent="0.35">
      <c r="P813" s="3">
        <v>43171</v>
      </c>
      <c r="AA813" s="7">
        <v>81.099999999999795</v>
      </c>
      <c r="AB813" s="1" t="s">
        <v>503</v>
      </c>
    </row>
    <row r="814" spans="16:28" x14ac:dyDescent="0.35">
      <c r="P814" s="3">
        <v>43172</v>
      </c>
      <c r="AA814" s="7">
        <v>81.199999999999704</v>
      </c>
      <c r="AB814" s="1" t="s">
        <v>503</v>
      </c>
    </row>
    <row r="815" spans="16:28" x14ac:dyDescent="0.35">
      <c r="P815" s="3">
        <v>43173</v>
      </c>
      <c r="AA815" s="7">
        <v>81.299999999999798</v>
      </c>
      <c r="AB815" s="1" t="s">
        <v>503</v>
      </c>
    </row>
    <row r="816" spans="16:28" x14ac:dyDescent="0.35">
      <c r="P816" s="3">
        <v>43174</v>
      </c>
      <c r="AA816" s="7">
        <v>81.399999999999693</v>
      </c>
      <c r="AB816" s="1" t="s">
        <v>503</v>
      </c>
    </row>
    <row r="817" spans="16:28" x14ac:dyDescent="0.35">
      <c r="P817" s="3">
        <v>43175</v>
      </c>
      <c r="AA817" s="7">
        <v>81.499999999999702</v>
      </c>
      <c r="AB817" s="1" t="s">
        <v>503</v>
      </c>
    </row>
    <row r="818" spans="16:28" x14ac:dyDescent="0.35">
      <c r="P818" s="3">
        <v>43176</v>
      </c>
      <c r="AA818" s="7">
        <v>81.599999999999795</v>
      </c>
      <c r="AB818" s="1" t="s">
        <v>503</v>
      </c>
    </row>
    <row r="819" spans="16:28" x14ac:dyDescent="0.35">
      <c r="P819" s="3">
        <v>43177</v>
      </c>
      <c r="AA819" s="7">
        <v>81.699999999999704</v>
      </c>
      <c r="AB819" s="1" t="s">
        <v>503</v>
      </c>
    </row>
    <row r="820" spans="16:28" x14ac:dyDescent="0.35">
      <c r="P820" s="3">
        <v>43178</v>
      </c>
      <c r="AA820" s="7">
        <v>81.799999999999699</v>
      </c>
      <c r="AB820" s="1" t="s">
        <v>503</v>
      </c>
    </row>
    <row r="821" spans="16:28" x14ac:dyDescent="0.35">
      <c r="P821" s="3">
        <v>43179</v>
      </c>
      <c r="AA821" s="7">
        <v>81.899999999999693</v>
      </c>
      <c r="AB821" s="1" t="s">
        <v>503</v>
      </c>
    </row>
    <row r="822" spans="16:28" x14ac:dyDescent="0.35">
      <c r="P822" s="3">
        <v>43180</v>
      </c>
      <c r="AA822" s="7">
        <v>81.999999999999702</v>
      </c>
      <c r="AB822" s="1" t="s">
        <v>503</v>
      </c>
    </row>
    <row r="823" spans="16:28" x14ac:dyDescent="0.35">
      <c r="P823" s="3">
        <v>43181</v>
      </c>
      <c r="AA823" s="7">
        <v>82.099999999999696</v>
      </c>
      <c r="AB823" s="1" t="s">
        <v>503</v>
      </c>
    </row>
    <row r="824" spans="16:28" x14ac:dyDescent="0.35">
      <c r="P824" s="3">
        <v>43182</v>
      </c>
      <c r="AA824" s="7">
        <v>82.199999999999704</v>
      </c>
      <c r="AB824" s="1" t="s">
        <v>503</v>
      </c>
    </row>
    <row r="825" spans="16:28" x14ac:dyDescent="0.35">
      <c r="P825" s="3">
        <v>43183</v>
      </c>
      <c r="AA825" s="7">
        <v>82.299999999999699</v>
      </c>
      <c r="AB825" s="1" t="s">
        <v>503</v>
      </c>
    </row>
    <row r="826" spans="16:28" x14ac:dyDescent="0.35">
      <c r="P826" s="3">
        <v>43184</v>
      </c>
      <c r="AA826" s="7">
        <v>82.399999999999693</v>
      </c>
      <c r="AB826" s="1" t="s">
        <v>503</v>
      </c>
    </row>
    <row r="827" spans="16:28" x14ac:dyDescent="0.35">
      <c r="P827" s="3">
        <v>43185</v>
      </c>
      <c r="AA827" s="7">
        <v>82.499999999999702</v>
      </c>
      <c r="AB827" s="1" t="s">
        <v>503</v>
      </c>
    </row>
    <row r="828" spans="16:28" x14ac:dyDescent="0.35">
      <c r="P828" s="3">
        <v>43186</v>
      </c>
      <c r="AA828" s="7">
        <v>82.599999999999696</v>
      </c>
      <c r="AB828" s="1" t="s">
        <v>503</v>
      </c>
    </row>
    <row r="829" spans="16:28" x14ac:dyDescent="0.35">
      <c r="P829" s="3">
        <v>43187</v>
      </c>
      <c r="AA829" s="7">
        <v>82.699999999999704</v>
      </c>
      <c r="AB829" s="1" t="s">
        <v>503</v>
      </c>
    </row>
    <row r="830" spans="16:28" x14ac:dyDescent="0.35">
      <c r="P830" s="3">
        <v>43188</v>
      </c>
      <c r="AA830" s="7">
        <v>82.799999999999699</v>
      </c>
      <c r="AB830" s="1" t="s">
        <v>503</v>
      </c>
    </row>
    <row r="831" spans="16:28" x14ac:dyDescent="0.35">
      <c r="P831" s="3">
        <v>43189</v>
      </c>
      <c r="AA831" s="7">
        <v>82.899999999999693</v>
      </c>
      <c r="AB831" s="1" t="s">
        <v>503</v>
      </c>
    </row>
    <row r="832" spans="16:28" x14ac:dyDescent="0.35">
      <c r="P832" s="3">
        <v>43190</v>
      </c>
      <c r="AA832" s="7">
        <v>82.999999999999702</v>
      </c>
      <c r="AB832" s="1" t="s">
        <v>503</v>
      </c>
    </row>
    <row r="833" spans="16:28" x14ac:dyDescent="0.35">
      <c r="P833" s="3">
        <v>43191</v>
      </c>
      <c r="AA833" s="7">
        <v>83.099999999999696</v>
      </c>
      <c r="AB833" s="1" t="s">
        <v>503</v>
      </c>
    </row>
    <row r="834" spans="16:28" x14ac:dyDescent="0.35">
      <c r="P834" s="3">
        <v>43192</v>
      </c>
      <c r="AA834" s="7">
        <v>83.199999999999704</v>
      </c>
      <c r="AB834" s="1" t="s">
        <v>503</v>
      </c>
    </row>
    <row r="835" spans="16:28" x14ac:dyDescent="0.35">
      <c r="P835" s="3">
        <v>43193</v>
      </c>
      <c r="AA835" s="7">
        <v>83.299999999999699</v>
      </c>
      <c r="AB835" s="1" t="s">
        <v>503</v>
      </c>
    </row>
    <row r="836" spans="16:28" x14ac:dyDescent="0.35">
      <c r="P836" s="3">
        <v>43194</v>
      </c>
      <c r="AA836" s="7">
        <v>83.399999999999693</v>
      </c>
      <c r="AB836" s="1" t="s">
        <v>503</v>
      </c>
    </row>
    <row r="837" spans="16:28" x14ac:dyDescent="0.35">
      <c r="P837" s="3">
        <v>43195</v>
      </c>
      <c r="AA837" s="7">
        <v>83.499999999999702</v>
      </c>
      <c r="AB837" s="1" t="s">
        <v>503</v>
      </c>
    </row>
    <row r="838" spans="16:28" x14ac:dyDescent="0.35">
      <c r="P838" s="3">
        <v>43196</v>
      </c>
      <c r="AA838" s="7">
        <v>83.599999999999696</v>
      </c>
      <c r="AB838" s="1" t="s">
        <v>503</v>
      </c>
    </row>
    <row r="839" spans="16:28" x14ac:dyDescent="0.35">
      <c r="P839" s="3">
        <v>43197</v>
      </c>
      <c r="AA839" s="7">
        <v>83.699999999999704</v>
      </c>
      <c r="AB839" s="1" t="s">
        <v>503</v>
      </c>
    </row>
    <row r="840" spans="16:28" x14ac:dyDescent="0.35">
      <c r="P840" s="3">
        <v>43198</v>
      </c>
      <c r="AA840" s="7">
        <v>83.799999999999699</v>
      </c>
      <c r="AB840" s="1" t="s">
        <v>503</v>
      </c>
    </row>
    <row r="841" spans="16:28" x14ac:dyDescent="0.35">
      <c r="P841" s="3">
        <v>43199</v>
      </c>
      <c r="AA841" s="7">
        <v>83.899999999999693</v>
      </c>
      <c r="AB841" s="1" t="s">
        <v>503</v>
      </c>
    </row>
    <row r="842" spans="16:28" x14ac:dyDescent="0.35">
      <c r="P842" s="3">
        <v>43200</v>
      </c>
      <c r="AA842" s="7">
        <v>83.999999999999702</v>
      </c>
      <c r="AB842" s="1" t="s">
        <v>503</v>
      </c>
    </row>
    <row r="843" spans="16:28" x14ac:dyDescent="0.35">
      <c r="P843" s="3">
        <v>43201</v>
      </c>
      <c r="AA843" s="7">
        <v>84.099999999999696</v>
      </c>
      <c r="AB843" s="1" t="s">
        <v>503</v>
      </c>
    </row>
    <row r="844" spans="16:28" x14ac:dyDescent="0.35">
      <c r="P844" s="3">
        <v>43202</v>
      </c>
      <c r="AA844" s="7">
        <v>84.199999999999704</v>
      </c>
      <c r="AB844" s="1" t="s">
        <v>503</v>
      </c>
    </row>
    <row r="845" spans="16:28" x14ac:dyDescent="0.35">
      <c r="P845" s="3">
        <v>43203</v>
      </c>
      <c r="AA845" s="7">
        <v>84.299999999999699</v>
      </c>
      <c r="AB845" s="1" t="s">
        <v>503</v>
      </c>
    </row>
    <row r="846" spans="16:28" x14ac:dyDescent="0.35">
      <c r="P846" s="3">
        <v>43204</v>
      </c>
      <c r="AA846" s="7">
        <v>84.399999999999693</v>
      </c>
      <c r="AB846" s="1" t="s">
        <v>503</v>
      </c>
    </row>
    <row r="847" spans="16:28" x14ac:dyDescent="0.35">
      <c r="P847" s="3">
        <v>43205</v>
      </c>
      <c r="AA847" s="7">
        <v>84.499999999999702</v>
      </c>
      <c r="AB847" s="1" t="s">
        <v>503</v>
      </c>
    </row>
    <row r="848" spans="16:28" x14ac:dyDescent="0.35">
      <c r="P848" s="3">
        <v>43206</v>
      </c>
      <c r="AA848" s="7">
        <v>84.599999999999696</v>
      </c>
      <c r="AB848" s="1" t="s">
        <v>503</v>
      </c>
    </row>
    <row r="849" spans="16:28" x14ac:dyDescent="0.35">
      <c r="P849" s="3">
        <v>43207</v>
      </c>
      <c r="AA849" s="7">
        <v>84.699999999999704</v>
      </c>
      <c r="AB849" s="1" t="s">
        <v>503</v>
      </c>
    </row>
    <row r="850" spans="16:28" x14ac:dyDescent="0.35">
      <c r="P850" s="3">
        <v>43208</v>
      </c>
      <c r="AA850" s="7">
        <v>84.799999999999699</v>
      </c>
      <c r="AB850" s="1" t="s">
        <v>503</v>
      </c>
    </row>
    <row r="851" spans="16:28" x14ac:dyDescent="0.35">
      <c r="P851" s="3">
        <v>43209</v>
      </c>
      <c r="AA851" s="7">
        <v>84.899999999999693</v>
      </c>
      <c r="AB851" s="1" t="s">
        <v>503</v>
      </c>
    </row>
    <row r="852" spans="16:28" x14ac:dyDescent="0.35">
      <c r="P852" s="3">
        <v>43210</v>
      </c>
      <c r="AA852" s="7">
        <v>84.999999999999702</v>
      </c>
      <c r="AB852" s="1" t="s">
        <v>503</v>
      </c>
    </row>
    <row r="853" spans="16:28" x14ac:dyDescent="0.35">
      <c r="P853" s="3">
        <v>43211</v>
      </c>
      <c r="AA853" s="7">
        <v>85.099999999999696</v>
      </c>
      <c r="AB853" s="1" t="s">
        <v>503</v>
      </c>
    </row>
    <row r="854" spans="16:28" x14ac:dyDescent="0.35">
      <c r="P854" s="3">
        <v>43212</v>
      </c>
      <c r="AA854" s="7">
        <v>85.199999999999704</v>
      </c>
      <c r="AB854" s="1" t="s">
        <v>503</v>
      </c>
    </row>
    <row r="855" spans="16:28" x14ac:dyDescent="0.35">
      <c r="P855" s="3">
        <v>43213</v>
      </c>
      <c r="AA855" s="7">
        <v>85.299999999999699</v>
      </c>
      <c r="AB855" s="1" t="s">
        <v>503</v>
      </c>
    </row>
    <row r="856" spans="16:28" x14ac:dyDescent="0.35">
      <c r="P856" s="3">
        <v>43214</v>
      </c>
      <c r="AA856" s="7">
        <v>85.399999999999693</v>
      </c>
      <c r="AB856" s="1" t="s">
        <v>503</v>
      </c>
    </row>
    <row r="857" spans="16:28" x14ac:dyDescent="0.35">
      <c r="P857" s="3">
        <v>43215</v>
      </c>
      <c r="AA857" s="7">
        <v>85.499999999999702</v>
      </c>
      <c r="AB857" s="1" t="s">
        <v>503</v>
      </c>
    </row>
    <row r="858" spans="16:28" x14ac:dyDescent="0.35">
      <c r="P858" s="3">
        <v>43216</v>
      </c>
      <c r="AA858" s="7">
        <v>85.599999999999696</v>
      </c>
      <c r="AB858" s="1" t="s">
        <v>503</v>
      </c>
    </row>
    <row r="859" spans="16:28" x14ac:dyDescent="0.35">
      <c r="P859" s="3">
        <v>43217</v>
      </c>
      <c r="AA859" s="7">
        <v>85.699999999999704</v>
      </c>
      <c r="AB859" s="1" t="s">
        <v>503</v>
      </c>
    </row>
    <row r="860" spans="16:28" x14ac:dyDescent="0.35">
      <c r="P860" s="3">
        <v>43218</v>
      </c>
      <c r="AA860" s="7">
        <v>85.799999999999699</v>
      </c>
      <c r="AB860" s="1" t="s">
        <v>503</v>
      </c>
    </row>
    <row r="861" spans="16:28" x14ac:dyDescent="0.35">
      <c r="P861" s="3">
        <v>43219</v>
      </c>
      <c r="AA861" s="7">
        <v>85.899999999999693</v>
      </c>
      <c r="AB861" s="1" t="s">
        <v>503</v>
      </c>
    </row>
    <row r="862" spans="16:28" x14ac:dyDescent="0.35">
      <c r="P862" s="3">
        <v>43220</v>
      </c>
      <c r="AA862" s="7">
        <v>85.999999999999702</v>
      </c>
      <c r="AB862" s="1" t="s">
        <v>503</v>
      </c>
    </row>
    <row r="863" spans="16:28" x14ac:dyDescent="0.35">
      <c r="P863" s="3">
        <v>43221</v>
      </c>
      <c r="AA863" s="7">
        <v>86.099999999999696</v>
      </c>
      <c r="AB863" s="1" t="s">
        <v>503</v>
      </c>
    </row>
    <row r="864" spans="16:28" x14ac:dyDescent="0.35">
      <c r="P864" s="3">
        <v>43222</v>
      </c>
      <c r="AA864" s="7">
        <v>86.199999999999704</v>
      </c>
      <c r="AB864" s="1" t="s">
        <v>503</v>
      </c>
    </row>
    <row r="865" spans="16:28" x14ac:dyDescent="0.35">
      <c r="P865" s="3">
        <v>43223</v>
      </c>
      <c r="AA865" s="7">
        <v>86.299999999999699</v>
      </c>
      <c r="AB865" s="1" t="s">
        <v>503</v>
      </c>
    </row>
    <row r="866" spans="16:28" x14ac:dyDescent="0.35">
      <c r="P866" s="3">
        <v>43224</v>
      </c>
      <c r="AA866" s="7">
        <v>86.399999999999693</v>
      </c>
      <c r="AB866" s="1" t="s">
        <v>503</v>
      </c>
    </row>
    <row r="867" spans="16:28" x14ac:dyDescent="0.35">
      <c r="P867" s="3">
        <v>43225</v>
      </c>
      <c r="AA867" s="7">
        <v>86.499999999999702</v>
      </c>
      <c r="AB867" s="1" t="s">
        <v>503</v>
      </c>
    </row>
    <row r="868" spans="16:28" x14ac:dyDescent="0.35">
      <c r="P868" s="3">
        <v>43226</v>
      </c>
      <c r="AA868" s="7">
        <v>86.599999999999696</v>
      </c>
      <c r="AB868" s="1" t="s">
        <v>503</v>
      </c>
    </row>
    <row r="869" spans="16:28" x14ac:dyDescent="0.35">
      <c r="P869" s="3">
        <v>43227</v>
      </c>
      <c r="AA869" s="7">
        <v>86.699999999999704</v>
      </c>
      <c r="AB869" s="1" t="s">
        <v>503</v>
      </c>
    </row>
    <row r="870" spans="16:28" x14ac:dyDescent="0.35">
      <c r="P870" s="3">
        <v>43228</v>
      </c>
      <c r="AA870" s="7">
        <v>86.799999999999699</v>
      </c>
      <c r="AB870" s="1" t="s">
        <v>503</v>
      </c>
    </row>
    <row r="871" spans="16:28" x14ac:dyDescent="0.35">
      <c r="P871" s="3">
        <v>43229</v>
      </c>
      <c r="AA871" s="7">
        <v>86.899999999999693</v>
      </c>
      <c r="AB871" s="1" t="s">
        <v>503</v>
      </c>
    </row>
    <row r="872" spans="16:28" x14ac:dyDescent="0.35">
      <c r="P872" s="3">
        <v>43230</v>
      </c>
      <c r="AA872" s="7">
        <v>86.999999999999702</v>
      </c>
      <c r="AB872" s="1" t="s">
        <v>503</v>
      </c>
    </row>
    <row r="873" spans="16:28" x14ac:dyDescent="0.35">
      <c r="P873" s="3">
        <v>43231</v>
      </c>
      <c r="AA873" s="7">
        <v>87.099999999999696</v>
      </c>
      <c r="AB873" s="1" t="s">
        <v>503</v>
      </c>
    </row>
    <row r="874" spans="16:28" x14ac:dyDescent="0.35">
      <c r="P874" s="3">
        <v>43232</v>
      </c>
      <c r="AA874" s="7">
        <v>87.199999999999704</v>
      </c>
      <c r="AB874" s="1" t="s">
        <v>503</v>
      </c>
    </row>
    <row r="875" spans="16:28" x14ac:dyDescent="0.35">
      <c r="P875" s="3">
        <v>43233</v>
      </c>
      <c r="AA875" s="7">
        <v>87.299999999999699</v>
      </c>
      <c r="AB875" s="1" t="s">
        <v>503</v>
      </c>
    </row>
    <row r="876" spans="16:28" x14ac:dyDescent="0.35">
      <c r="P876" s="3">
        <v>43234</v>
      </c>
      <c r="AA876" s="7">
        <v>87.399999999999693</v>
      </c>
      <c r="AB876" s="1" t="s">
        <v>503</v>
      </c>
    </row>
    <row r="877" spans="16:28" x14ac:dyDescent="0.35">
      <c r="P877" s="3">
        <v>43235</v>
      </c>
      <c r="AA877" s="7">
        <v>87.499999999999702</v>
      </c>
      <c r="AB877" s="1" t="s">
        <v>503</v>
      </c>
    </row>
    <row r="878" spans="16:28" x14ac:dyDescent="0.35">
      <c r="P878" s="3">
        <v>43236</v>
      </c>
      <c r="AA878" s="7">
        <v>87.599999999999696</v>
      </c>
      <c r="AB878" s="1" t="s">
        <v>503</v>
      </c>
    </row>
    <row r="879" spans="16:28" x14ac:dyDescent="0.35">
      <c r="P879" s="3">
        <v>43237</v>
      </c>
      <c r="AA879" s="7">
        <v>87.699999999999704</v>
      </c>
      <c r="AB879" s="1" t="s">
        <v>503</v>
      </c>
    </row>
    <row r="880" spans="16:28" x14ac:dyDescent="0.35">
      <c r="P880" s="3">
        <v>43238</v>
      </c>
      <c r="AA880" s="7">
        <v>87.799999999999699</v>
      </c>
      <c r="AB880" s="1" t="s">
        <v>503</v>
      </c>
    </row>
    <row r="881" spans="16:28" x14ac:dyDescent="0.35">
      <c r="P881" s="3">
        <v>43239</v>
      </c>
      <c r="AA881" s="7">
        <v>87.899999999999693</v>
      </c>
      <c r="AB881" s="1" t="s">
        <v>503</v>
      </c>
    </row>
    <row r="882" spans="16:28" x14ac:dyDescent="0.35">
      <c r="P882" s="3">
        <v>43240</v>
      </c>
      <c r="AA882" s="7">
        <v>87.999999999999702</v>
      </c>
      <c r="AB882" s="1" t="s">
        <v>503</v>
      </c>
    </row>
    <row r="883" spans="16:28" x14ac:dyDescent="0.35">
      <c r="P883" s="3">
        <v>43241</v>
      </c>
      <c r="AA883" s="7">
        <v>88.099999999999696</v>
      </c>
      <c r="AB883" s="1" t="s">
        <v>503</v>
      </c>
    </row>
    <row r="884" spans="16:28" x14ac:dyDescent="0.35">
      <c r="P884" s="3">
        <v>43242</v>
      </c>
      <c r="AA884" s="7">
        <v>88.199999999999704</v>
      </c>
      <c r="AB884" s="1" t="s">
        <v>503</v>
      </c>
    </row>
    <row r="885" spans="16:28" x14ac:dyDescent="0.35">
      <c r="P885" s="3">
        <v>43243</v>
      </c>
      <c r="AA885" s="7">
        <v>88.299999999999699</v>
      </c>
      <c r="AB885" s="1" t="s">
        <v>503</v>
      </c>
    </row>
    <row r="886" spans="16:28" x14ac:dyDescent="0.35">
      <c r="P886" s="3">
        <v>43244</v>
      </c>
      <c r="AA886" s="7">
        <v>88.399999999999693</v>
      </c>
      <c r="AB886" s="1" t="s">
        <v>503</v>
      </c>
    </row>
    <row r="887" spans="16:28" x14ac:dyDescent="0.35">
      <c r="P887" s="3">
        <v>43245</v>
      </c>
      <c r="AA887" s="7">
        <v>88.499999999999702</v>
      </c>
      <c r="AB887" s="1" t="s">
        <v>503</v>
      </c>
    </row>
    <row r="888" spans="16:28" x14ac:dyDescent="0.35">
      <c r="P888" s="3">
        <v>43246</v>
      </c>
      <c r="AA888" s="7">
        <v>88.599999999999696</v>
      </c>
      <c r="AB888" s="1" t="s">
        <v>503</v>
      </c>
    </row>
    <row r="889" spans="16:28" x14ac:dyDescent="0.35">
      <c r="P889" s="3">
        <v>43247</v>
      </c>
      <c r="AA889" s="7">
        <v>88.699999999999704</v>
      </c>
      <c r="AB889" s="1" t="s">
        <v>503</v>
      </c>
    </row>
    <row r="890" spans="16:28" x14ac:dyDescent="0.35">
      <c r="P890" s="3">
        <v>43248</v>
      </c>
      <c r="AA890" s="7">
        <v>88.799999999999699</v>
      </c>
      <c r="AB890" s="1" t="s">
        <v>503</v>
      </c>
    </row>
    <row r="891" spans="16:28" x14ac:dyDescent="0.35">
      <c r="P891" s="3">
        <v>43249</v>
      </c>
      <c r="AA891" s="7">
        <v>88.899999999999693</v>
      </c>
      <c r="AB891" s="1" t="s">
        <v>503</v>
      </c>
    </row>
    <row r="892" spans="16:28" x14ac:dyDescent="0.35">
      <c r="P892" s="3">
        <v>43250</v>
      </c>
      <c r="AA892" s="7">
        <v>88.999999999999702</v>
      </c>
      <c r="AB892" s="1" t="s">
        <v>503</v>
      </c>
    </row>
    <row r="893" spans="16:28" x14ac:dyDescent="0.35">
      <c r="P893" s="3">
        <v>43251</v>
      </c>
      <c r="AA893" s="7">
        <v>89.099999999999696</v>
      </c>
      <c r="AB893" s="1" t="s">
        <v>503</v>
      </c>
    </row>
    <row r="894" spans="16:28" x14ac:dyDescent="0.35">
      <c r="P894" s="3">
        <v>43252</v>
      </c>
      <c r="AA894" s="7">
        <v>89.199999999999704</v>
      </c>
      <c r="AB894" s="1" t="s">
        <v>503</v>
      </c>
    </row>
    <row r="895" spans="16:28" x14ac:dyDescent="0.35">
      <c r="P895" s="3">
        <v>43253</v>
      </c>
      <c r="AA895" s="7">
        <v>89.299999999999699</v>
      </c>
      <c r="AB895" s="1" t="s">
        <v>503</v>
      </c>
    </row>
    <row r="896" spans="16:28" x14ac:dyDescent="0.35">
      <c r="P896" s="3">
        <v>43254</v>
      </c>
      <c r="AA896" s="7">
        <v>89.399999999999693</v>
      </c>
      <c r="AB896" s="1" t="s">
        <v>503</v>
      </c>
    </row>
    <row r="897" spans="16:28" x14ac:dyDescent="0.35">
      <c r="P897" s="3">
        <v>43255</v>
      </c>
      <c r="AA897" s="7">
        <v>89.499999999999702</v>
      </c>
      <c r="AB897" s="1" t="s">
        <v>503</v>
      </c>
    </row>
    <row r="898" spans="16:28" x14ac:dyDescent="0.35">
      <c r="P898" s="3">
        <v>43256</v>
      </c>
      <c r="AA898" s="7">
        <v>89.599999999999696</v>
      </c>
      <c r="AB898" s="1" t="s">
        <v>503</v>
      </c>
    </row>
    <row r="899" spans="16:28" x14ac:dyDescent="0.35">
      <c r="P899" s="3">
        <v>43257</v>
      </c>
      <c r="AA899" s="7">
        <v>89.699999999999704</v>
      </c>
      <c r="AB899" s="1" t="s">
        <v>503</v>
      </c>
    </row>
    <row r="900" spans="16:28" x14ac:dyDescent="0.35">
      <c r="P900" s="3">
        <v>43258</v>
      </c>
      <c r="AA900" s="7">
        <v>89.799999999999699</v>
      </c>
      <c r="AB900" s="1" t="s">
        <v>503</v>
      </c>
    </row>
    <row r="901" spans="16:28" x14ac:dyDescent="0.35">
      <c r="P901" s="3">
        <v>43259</v>
      </c>
      <c r="AA901" s="7">
        <v>89.899999999999693</v>
      </c>
      <c r="AB901" s="1" t="s">
        <v>503</v>
      </c>
    </row>
    <row r="902" spans="16:28" x14ac:dyDescent="0.35">
      <c r="P902" s="3">
        <v>43260</v>
      </c>
      <c r="AA902" s="7">
        <v>89.999999999999702</v>
      </c>
      <c r="AB902" s="1" t="s">
        <v>503</v>
      </c>
    </row>
    <row r="903" spans="16:28" x14ac:dyDescent="0.35">
      <c r="P903" s="3">
        <v>43261</v>
      </c>
      <c r="AA903" s="7">
        <v>90.099999999999696</v>
      </c>
      <c r="AB903" s="1" t="s">
        <v>503</v>
      </c>
    </row>
    <row r="904" spans="16:28" x14ac:dyDescent="0.35">
      <c r="P904" s="3">
        <v>43262</v>
      </c>
      <c r="AA904" s="7">
        <v>90.199999999999704</v>
      </c>
      <c r="AB904" s="1" t="s">
        <v>503</v>
      </c>
    </row>
    <row r="905" spans="16:28" x14ac:dyDescent="0.35">
      <c r="P905" s="3">
        <v>43263</v>
      </c>
      <c r="AA905" s="7">
        <v>90.299999999999699</v>
      </c>
      <c r="AB905" s="1" t="s">
        <v>503</v>
      </c>
    </row>
    <row r="906" spans="16:28" x14ac:dyDescent="0.35">
      <c r="P906" s="3">
        <v>43264</v>
      </c>
      <c r="AA906" s="7">
        <v>90.399999999999693</v>
      </c>
      <c r="AB906" s="1" t="s">
        <v>503</v>
      </c>
    </row>
    <row r="907" spans="16:28" x14ac:dyDescent="0.35">
      <c r="P907" s="3">
        <v>43265</v>
      </c>
      <c r="AA907" s="7">
        <v>90.499999999999702</v>
      </c>
      <c r="AB907" s="1" t="s">
        <v>503</v>
      </c>
    </row>
    <row r="908" spans="16:28" x14ac:dyDescent="0.35">
      <c r="P908" s="3">
        <v>43266</v>
      </c>
      <c r="AA908" s="7">
        <v>90.599999999999696</v>
      </c>
      <c r="AB908" s="1" t="s">
        <v>503</v>
      </c>
    </row>
    <row r="909" spans="16:28" x14ac:dyDescent="0.35">
      <c r="P909" s="3">
        <v>43267</v>
      </c>
      <c r="AA909" s="7">
        <v>90.699999999999704</v>
      </c>
      <c r="AB909" s="1" t="s">
        <v>503</v>
      </c>
    </row>
    <row r="910" spans="16:28" x14ac:dyDescent="0.35">
      <c r="P910" s="3">
        <v>43268</v>
      </c>
      <c r="AA910" s="7">
        <v>90.799999999999699</v>
      </c>
      <c r="AB910" s="1" t="s">
        <v>503</v>
      </c>
    </row>
    <row r="911" spans="16:28" x14ac:dyDescent="0.35">
      <c r="P911" s="3">
        <v>43269</v>
      </c>
      <c r="AA911" s="7">
        <v>90.899999999999693</v>
      </c>
      <c r="AB911" s="1" t="s">
        <v>503</v>
      </c>
    </row>
    <row r="912" spans="16:28" x14ac:dyDescent="0.35">
      <c r="P912" s="3">
        <v>43270</v>
      </c>
      <c r="AA912" s="7">
        <v>90.999999999999702</v>
      </c>
      <c r="AB912" s="1" t="s">
        <v>503</v>
      </c>
    </row>
    <row r="913" spans="16:28" x14ac:dyDescent="0.35">
      <c r="P913" s="3">
        <v>43271</v>
      </c>
      <c r="AA913" s="7">
        <v>91.099999999999696</v>
      </c>
      <c r="AB913" s="1" t="s">
        <v>503</v>
      </c>
    </row>
    <row r="914" spans="16:28" x14ac:dyDescent="0.35">
      <c r="P914" s="3">
        <v>43272</v>
      </c>
      <c r="AA914" s="7">
        <v>91.199999999999704</v>
      </c>
      <c r="AB914" s="1" t="s">
        <v>503</v>
      </c>
    </row>
    <row r="915" spans="16:28" x14ac:dyDescent="0.35">
      <c r="P915" s="3">
        <v>43273</v>
      </c>
      <c r="AA915" s="7">
        <v>91.299999999999699</v>
      </c>
      <c r="AB915" s="1" t="s">
        <v>503</v>
      </c>
    </row>
    <row r="916" spans="16:28" x14ac:dyDescent="0.35">
      <c r="P916" s="3">
        <v>43274</v>
      </c>
      <c r="AA916" s="7">
        <v>91.399999999999693</v>
      </c>
      <c r="AB916" s="1" t="s">
        <v>503</v>
      </c>
    </row>
    <row r="917" spans="16:28" x14ac:dyDescent="0.35">
      <c r="P917" s="3">
        <v>43275</v>
      </c>
      <c r="AA917" s="7">
        <v>91.499999999999702</v>
      </c>
      <c r="AB917" s="1" t="s">
        <v>503</v>
      </c>
    </row>
    <row r="918" spans="16:28" x14ac:dyDescent="0.35">
      <c r="P918" s="3">
        <v>43276</v>
      </c>
      <c r="AA918" s="7">
        <v>91.599999999999696</v>
      </c>
      <c r="AB918" s="1" t="s">
        <v>503</v>
      </c>
    </row>
    <row r="919" spans="16:28" x14ac:dyDescent="0.35">
      <c r="P919" s="3">
        <v>43277</v>
      </c>
      <c r="AA919" s="7">
        <v>91.699999999999704</v>
      </c>
      <c r="AB919" s="1" t="s">
        <v>503</v>
      </c>
    </row>
    <row r="920" spans="16:28" x14ac:dyDescent="0.35">
      <c r="P920" s="3">
        <v>43278</v>
      </c>
      <c r="AA920" s="7">
        <v>91.799999999999699</v>
      </c>
      <c r="AB920" s="1" t="s">
        <v>503</v>
      </c>
    </row>
    <row r="921" spans="16:28" x14ac:dyDescent="0.35">
      <c r="P921" s="3">
        <v>43279</v>
      </c>
      <c r="AA921" s="7">
        <v>91.899999999999693</v>
      </c>
      <c r="AB921" s="1" t="s">
        <v>503</v>
      </c>
    </row>
    <row r="922" spans="16:28" x14ac:dyDescent="0.35">
      <c r="P922" s="3">
        <v>43280</v>
      </c>
      <c r="AA922" s="7">
        <v>91.999999999999702</v>
      </c>
      <c r="AB922" s="1" t="s">
        <v>503</v>
      </c>
    </row>
    <row r="923" spans="16:28" x14ac:dyDescent="0.35">
      <c r="P923" s="3">
        <v>43281</v>
      </c>
      <c r="AA923" s="7">
        <v>92.099999999999696</v>
      </c>
      <c r="AB923" s="1" t="s">
        <v>503</v>
      </c>
    </row>
    <row r="924" spans="16:28" x14ac:dyDescent="0.35">
      <c r="P924" s="3">
        <v>43282</v>
      </c>
      <c r="AA924" s="7">
        <v>92.199999999999704</v>
      </c>
      <c r="AB924" s="1" t="s">
        <v>503</v>
      </c>
    </row>
    <row r="925" spans="16:28" x14ac:dyDescent="0.35">
      <c r="P925" s="3">
        <v>43283</v>
      </c>
      <c r="AA925" s="7">
        <v>92.299999999999699</v>
      </c>
      <c r="AB925" s="1" t="s">
        <v>503</v>
      </c>
    </row>
    <row r="926" spans="16:28" x14ac:dyDescent="0.35">
      <c r="P926" s="3">
        <v>43284</v>
      </c>
      <c r="AA926" s="7">
        <v>92.399999999999693</v>
      </c>
      <c r="AB926" s="1" t="s">
        <v>503</v>
      </c>
    </row>
    <row r="927" spans="16:28" x14ac:dyDescent="0.35">
      <c r="P927" s="3">
        <v>43285</v>
      </c>
      <c r="AA927" s="7">
        <v>92.499999999999702</v>
      </c>
      <c r="AB927" s="1" t="s">
        <v>503</v>
      </c>
    </row>
    <row r="928" spans="16:28" x14ac:dyDescent="0.35">
      <c r="P928" s="3">
        <v>43286</v>
      </c>
      <c r="AA928" s="7">
        <v>92.599999999999696</v>
      </c>
      <c r="AB928" s="1" t="s">
        <v>503</v>
      </c>
    </row>
    <row r="929" spans="16:28" x14ac:dyDescent="0.35">
      <c r="P929" s="3">
        <v>43287</v>
      </c>
      <c r="AA929" s="7">
        <v>92.699999999999704</v>
      </c>
      <c r="AB929" s="1" t="s">
        <v>503</v>
      </c>
    </row>
    <row r="930" spans="16:28" x14ac:dyDescent="0.35">
      <c r="P930" s="3">
        <v>43288</v>
      </c>
      <c r="AA930" s="7">
        <v>92.799999999999699</v>
      </c>
      <c r="AB930" s="1" t="s">
        <v>503</v>
      </c>
    </row>
    <row r="931" spans="16:28" x14ac:dyDescent="0.35">
      <c r="P931" s="3">
        <v>43289</v>
      </c>
      <c r="AA931" s="7">
        <v>92.899999999999693</v>
      </c>
      <c r="AB931" s="1" t="s">
        <v>503</v>
      </c>
    </row>
    <row r="932" spans="16:28" x14ac:dyDescent="0.35">
      <c r="P932" s="3">
        <v>43290</v>
      </c>
      <c r="AA932" s="7">
        <v>92.999999999999702</v>
      </c>
      <c r="AB932" s="1" t="s">
        <v>503</v>
      </c>
    </row>
    <row r="933" spans="16:28" x14ac:dyDescent="0.35">
      <c r="P933" s="3">
        <v>43291</v>
      </c>
      <c r="AA933" s="7">
        <v>93.099999999999696</v>
      </c>
      <c r="AB933" s="1" t="s">
        <v>503</v>
      </c>
    </row>
    <row r="934" spans="16:28" x14ac:dyDescent="0.35">
      <c r="P934" s="3">
        <v>43292</v>
      </c>
      <c r="AA934" s="7">
        <v>93.199999999999704</v>
      </c>
      <c r="AB934" s="1" t="s">
        <v>503</v>
      </c>
    </row>
    <row r="935" spans="16:28" x14ac:dyDescent="0.35">
      <c r="P935" s="3">
        <v>43293</v>
      </c>
      <c r="AA935" s="7">
        <v>93.299999999999699</v>
      </c>
      <c r="AB935" s="1" t="s">
        <v>503</v>
      </c>
    </row>
    <row r="936" spans="16:28" x14ac:dyDescent="0.35">
      <c r="P936" s="3">
        <v>43294</v>
      </c>
      <c r="AA936" s="7">
        <v>93.399999999999693</v>
      </c>
      <c r="AB936" s="1" t="s">
        <v>503</v>
      </c>
    </row>
    <row r="937" spans="16:28" x14ac:dyDescent="0.35">
      <c r="P937" s="3">
        <v>43295</v>
      </c>
      <c r="AA937" s="7">
        <v>93.499999999999702</v>
      </c>
      <c r="AB937" s="1" t="s">
        <v>503</v>
      </c>
    </row>
    <row r="938" spans="16:28" x14ac:dyDescent="0.35">
      <c r="P938" s="3">
        <v>43296</v>
      </c>
      <c r="AA938" s="7">
        <v>93.599999999999696</v>
      </c>
      <c r="AB938" s="1" t="s">
        <v>503</v>
      </c>
    </row>
    <row r="939" spans="16:28" x14ac:dyDescent="0.35">
      <c r="P939" s="3">
        <v>43297</v>
      </c>
      <c r="AA939" s="7">
        <v>93.699999999999704</v>
      </c>
      <c r="AB939" s="1" t="s">
        <v>503</v>
      </c>
    </row>
    <row r="940" spans="16:28" x14ac:dyDescent="0.35">
      <c r="P940" s="3">
        <v>43298</v>
      </c>
      <c r="AA940" s="7">
        <v>93.799999999999699</v>
      </c>
      <c r="AB940" s="1" t="s">
        <v>503</v>
      </c>
    </row>
    <row r="941" spans="16:28" x14ac:dyDescent="0.35">
      <c r="P941" s="3">
        <v>43299</v>
      </c>
      <c r="AA941" s="7">
        <v>93.899999999999693</v>
      </c>
      <c r="AB941" s="1" t="s">
        <v>503</v>
      </c>
    </row>
    <row r="942" spans="16:28" x14ac:dyDescent="0.35">
      <c r="P942" s="3">
        <v>43300</v>
      </c>
      <c r="AA942" s="7">
        <v>93.999999999999702</v>
      </c>
      <c r="AB942" s="1" t="s">
        <v>503</v>
      </c>
    </row>
    <row r="943" spans="16:28" x14ac:dyDescent="0.35">
      <c r="P943" s="3">
        <v>43301</v>
      </c>
      <c r="AA943" s="7">
        <v>94.099999999999696</v>
      </c>
      <c r="AB943" s="1" t="s">
        <v>503</v>
      </c>
    </row>
    <row r="944" spans="16:28" x14ac:dyDescent="0.35">
      <c r="P944" s="3">
        <v>43302</v>
      </c>
      <c r="AA944" s="7">
        <v>94.199999999999704</v>
      </c>
      <c r="AB944" s="1" t="s">
        <v>503</v>
      </c>
    </row>
    <row r="945" spans="16:28" x14ac:dyDescent="0.35">
      <c r="P945" s="3">
        <v>43303</v>
      </c>
      <c r="AA945" s="7">
        <v>94.299999999999699</v>
      </c>
      <c r="AB945" s="1" t="s">
        <v>503</v>
      </c>
    </row>
    <row r="946" spans="16:28" x14ac:dyDescent="0.35">
      <c r="P946" s="3">
        <v>43304</v>
      </c>
      <c r="AA946" s="7">
        <v>94.399999999999693</v>
      </c>
      <c r="AB946" s="1" t="s">
        <v>503</v>
      </c>
    </row>
    <row r="947" spans="16:28" x14ac:dyDescent="0.35">
      <c r="P947" s="3">
        <v>43305</v>
      </c>
      <c r="AA947" s="7">
        <v>94.499999999999702</v>
      </c>
      <c r="AB947" s="1" t="s">
        <v>503</v>
      </c>
    </row>
    <row r="948" spans="16:28" x14ac:dyDescent="0.35">
      <c r="P948" s="3">
        <v>43306</v>
      </c>
      <c r="AA948" s="7">
        <v>94.599999999999696</v>
      </c>
      <c r="AB948" s="1" t="s">
        <v>503</v>
      </c>
    </row>
    <row r="949" spans="16:28" x14ac:dyDescent="0.35">
      <c r="P949" s="3">
        <v>43307</v>
      </c>
      <c r="AA949" s="7">
        <v>94.699999999999704</v>
      </c>
      <c r="AB949" s="1" t="s">
        <v>503</v>
      </c>
    </row>
    <row r="950" spans="16:28" x14ac:dyDescent="0.35">
      <c r="P950" s="3">
        <v>43308</v>
      </c>
      <c r="AA950" s="7">
        <v>94.799999999999699</v>
      </c>
      <c r="AB950" s="1" t="s">
        <v>503</v>
      </c>
    </row>
    <row r="951" spans="16:28" x14ac:dyDescent="0.35">
      <c r="P951" s="3">
        <v>43309</v>
      </c>
      <c r="AA951" s="7">
        <v>94.899999999999693</v>
      </c>
      <c r="AB951" s="1" t="s">
        <v>503</v>
      </c>
    </row>
    <row r="952" spans="16:28" x14ac:dyDescent="0.35">
      <c r="P952" s="3">
        <v>43310</v>
      </c>
      <c r="AA952" s="7">
        <v>94.999999999999702</v>
      </c>
      <c r="AB952" s="1" t="s">
        <v>504</v>
      </c>
    </row>
    <row r="953" spans="16:28" x14ac:dyDescent="0.35">
      <c r="P953" s="3">
        <v>43311</v>
      </c>
      <c r="AA953" s="7">
        <v>95.099999999999696</v>
      </c>
      <c r="AB953" s="1" t="s">
        <v>504</v>
      </c>
    </row>
    <row r="954" spans="16:28" x14ac:dyDescent="0.35">
      <c r="P954" s="3">
        <v>43312</v>
      </c>
      <c r="AA954" s="7">
        <v>95.199999999999704</v>
      </c>
      <c r="AB954" s="1" t="s">
        <v>504</v>
      </c>
    </row>
    <row r="955" spans="16:28" x14ac:dyDescent="0.35">
      <c r="P955" s="3">
        <v>43313</v>
      </c>
      <c r="AA955" s="7">
        <v>95.299999999999699</v>
      </c>
      <c r="AB955" s="1" t="s">
        <v>504</v>
      </c>
    </row>
    <row r="956" spans="16:28" x14ac:dyDescent="0.35">
      <c r="P956" s="3">
        <v>43314</v>
      </c>
      <c r="AA956" s="7">
        <v>95.399999999999693</v>
      </c>
      <c r="AB956" s="1" t="s">
        <v>504</v>
      </c>
    </row>
    <row r="957" spans="16:28" x14ac:dyDescent="0.35">
      <c r="P957" s="3">
        <v>43315</v>
      </c>
      <c r="AA957" s="7">
        <v>95.499999999999702</v>
      </c>
      <c r="AB957" s="1" t="s">
        <v>504</v>
      </c>
    </row>
    <row r="958" spans="16:28" x14ac:dyDescent="0.35">
      <c r="P958" s="3">
        <v>43316</v>
      </c>
      <c r="AA958" s="7">
        <v>95.599999999999696</v>
      </c>
      <c r="AB958" s="1" t="s">
        <v>504</v>
      </c>
    </row>
    <row r="959" spans="16:28" x14ac:dyDescent="0.35">
      <c r="P959" s="3">
        <v>43317</v>
      </c>
      <c r="AA959" s="7">
        <v>95.699999999999704</v>
      </c>
      <c r="AB959" s="1" t="s">
        <v>504</v>
      </c>
    </row>
    <row r="960" spans="16:28" x14ac:dyDescent="0.35">
      <c r="P960" s="3">
        <v>43318</v>
      </c>
      <c r="AA960" s="7">
        <v>95.799999999999699</v>
      </c>
      <c r="AB960" s="1" t="s">
        <v>504</v>
      </c>
    </row>
    <row r="961" spans="16:28" x14ac:dyDescent="0.35">
      <c r="P961" s="3">
        <v>43319</v>
      </c>
      <c r="AA961" s="7">
        <v>95.899999999999693</v>
      </c>
      <c r="AB961" s="1" t="s">
        <v>504</v>
      </c>
    </row>
    <row r="962" spans="16:28" x14ac:dyDescent="0.35">
      <c r="P962" s="3">
        <v>43320</v>
      </c>
      <c r="AA962" s="7">
        <v>95.999999999999702</v>
      </c>
      <c r="AB962" s="1" t="s">
        <v>504</v>
      </c>
    </row>
    <row r="963" spans="16:28" x14ac:dyDescent="0.35">
      <c r="P963" s="3">
        <v>43321</v>
      </c>
      <c r="AA963" s="7">
        <v>96.099999999999696</v>
      </c>
      <c r="AB963" s="1" t="s">
        <v>504</v>
      </c>
    </row>
    <row r="964" spans="16:28" x14ac:dyDescent="0.35">
      <c r="P964" s="3">
        <v>43322</v>
      </c>
      <c r="AA964" s="7">
        <v>96.199999999999704</v>
      </c>
      <c r="AB964" s="1" t="s">
        <v>504</v>
      </c>
    </row>
    <row r="965" spans="16:28" x14ac:dyDescent="0.35">
      <c r="P965" s="3">
        <v>43323</v>
      </c>
      <c r="AA965" s="7">
        <v>96.299999999999699</v>
      </c>
      <c r="AB965" s="1" t="s">
        <v>504</v>
      </c>
    </row>
    <row r="966" spans="16:28" x14ac:dyDescent="0.35">
      <c r="P966" s="3">
        <v>43324</v>
      </c>
      <c r="AA966" s="7">
        <v>96.399999999999693</v>
      </c>
      <c r="AB966" s="1" t="s">
        <v>504</v>
      </c>
    </row>
    <row r="967" spans="16:28" x14ac:dyDescent="0.35">
      <c r="P967" s="3">
        <v>43325</v>
      </c>
      <c r="AA967" s="7">
        <v>96.499999999999702</v>
      </c>
      <c r="AB967" s="1" t="s">
        <v>504</v>
      </c>
    </row>
    <row r="968" spans="16:28" x14ac:dyDescent="0.35">
      <c r="P968" s="3">
        <v>43326</v>
      </c>
      <c r="AA968" s="7">
        <v>96.599999999999696</v>
      </c>
      <c r="AB968" s="1" t="s">
        <v>504</v>
      </c>
    </row>
    <row r="969" spans="16:28" x14ac:dyDescent="0.35">
      <c r="P969" s="3">
        <v>43327</v>
      </c>
      <c r="AA969" s="7">
        <v>96.699999999999704</v>
      </c>
      <c r="AB969" s="1" t="s">
        <v>504</v>
      </c>
    </row>
    <row r="970" spans="16:28" x14ac:dyDescent="0.35">
      <c r="P970" s="3">
        <v>43328</v>
      </c>
      <c r="AA970" s="7">
        <v>96.799999999999699</v>
      </c>
      <c r="AB970" s="1" t="s">
        <v>504</v>
      </c>
    </row>
    <row r="971" spans="16:28" x14ac:dyDescent="0.35">
      <c r="P971" s="3">
        <v>43329</v>
      </c>
      <c r="AA971" s="7">
        <v>96.899999999999693</v>
      </c>
      <c r="AB971" s="1" t="s">
        <v>504</v>
      </c>
    </row>
    <row r="972" spans="16:28" x14ac:dyDescent="0.35">
      <c r="P972" s="3">
        <v>43330</v>
      </c>
      <c r="AA972" s="7">
        <v>96.999999999999702</v>
      </c>
      <c r="AB972" s="1" t="s">
        <v>504</v>
      </c>
    </row>
    <row r="973" spans="16:28" x14ac:dyDescent="0.35">
      <c r="P973" s="3">
        <v>43331</v>
      </c>
      <c r="AA973" s="7">
        <v>97.099999999999696</v>
      </c>
      <c r="AB973" s="1" t="s">
        <v>504</v>
      </c>
    </row>
    <row r="974" spans="16:28" x14ac:dyDescent="0.35">
      <c r="P974" s="3">
        <v>43332</v>
      </c>
      <c r="AA974" s="7">
        <v>97.199999999999704</v>
      </c>
      <c r="AB974" s="1" t="s">
        <v>504</v>
      </c>
    </row>
    <row r="975" spans="16:28" x14ac:dyDescent="0.35">
      <c r="P975" s="3">
        <v>43333</v>
      </c>
      <c r="AA975" s="7">
        <v>97.299999999999699</v>
      </c>
      <c r="AB975" s="1" t="s">
        <v>504</v>
      </c>
    </row>
    <row r="976" spans="16:28" x14ac:dyDescent="0.35">
      <c r="P976" s="3">
        <v>43334</v>
      </c>
      <c r="AA976" s="7">
        <v>97.399999999999693</v>
      </c>
      <c r="AB976" s="1" t="s">
        <v>504</v>
      </c>
    </row>
    <row r="977" spans="16:28" x14ac:dyDescent="0.35">
      <c r="P977" s="3">
        <v>43335</v>
      </c>
      <c r="AA977" s="7">
        <v>97.499999999999702</v>
      </c>
      <c r="AB977" s="1" t="s">
        <v>504</v>
      </c>
    </row>
    <row r="978" spans="16:28" x14ac:dyDescent="0.35">
      <c r="P978" s="3">
        <v>43336</v>
      </c>
      <c r="AA978" s="7">
        <v>97.599999999999696</v>
      </c>
      <c r="AB978" s="1" t="s">
        <v>504</v>
      </c>
    </row>
    <row r="979" spans="16:28" x14ac:dyDescent="0.35">
      <c r="P979" s="3">
        <v>43337</v>
      </c>
      <c r="AA979" s="7">
        <v>97.699999999999704</v>
      </c>
      <c r="AB979" s="1" t="s">
        <v>504</v>
      </c>
    </row>
    <row r="980" spans="16:28" x14ac:dyDescent="0.35">
      <c r="P980" s="3">
        <v>43338</v>
      </c>
      <c r="AA980" s="7">
        <v>97.799999999999699</v>
      </c>
      <c r="AB980" s="1" t="s">
        <v>504</v>
      </c>
    </row>
    <row r="981" spans="16:28" x14ac:dyDescent="0.35">
      <c r="P981" s="3">
        <v>43339</v>
      </c>
      <c r="AA981" s="7">
        <v>97.899999999999693</v>
      </c>
      <c r="AB981" s="1" t="s">
        <v>504</v>
      </c>
    </row>
    <row r="982" spans="16:28" x14ac:dyDescent="0.35">
      <c r="P982" s="3">
        <v>43340</v>
      </c>
      <c r="AA982" s="7">
        <v>97.999999999999702</v>
      </c>
      <c r="AB982" s="1" t="s">
        <v>504</v>
      </c>
    </row>
    <row r="983" spans="16:28" x14ac:dyDescent="0.35">
      <c r="P983" s="3">
        <v>43341</v>
      </c>
      <c r="AA983" s="7">
        <v>98.099999999999696</v>
      </c>
      <c r="AB983" s="1" t="s">
        <v>504</v>
      </c>
    </row>
    <row r="984" spans="16:28" x14ac:dyDescent="0.35">
      <c r="P984" s="3">
        <v>43342</v>
      </c>
      <c r="AA984" s="7">
        <v>98.199999999999704</v>
      </c>
      <c r="AB984" s="1" t="s">
        <v>504</v>
      </c>
    </row>
    <row r="985" spans="16:28" x14ac:dyDescent="0.35">
      <c r="P985" s="3">
        <v>43343</v>
      </c>
      <c r="AA985" s="7">
        <v>98.299999999999699</v>
      </c>
      <c r="AB985" s="1" t="s">
        <v>504</v>
      </c>
    </row>
    <row r="986" spans="16:28" x14ac:dyDescent="0.35">
      <c r="P986" s="3">
        <v>43344</v>
      </c>
      <c r="AA986" s="7">
        <v>98.399999999999693</v>
      </c>
      <c r="AB986" s="1" t="s">
        <v>504</v>
      </c>
    </row>
    <row r="987" spans="16:28" x14ac:dyDescent="0.35">
      <c r="P987" s="3">
        <v>43345</v>
      </c>
      <c r="AA987" s="7">
        <v>98.499999999999702</v>
      </c>
      <c r="AB987" s="1" t="s">
        <v>504</v>
      </c>
    </row>
    <row r="988" spans="16:28" x14ac:dyDescent="0.35">
      <c r="P988" s="3">
        <v>43346</v>
      </c>
      <c r="AA988" s="7">
        <v>98.599999999999696</v>
      </c>
      <c r="AB988" s="1" t="s">
        <v>504</v>
      </c>
    </row>
    <row r="989" spans="16:28" x14ac:dyDescent="0.35">
      <c r="P989" s="3">
        <v>43347</v>
      </c>
      <c r="AA989" s="7">
        <v>98.699999999999704</v>
      </c>
      <c r="AB989" s="1" t="s">
        <v>504</v>
      </c>
    </row>
    <row r="990" spans="16:28" x14ac:dyDescent="0.35">
      <c r="P990" s="3">
        <v>43348</v>
      </c>
      <c r="AA990" s="7">
        <v>98.799999999999699</v>
      </c>
      <c r="AB990" s="1" t="s">
        <v>504</v>
      </c>
    </row>
    <row r="991" spans="16:28" x14ac:dyDescent="0.35">
      <c r="P991" s="3">
        <v>43349</v>
      </c>
      <c r="AA991" s="7">
        <v>98.899999999999693</v>
      </c>
      <c r="AB991" s="1" t="s">
        <v>504</v>
      </c>
    </row>
    <row r="992" spans="16:28" x14ac:dyDescent="0.35">
      <c r="P992" s="3">
        <v>43350</v>
      </c>
      <c r="AA992" s="7">
        <v>98.999999999999702</v>
      </c>
      <c r="AB992" s="1" t="s">
        <v>504</v>
      </c>
    </row>
    <row r="993" spans="16:28" x14ac:dyDescent="0.35">
      <c r="P993" s="3">
        <v>43351</v>
      </c>
      <c r="AA993" s="7">
        <v>99.099999999999696</v>
      </c>
      <c r="AB993" s="1" t="s">
        <v>504</v>
      </c>
    </row>
    <row r="994" spans="16:28" x14ac:dyDescent="0.35">
      <c r="P994" s="3">
        <v>43352</v>
      </c>
      <c r="AA994" s="7">
        <v>99.199999999999704</v>
      </c>
      <c r="AB994" s="1" t="s">
        <v>504</v>
      </c>
    </row>
    <row r="995" spans="16:28" x14ac:dyDescent="0.35">
      <c r="P995" s="3">
        <v>43353</v>
      </c>
      <c r="AA995" s="7">
        <v>99.299999999999699</v>
      </c>
      <c r="AB995" s="1" t="s">
        <v>504</v>
      </c>
    </row>
    <row r="996" spans="16:28" x14ac:dyDescent="0.35">
      <c r="P996" s="3">
        <v>43354</v>
      </c>
      <c r="AA996" s="7">
        <v>99.399999999999693</v>
      </c>
      <c r="AB996" s="1" t="s">
        <v>504</v>
      </c>
    </row>
    <row r="997" spans="16:28" x14ac:dyDescent="0.35">
      <c r="P997" s="3">
        <v>43355</v>
      </c>
      <c r="AA997" s="7">
        <v>99.499999999999702</v>
      </c>
      <c r="AB997" s="1" t="s">
        <v>504</v>
      </c>
    </row>
    <row r="998" spans="16:28" x14ac:dyDescent="0.35">
      <c r="P998" s="3">
        <v>43356</v>
      </c>
      <c r="AA998" s="7">
        <v>99.599999999999696</v>
      </c>
      <c r="AB998" s="1" t="s">
        <v>504</v>
      </c>
    </row>
    <row r="999" spans="16:28" x14ac:dyDescent="0.35">
      <c r="P999" s="3">
        <v>43357</v>
      </c>
      <c r="AA999" s="7">
        <v>99.699999999999704</v>
      </c>
      <c r="AB999" s="1" t="s">
        <v>504</v>
      </c>
    </row>
    <row r="1000" spans="16:28" x14ac:dyDescent="0.35">
      <c r="P1000" s="3">
        <v>43358</v>
      </c>
      <c r="AA1000" s="7">
        <v>99.799999999999699</v>
      </c>
      <c r="AB1000" s="1" t="s">
        <v>504</v>
      </c>
    </row>
    <row r="1001" spans="16:28" x14ac:dyDescent="0.35">
      <c r="P1001" s="3">
        <v>43359</v>
      </c>
      <c r="AA1001" s="7">
        <v>99.899999999999693</v>
      </c>
      <c r="AB1001" s="1" t="s">
        <v>504</v>
      </c>
    </row>
    <row r="1002" spans="16:28" x14ac:dyDescent="0.35">
      <c r="P1002" s="3">
        <v>43360</v>
      </c>
      <c r="AA1002" s="7">
        <v>99.999999999999702</v>
      </c>
      <c r="AB1002" s="1" t="s">
        <v>504</v>
      </c>
    </row>
    <row r="1003" spans="16:28" x14ac:dyDescent="0.35">
      <c r="P1003" s="3">
        <v>43361</v>
      </c>
      <c r="AA1003" s="7"/>
    </row>
    <row r="1004" spans="16:28" x14ac:dyDescent="0.35">
      <c r="P1004" s="3">
        <v>43362</v>
      </c>
      <c r="AA1004" s="7"/>
    </row>
    <row r="1005" spans="16:28" x14ac:dyDescent="0.35">
      <c r="P1005" s="3">
        <v>43363</v>
      </c>
      <c r="AA1005" s="7"/>
    </row>
    <row r="1006" spans="16:28" x14ac:dyDescent="0.35">
      <c r="P1006" s="3">
        <v>43364</v>
      </c>
      <c r="AA1006" s="7"/>
    </row>
    <row r="1007" spans="16:28" x14ac:dyDescent="0.35">
      <c r="P1007" s="3">
        <v>43365</v>
      </c>
      <c r="AA1007" s="7"/>
    </row>
    <row r="1008" spans="16:28" x14ac:dyDescent="0.35">
      <c r="P1008" s="3">
        <v>43366</v>
      </c>
      <c r="AA1008" s="7"/>
    </row>
    <row r="1009" spans="16:27" x14ac:dyDescent="0.35">
      <c r="P1009" s="3">
        <v>43367</v>
      </c>
      <c r="AA1009" s="7"/>
    </row>
    <row r="1010" spans="16:27" x14ac:dyDescent="0.35">
      <c r="P1010" s="3">
        <v>43368</v>
      </c>
      <c r="AA1010" s="7"/>
    </row>
    <row r="1011" spans="16:27" x14ac:dyDescent="0.35">
      <c r="P1011" s="3">
        <v>43369</v>
      </c>
      <c r="AA1011" s="7"/>
    </row>
    <row r="1012" spans="16:27" x14ac:dyDescent="0.35">
      <c r="P1012" s="3">
        <v>43370</v>
      </c>
      <c r="AA1012" s="7"/>
    </row>
    <row r="1013" spans="16:27" x14ac:dyDescent="0.35">
      <c r="P1013" s="3">
        <v>43371</v>
      </c>
      <c r="AA1013" s="7"/>
    </row>
    <row r="1014" spans="16:27" x14ac:dyDescent="0.35">
      <c r="P1014" s="3">
        <v>43372</v>
      </c>
      <c r="AA1014" s="7"/>
    </row>
    <row r="1015" spans="16:27" x14ac:dyDescent="0.35">
      <c r="P1015" s="3">
        <v>43373</v>
      </c>
      <c r="AA1015" s="7"/>
    </row>
    <row r="1016" spans="16:27" x14ac:dyDescent="0.35">
      <c r="P1016" s="3">
        <v>43374</v>
      </c>
      <c r="AA1016" s="7"/>
    </row>
    <row r="1017" spans="16:27" x14ac:dyDescent="0.35">
      <c r="P1017" s="3">
        <v>43375</v>
      </c>
      <c r="AA1017" s="7"/>
    </row>
    <row r="1018" spans="16:27" x14ac:dyDescent="0.35">
      <c r="P1018" s="3">
        <v>43376</v>
      </c>
      <c r="AA1018" s="7"/>
    </row>
    <row r="1019" spans="16:27" x14ac:dyDescent="0.35">
      <c r="P1019" s="3">
        <v>43377</v>
      </c>
      <c r="AA1019" s="7"/>
    </row>
    <row r="1020" spans="16:27" x14ac:dyDescent="0.35">
      <c r="P1020" s="3">
        <v>43378</v>
      </c>
      <c r="AA1020" s="7"/>
    </row>
    <row r="1021" spans="16:27" x14ac:dyDescent="0.35">
      <c r="P1021" s="3">
        <v>43379</v>
      </c>
      <c r="AA1021" s="7"/>
    </row>
    <row r="1022" spans="16:27" x14ac:dyDescent="0.35">
      <c r="P1022" s="3">
        <v>43380</v>
      </c>
      <c r="AA1022" s="7"/>
    </row>
    <row r="1023" spans="16:27" x14ac:dyDescent="0.35">
      <c r="P1023" s="3">
        <v>43381</v>
      </c>
      <c r="AA1023" s="7"/>
    </row>
    <row r="1024" spans="16:27" x14ac:dyDescent="0.35">
      <c r="P1024" s="3">
        <v>43382</v>
      </c>
      <c r="AA1024" s="7"/>
    </row>
    <row r="1025" spans="16:27" x14ac:dyDescent="0.35">
      <c r="P1025" s="3">
        <v>43383</v>
      </c>
      <c r="AA1025" s="7"/>
    </row>
    <row r="1026" spans="16:27" x14ac:dyDescent="0.35">
      <c r="P1026" s="3">
        <v>43384</v>
      </c>
      <c r="AA1026" s="7"/>
    </row>
    <row r="1027" spans="16:27" x14ac:dyDescent="0.35">
      <c r="P1027" s="3">
        <v>43385</v>
      </c>
      <c r="AA1027" s="7"/>
    </row>
    <row r="1028" spans="16:27" x14ac:dyDescent="0.35">
      <c r="P1028" s="3">
        <v>43386</v>
      </c>
      <c r="AA1028" s="7"/>
    </row>
    <row r="1029" spans="16:27" x14ac:dyDescent="0.35">
      <c r="P1029" s="3">
        <v>43387</v>
      </c>
      <c r="AA1029" s="7"/>
    </row>
    <row r="1030" spans="16:27" x14ac:dyDescent="0.35">
      <c r="P1030" s="3">
        <v>43388</v>
      </c>
      <c r="AA1030" s="7"/>
    </row>
    <row r="1031" spans="16:27" x14ac:dyDescent="0.35">
      <c r="P1031" s="3">
        <v>43389</v>
      </c>
      <c r="AA1031" s="7"/>
    </row>
    <row r="1032" spans="16:27" x14ac:dyDescent="0.35">
      <c r="P1032" s="3">
        <v>43390</v>
      </c>
      <c r="AA1032" s="7"/>
    </row>
    <row r="1033" spans="16:27" x14ac:dyDescent="0.35">
      <c r="P1033" s="3">
        <v>43391</v>
      </c>
      <c r="AA1033" s="7"/>
    </row>
    <row r="1034" spans="16:27" x14ac:dyDescent="0.35">
      <c r="P1034" s="3">
        <v>43392</v>
      </c>
      <c r="AA1034" s="7"/>
    </row>
    <row r="1035" spans="16:27" x14ac:dyDescent="0.35">
      <c r="P1035" s="3">
        <v>43393</v>
      </c>
      <c r="AA1035" s="7"/>
    </row>
    <row r="1036" spans="16:27" x14ac:dyDescent="0.35">
      <c r="P1036" s="3">
        <v>43394</v>
      </c>
      <c r="AA1036" s="7"/>
    </row>
    <row r="1037" spans="16:27" x14ac:dyDescent="0.35">
      <c r="P1037" s="3">
        <v>43395</v>
      </c>
      <c r="AA1037" s="7"/>
    </row>
    <row r="1038" spans="16:27" x14ac:dyDescent="0.35">
      <c r="P1038" s="3">
        <v>43396</v>
      </c>
      <c r="AA1038" s="7"/>
    </row>
    <row r="1039" spans="16:27" x14ac:dyDescent="0.35">
      <c r="P1039" s="3">
        <v>43397</v>
      </c>
      <c r="AA1039" s="7"/>
    </row>
    <row r="1040" spans="16:27" x14ac:dyDescent="0.35">
      <c r="P1040" s="3">
        <v>43398</v>
      </c>
      <c r="AA1040" s="7"/>
    </row>
    <row r="1041" spans="16:27" x14ac:dyDescent="0.35">
      <c r="P1041" s="3">
        <v>43399</v>
      </c>
      <c r="AA1041" s="7"/>
    </row>
    <row r="1042" spans="16:27" x14ac:dyDescent="0.35">
      <c r="P1042" s="3">
        <v>43400</v>
      </c>
      <c r="AA1042" s="7"/>
    </row>
    <row r="1043" spans="16:27" x14ac:dyDescent="0.35">
      <c r="P1043" s="3">
        <v>43401</v>
      </c>
      <c r="AA1043" s="7"/>
    </row>
    <row r="1044" spans="16:27" x14ac:dyDescent="0.35">
      <c r="P1044" s="3">
        <v>43402</v>
      </c>
      <c r="AA1044" s="7"/>
    </row>
    <row r="1045" spans="16:27" x14ac:dyDescent="0.35">
      <c r="P1045" s="3">
        <v>43403</v>
      </c>
      <c r="AA1045" s="7"/>
    </row>
    <row r="1046" spans="16:27" x14ac:dyDescent="0.35">
      <c r="P1046" s="3">
        <v>43404</v>
      </c>
      <c r="AA1046" s="7"/>
    </row>
    <row r="1047" spans="16:27" x14ac:dyDescent="0.35">
      <c r="P1047" s="3">
        <v>43405</v>
      </c>
      <c r="AA1047" s="7"/>
    </row>
    <row r="1048" spans="16:27" x14ac:dyDescent="0.35">
      <c r="P1048" s="3">
        <v>43406</v>
      </c>
      <c r="AA1048" s="7"/>
    </row>
    <row r="1049" spans="16:27" x14ac:dyDescent="0.35">
      <c r="P1049" s="3">
        <v>43407</v>
      </c>
      <c r="AA1049" s="7"/>
    </row>
    <row r="1050" spans="16:27" x14ac:dyDescent="0.35">
      <c r="P1050" s="3">
        <v>43408</v>
      </c>
      <c r="AA1050" s="7"/>
    </row>
    <row r="1051" spans="16:27" x14ac:dyDescent="0.35">
      <c r="P1051" s="3">
        <v>43409</v>
      </c>
      <c r="AA1051" s="7"/>
    </row>
    <row r="1052" spans="16:27" x14ac:dyDescent="0.35">
      <c r="P1052" s="3">
        <v>43410</v>
      </c>
      <c r="AA1052" s="7"/>
    </row>
    <row r="1053" spans="16:27" x14ac:dyDescent="0.35">
      <c r="P1053" s="3">
        <v>43411</v>
      </c>
      <c r="AA1053" s="7"/>
    </row>
    <row r="1054" spans="16:27" x14ac:dyDescent="0.35">
      <c r="P1054" s="3">
        <v>43412</v>
      </c>
      <c r="AA1054" s="7"/>
    </row>
    <row r="1055" spans="16:27" x14ac:dyDescent="0.35">
      <c r="P1055" s="3">
        <v>43413</v>
      </c>
      <c r="AA1055" s="7"/>
    </row>
    <row r="1056" spans="16:27" x14ac:dyDescent="0.35">
      <c r="P1056" s="3">
        <v>43414</v>
      </c>
      <c r="AA1056" s="7"/>
    </row>
    <row r="1057" spans="16:27" x14ac:dyDescent="0.35">
      <c r="P1057" s="3">
        <v>43415</v>
      </c>
      <c r="AA1057" s="7"/>
    </row>
    <row r="1058" spans="16:27" x14ac:dyDescent="0.35">
      <c r="P1058" s="3">
        <v>43416</v>
      </c>
      <c r="AA1058" s="7"/>
    </row>
    <row r="1059" spans="16:27" x14ac:dyDescent="0.35">
      <c r="P1059" s="3">
        <v>43417</v>
      </c>
      <c r="AA1059" s="7"/>
    </row>
    <row r="1060" spans="16:27" x14ac:dyDescent="0.35">
      <c r="P1060" s="3">
        <v>43418</v>
      </c>
      <c r="AA1060" s="7"/>
    </row>
    <row r="1061" spans="16:27" x14ac:dyDescent="0.35">
      <c r="P1061" s="3">
        <v>43419</v>
      </c>
      <c r="AA1061" s="7"/>
    </row>
    <row r="1062" spans="16:27" x14ac:dyDescent="0.35">
      <c r="P1062" s="3">
        <v>43420</v>
      </c>
      <c r="AA1062" s="7"/>
    </row>
    <row r="1063" spans="16:27" x14ac:dyDescent="0.35">
      <c r="P1063" s="3">
        <v>43421</v>
      </c>
      <c r="AA1063" s="7"/>
    </row>
    <row r="1064" spans="16:27" x14ac:dyDescent="0.35">
      <c r="P1064" s="3">
        <v>43422</v>
      </c>
      <c r="AA1064" s="7"/>
    </row>
    <row r="1065" spans="16:27" x14ac:dyDescent="0.35">
      <c r="P1065" s="3">
        <v>43423</v>
      </c>
      <c r="AA1065" s="7"/>
    </row>
    <row r="1066" spans="16:27" x14ac:dyDescent="0.35">
      <c r="P1066" s="3">
        <v>43424</v>
      </c>
      <c r="AA1066" s="7"/>
    </row>
    <row r="1067" spans="16:27" x14ac:dyDescent="0.35">
      <c r="P1067" s="3">
        <v>43425</v>
      </c>
      <c r="AA1067" s="7"/>
    </row>
    <row r="1068" spans="16:27" x14ac:dyDescent="0.35">
      <c r="P1068" s="3">
        <v>43426</v>
      </c>
      <c r="AA1068" s="7"/>
    </row>
    <row r="1069" spans="16:27" x14ac:dyDescent="0.35">
      <c r="P1069" s="3">
        <v>43427</v>
      </c>
      <c r="AA1069" s="7"/>
    </row>
    <row r="1070" spans="16:27" x14ac:dyDescent="0.35">
      <c r="P1070" s="3">
        <v>43428</v>
      </c>
      <c r="AA1070" s="7"/>
    </row>
    <row r="1071" spans="16:27" x14ac:dyDescent="0.35">
      <c r="P1071" s="3">
        <v>43429</v>
      </c>
      <c r="AA1071" s="7"/>
    </row>
    <row r="1072" spans="16:27" x14ac:dyDescent="0.35">
      <c r="P1072" s="3">
        <v>43430</v>
      </c>
      <c r="AA1072" s="7"/>
    </row>
    <row r="1073" spans="16:27" x14ac:dyDescent="0.35">
      <c r="P1073" s="3">
        <v>43431</v>
      </c>
      <c r="AA1073" s="7"/>
    </row>
    <row r="1074" spans="16:27" x14ac:dyDescent="0.35">
      <c r="P1074" s="3">
        <v>43432</v>
      </c>
      <c r="AA1074" s="7"/>
    </row>
    <row r="1075" spans="16:27" x14ac:dyDescent="0.35">
      <c r="P1075" s="3">
        <v>43433</v>
      </c>
      <c r="AA1075" s="7"/>
    </row>
    <row r="1076" spans="16:27" x14ac:dyDescent="0.35">
      <c r="P1076" s="3">
        <v>43434</v>
      </c>
      <c r="AA1076" s="7"/>
    </row>
    <row r="1077" spans="16:27" x14ac:dyDescent="0.35">
      <c r="P1077" s="3">
        <v>43435</v>
      </c>
      <c r="AA1077" s="7"/>
    </row>
    <row r="1078" spans="16:27" x14ac:dyDescent="0.35">
      <c r="P1078" s="3">
        <v>43436</v>
      </c>
      <c r="AA1078" s="7"/>
    </row>
    <row r="1079" spans="16:27" x14ac:dyDescent="0.35">
      <c r="P1079" s="3">
        <v>43437</v>
      </c>
      <c r="AA1079" s="7"/>
    </row>
    <row r="1080" spans="16:27" x14ac:dyDescent="0.35">
      <c r="P1080" s="3">
        <v>43438</v>
      </c>
      <c r="AA1080" s="7"/>
    </row>
    <row r="1081" spans="16:27" x14ac:dyDescent="0.35">
      <c r="P1081" s="3">
        <v>43439</v>
      </c>
      <c r="AA1081" s="7"/>
    </row>
    <row r="1082" spans="16:27" x14ac:dyDescent="0.35">
      <c r="P1082" s="3">
        <v>43440</v>
      </c>
      <c r="AA1082" s="7"/>
    </row>
    <row r="1083" spans="16:27" x14ac:dyDescent="0.35">
      <c r="P1083" s="3">
        <v>43441</v>
      </c>
      <c r="AA1083" s="7"/>
    </row>
    <row r="1084" spans="16:27" x14ac:dyDescent="0.35">
      <c r="P1084" s="3">
        <v>43442</v>
      </c>
      <c r="AA1084" s="7"/>
    </row>
    <row r="1085" spans="16:27" x14ac:dyDescent="0.35">
      <c r="P1085" s="3">
        <v>43443</v>
      </c>
      <c r="AA1085" s="7"/>
    </row>
    <row r="1086" spans="16:27" x14ac:dyDescent="0.35">
      <c r="P1086" s="3">
        <v>43444</v>
      </c>
      <c r="AA1086" s="7"/>
    </row>
    <row r="1087" spans="16:27" x14ac:dyDescent="0.35">
      <c r="P1087" s="3">
        <v>43445</v>
      </c>
      <c r="AA1087" s="7"/>
    </row>
    <row r="1088" spans="16:27" x14ac:dyDescent="0.35">
      <c r="P1088" s="3">
        <v>43446</v>
      </c>
      <c r="AA1088" s="7"/>
    </row>
    <row r="1089" spans="16:27" x14ac:dyDescent="0.35">
      <c r="P1089" s="3">
        <v>43447</v>
      </c>
      <c r="AA1089" s="7"/>
    </row>
    <row r="1090" spans="16:27" x14ac:dyDescent="0.35">
      <c r="P1090" s="3">
        <v>43448</v>
      </c>
      <c r="AA1090" s="7"/>
    </row>
    <row r="1091" spans="16:27" x14ac:dyDescent="0.35">
      <c r="P1091" s="3">
        <v>43449</v>
      </c>
      <c r="AA1091" s="7"/>
    </row>
    <row r="1092" spans="16:27" x14ac:dyDescent="0.35">
      <c r="P1092" s="3">
        <v>43450</v>
      </c>
      <c r="AA1092" s="7"/>
    </row>
    <row r="1093" spans="16:27" x14ac:dyDescent="0.35">
      <c r="P1093" s="3">
        <v>43451</v>
      </c>
      <c r="AA1093" s="7"/>
    </row>
    <row r="1094" spans="16:27" x14ac:dyDescent="0.35">
      <c r="P1094" s="3">
        <v>43452</v>
      </c>
      <c r="AA1094" s="7"/>
    </row>
    <row r="1095" spans="16:27" x14ac:dyDescent="0.35">
      <c r="P1095" s="3">
        <v>43453</v>
      </c>
      <c r="AA1095" s="7"/>
    </row>
    <row r="1096" spans="16:27" x14ac:dyDescent="0.35">
      <c r="P1096" s="3">
        <v>43454</v>
      </c>
      <c r="AA1096" s="7"/>
    </row>
    <row r="1097" spans="16:27" x14ac:dyDescent="0.35">
      <c r="P1097" s="3">
        <v>43455</v>
      </c>
      <c r="AA1097" s="7"/>
    </row>
    <row r="1098" spans="16:27" x14ac:dyDescent="0.35">
      <c r="P1098" s="3">
        <v>43456</v>
      </c>
      <c r="AA1098" s="7"/>
    </row>
    <row r="1099" spans="16:27" x14ac:dyDescent="0.35">
      <c r="P1099" s="3">
        <v>43457</v>
      </c>
      <c r="AA1099" s="7"/>
    </row>
    <row r="1100" spans="16:27" x14ac:dyDescent="0.35">
      <c r="P1100" s="3">
        <v>43458</v>
      </c>
      <c r="AA1100" s="7"/>
    </row>
    <row r="1101" spans="16:27" x14ac:dyDescent="0.35">
      <c r="P1101" s="3">
        <v>43459</v>
      </c>
      <c r="AA1101" s="7"/>
    </row>
    <row r="1102" spans="16:27" x14ac:dyDescent="0.35">
      <c r="P1102" s="3">
        <v>43460</v>
      </c>
      <c r="AA1102" s="7"/>
    </row>
    <row r="1103" spans="16:27" x14ac:dyDescent="0.35">
      <c r="P1103" s="3">
        <v>43461</v>
      </c>
      <c r="AA1103" s="7"/>
    </row>
    <row r="1104" spans="16:27" x14ac:dyDescent="0.35">
      <c r="P1104" s="3">
        <v>43462</v>
      </c>
      <c r="AA1104" s="7"/>
    </row>
    <row r="1105" spans="16:27" x14ac:dyDescent="0.35">
      <c r="P1105" s="3">
        <v>43463</v>
      </c>
      <c r="AA1105" s="7"/>
    </row>
    <row r="1106" spans="16:27" x14ac:dyDescent="0.35">
      <c r="P1106" s="3">
        <v>43464</v>
      </c>
      <c r="AA1106" s="7"/>
    </row>
    <row r="1107" spans="16:27" x14ac:dyDescent="0.35">
      <c r="P1107" s="3">
        <v>43465</v>
      </c>
      <c r="AA1107" s="7"/>
    </row>
    <row r="1108" spans="16:27" x14ac:dyDescent="0.35">
      <c r="P1108" s="3">
        <v>43466</v>
      </c>
      <c r="AA1108" s="7"/>
    </row>
    <row r="1109" spans="16:27" x14ac:dyDescent="0.35">
      <c r="P1109" s="3">
        <v>43467</v>
      </c>
      <c r="AA1109" s="7"/>
    </row>
    <row r="1110" spans="16:27" x14ac:dyDescent="0.35">
      <c r="P1110" s="3">
        <v>43468</v>
      </c>
      <c r="AA1110" s="7"/>
    </row>
    <row r="1111" spans="16:27" x14ac:dyDescent="0.35">
      <c r="P1111" s="3">
        <v>43469</v>
      </c>
      <c r="AA1111" s="7"/>
    </row>
    <row r="1112" spans="16:27" x14ac:dyDescent="0.35">
      <c r="P1112" s="3">
        <v>43470</v>
      </c>
      <c r="AA1112" s="7"/>
    </row>
    <row r="1113" spans="16:27" x14ac:dyDescent="0.35">
      <c r="P1113" s="3">
        <v>43471</v>
      </c>
      <c r="AA1113" s="7"/>
    </row>
    <row r="1114" spans="16:27" x14ac:dyDescent="0.35">
      <c r="P1114" s="3">
        <v>43472</v>
      </c>
      <c r="AA1114" s="7"/>
    </row>
    <row r="1115" spans="16:27" x14ac:dyDescent="0.35">
      <c r="P1115" s="3">
        <v>43473</v>
      </c>
      <c r="AA1115" s="7"/>
    </row>
    <row r="1116" spans="16:27" x14ac:dyDescent="0.35">
      <c r="P1116" s="3">
        <v>43474</v>
      </c>
      <c r="AA1116" s="7"/>
    </row>
    <row r="1117" spans="16:27" x14ac:dyDescent="0.35">
      <c r="P1117" s="3">
        <v>43475</v>
      </c>
      <c r="AA1117" s="7"/>
    </row>
    <row r="1118" spans="16:27" x14ac:dyDescent="0.35">
      <c r="P1118" s="3">
        <v>43476</v>
      </c>
      <c r="AA1118" s="7"/>
    </row>
    <row r="1119" spans="16:27" x14ac:dyDescent="0.35">
      <c r="P1119" s="3">
        <v>43477</v>
      </c>
      <c r="AA1119" s="7"/>
    </row>
    <row r="1120" spans="16:27" x14ac:dyDescent="0.35">
      <c r="P1120" s="3">
        <v>43478</v>
      </c>
      <c r="AA1120" s="7"/>
    </row>
    <row r="1121" spans="16:27" x14ac:dyDescent="0.35">
      <c r="P1121" s="3">
        <v>43479</v>
      </c>
      <c r="AA1121" s="7"/>
    </row>
    <row r="1122" spans="16:27" x14ac:dyDescent="0.35">
      <c r="P1122" s="3">
        <v>43480</v>
      </c>
      <c r="AA1122" s="7"/>
    </row>
    <row r="1123" spans="16:27" x14ac:dyDescent="0.35">
      <c r="P1123" s="3">
        <v>43481</v>
      </c>
      <c r="AA1123" s="7"/>
    </row>
    <row r="1124" spans="16:27" x14ac:dyDescent="0.35">
      <c r="P1124" s="3">
        <v>43482</v>
      </c>
      <c r="AA1124" s="7"/>
    </row>
    <row r="1125" spans="16:27" x14ac:dyDescent="0.35">
      <c r="P1125" s="3">
        <v>43483</v>
      </c>
      <c r="AA1125" s="7"/>
    </row>
    <row r="1126" spans="16:27" x14ac:dyDescent="0.35">
      <c r="P1126" s="3">
        <v>43484</v>
      </c>
      <c r="AA1126" s="7"/>
    </row>
    <row r="1127" spans="16:27" x14ac:dyDescent="0.35">
      <c r="P1127" s="3">
        <v>43485</v>
      </c>
      <c r="AA1127" s="7"/>
    </row>
    <row r="1128" spans="16:27" x14ac:dyDescent="0.35">
      <c r="P1128" s="3">
        <v>43486</v>
      </c>
      <c r="AA1128" s="7"/>
    </row>
    <row r="1129" spans="16:27" x14ac:dyDescent="0.35">
      <c r="P1129" s="3">
        <v>43487</v>
      </c>
      <c r="AA1129" s="7"/>
    </row>
    <row r="1130" spans="16:27" x14ac:dyDescent="0.35">
      <c r="P1130" s="3">
        <v>43488</v>
      </c>
      <c r="AA1130" s="7"/>
    </row>
    <row r="1131" spans="16:27" x14ac:dyDescent="0.35">
      <c r="P1131" s="3">
        <v>43489</v>
      </c>
      <c r="AA1131" s="7"/>
    </row>
    <row r="1132" spans="16:27" x14ac:dyDescent="0.35">
      <c r="P1132" s="3">
        <v>43490</v>
      </c>
      <c r="AA1132" s="7"/>
    </row>
    <row r="1133" spans="16:27" x14ac:dyDescent="0.35">
      <c r="P1133" s="3">
        <v>43491</v>
      </c>
      <c r="AA1133" s="7"/>
    </row>
    <row r="1134" spans="16:27" x14ac:dyDescent="0.35">
      <c r="P1134" s="3">
        <v>43492</v>
      </c>
      <c r="AA1134" s="7"/>
    </row>
    <row r="1135" spans="16:27" x14ac:dyDescent="0.35">
      <c r="P1135" s="3">
        <v>43493</v>
      </c>
      <c r="AA1135" s="7"/>
    </row>
    <row r="1136" spans="16:27" x14ac:dyDescent="0.35">
      <c r="P1136" s="3">
        <v>43494</v>
      </c>
      <c r="AA1136" s="7"/>
    </row>
    <row r="1137" spans="16:27" x14ac:dyDescent="0.35">
      <c r="P1137" s="3">
        <v>43495</v>
      </c>
      <c r="AA1137" s="7"/>
    </row>
    <row r="1138" spans="16:27" x14ac:dyDescent="0.35">
      <c r="P1138" s="3">
        <v>43496</v>
      </c>
      <c r="AA1138" s="7"/>
    </row>
    <row r="1139" spans="16:27" x14ac:dyDescent="0.35">
      <c r="P1139" s="3">
        <v>43497</v>
      </c>
      <c r="AA1139" s="7"/>
    </row>
    <row r="1140" spans="16:27" x14ac:dyDescent="0.35">
      <c r="P1140" s="3">
        <v>43498</v>
      </c>
      <c r="AA1140" s="7"/>
    </row>
    <row r="1141" spans="16:27" x14ac:dyDescent="0.35">
      <c r="P1141" s="3">
        <v>43499</v>
      </c>
      <c r="AA1141" s="7"/>
    </row>
    <row r="1142" spans="16:27" x14ac:dyDescent="0.35">
      <c r="P1142" s="3">
        <v>43500</v>
      </c>
      <c r="AA1142" s="7"/>
    </row>
    <row r="1143" spans="16:27" x14ac:dyDescent="0.35">
      <c r="P1143" s="3">
        <v>43501</v>
      </c>
      <c r="AA1143" s="7"/>
    </row>
    <row r="1144" spans="16:27" x14ac:dyDescent="0.35">
      <c r="P1144" s="3">
        <v>43502</v>
      </c>
      <c r="AA1144" s="7"/>
    </row>
    <row r="1145" spans="16:27" x14ac:dyDescent="0.35">
      <c r="P1145" s="3">
        <v>43503</v>
      </c>
      <c r="AA1145" s="7"/>
    </row>
    <row r="1146" spans="16:27" x14ac:dyDescent="0.35">
      <c r="P1146" s="3">
        <v>43504</v>
      </c>
      <c r="AA1146" s="7"/>
    </row>
    <row r="1147" spans="16:27" x14ac:dyDescent="0.35">
      <c r="P1147" s="3">
        <v>43505</v>
      </c>
      <c r="AA1147" s="7"/>
    </row>
    <row r="1148" spans="16:27" x14ac:dyDescent="0.35">
      <c r="P1148" s="3">
        <v>43506</v>
      </c>
      <c r="AA1148" s="7"/>
    </row>
    <row r="1149" spans="16:27" x14ac:dyDescent="0.35">
      <c r="P1149" s="3">
        <v>43507</v>
      </c>
      <c r="AA1149" s="7"/>
    </row>
    <row r="1150" spans="16:27" x14ac:dyDescent="0.35">
      <c r="P1150" s="3">
        <v>43508</v>
      </c>
      <c r="AA1150" s="7"/>
    </row>
    <row r="1151" spans="16:27" x14ac:dyDescent="0.35">
      <c r="P1151" s="3">
        <v>43509</v>
      </c>
      <c r="AA1151" s="7"/>
    </row>
    <row r="1152" spans="16:27" x14ac:dyDescent="0.35">
      <c r="P1152" s="3">
        <v>43510</v>
      </c>
      <c r="AA1152" s="7"/>
    </row>
    <row r="1153" spans="16:27" x14ac:dyDescent="0.35">
      <c r="P1153" s="3">
        <v>43511</v>
      </c>
      <c r="AA1153" s="7"/>
    </row>
    <row r="1154" spans="16:27" x14ac:dyDescent="0.35">
      <c r="P1154" s="3">
        <v>43512</v>
      </c>
      <c r="AA1154" s="7"/>
    </row>
    <row r="1155" spans="16:27" x14ac:dyDescent="0.35">
      <c r="P1155" s="3">
        <v>43513</v>
      </c>
      <c r="AA1155" s="7"/>
    </row>
    <row r="1156" spans="16:27" x14ac:dyDescent="0.35">
      <c r="P1156" s="3">
        <v>43514</v>
      </c>
      <c r="AA1156" s="7"/>
    </row>
    <row r="1157" spans="16:27" x14ac:dyDescent="0.35">
      <c r="P1157" s="3">
        <v>43515</v>
      </c>
      <c r="AA1157" s="7"/>
    </row>
    <row r="1158" spans="16:27" x14ac:dyDescent="0.35">
      <c r="P1158" s="3">
        <v>43516</v>
      </c>
      <c r="AA1158" s="7"/>
    </row>
    <row r="1159" spans="16:27" x14ac:dyDescent="0.35">
      <c r="P1159" s="3">
        <v>43517</v>
      </c>
      <c r="AA1159" s="7"/>
    </row>
    <row r="1160" spans="16:27" x14ac:dyDescent="0.35">
      <c r="P1160" s="3">
        <v>43518</v>
      </c>
      <c r="AA1160" s="7"/>
    </row>
    <row r="1161" spans="16:27" x14ac:dyDescent="0.35">
      <c r="P1161" s="3">
        <v>43519</v>
      </c>
      <c r="AA1161" s="7"/>
    </row>
    <row r="1162" spans="16:27" x14ac:dyDescent="0.35">
      <c r="P1162" s="3">
        <v>43520</v>
      </c>
      <c r="AA1162" s="7"/>
    </row>
    <row r="1163" spans="16:27" x14ac:dyDescent="0.35">
      <c r="P1163" s="3">
        <v>43521</v>
      </c>
      <c r="AA1163" s="7"/>
    </row>
    <row r="1164" spans="16:27" x14ac:dyDescent="0.35">
      <c r="P1164" s="3">
        <v>43522</v>
      </c>
      <c r="AA1164" s="7"/>
    </row>
    <row r="1165" spans="16:27" x14ac:dyDescent="0.35">
      <c r="P1165" s="3">
        <v>43523</v>
      </c>
      <c r="AA1165" s="7"/>
    </row>
    <row r="1166" spans="16:27" x14ac:dyDescent="0.35">
      <c r="P1166" s="3">
        <v>43524</v>
      </c>
      <c r="AA1166" s="7"/>
    </row>
    <row r="1167" spans="16:27" x14ac:dyDescent="0.35">
      <c r="P1167" s="3">
        <v>43525</v>
      </c>
      <c r="AA1167" s="7"/>
    </row>
    <row r="1168" spans="16:27" x14ac:dyDescent="0.35">
      <c r="P1168" s="3">
        <v>43526</v>
      </c>
      <c r="AA1168" s="7"/>
    </row>
    <row r="1169" spans="16:27" x14ac:dyDescent="0.35">
      <c r="P1169" s="3">
        <v>43527</v>
      </c>
      <c r="AA1169" s="7"/>
    </row>
    <row r="1170" spans="16:27" x14ac:dyDescent="0.35">
      <c r="P1170" s="3">
        <v>43528</v>
      </c>
      <c r="AA1170" s="7"/>
    </row>
    <row r="1171" spans="16:27" x14ac:dyDescent="0.35">
      <c r="P1171" s="3">
        <v>43529</v>
      </c>
      <c r="AA1171" s="7"/>
    </row>
    <row r="1172" spans="16:27" x14ac:dyDescent="0.35">
      <c r="P1172" s="3">
        <v>43530</v>
      </c>
      <c r="AA1172" s="7"/>
    </row>
    <row r="1173" spans="16:27" x14ac:dyDescent="0.35">
      <c r="P1173" s="3">
        <v>43531</v>
      </c>
      <c r="AA1173" s="7"/>
    </row>
    <row r="1174" spans="16:27" x14ac:dyDescent="0.35">
      <c r="P1174" s="3">
        <v>43532</v>
      </c>
      <c r="AA1174" s="7"/>
    </row>
    <row r="1175" spans="16:27" x14ac:dyDescent="0.35">
      <c r="P1175" s="3">
        <v>43533</v>
      </c>
      <c r="AA1175" s="7"/>
    </row>
    <row r="1176" spans="16:27" x14ac:dyDescent="0.35">
      <c r="P1176" s="3">
        <v>43534</v>
      </c>
      <c r="AA1176" s="7"/>
    </row>
    <row r="1177" spans="16:27" x14ac:dyDescent="0.35">
      <c r="P1177" s="3">
        <v>43535</v>
      </c>
      <c r="AA1177" s="7"/>
    </row>
    <row r="1178" spans="16:27" x14ac:dyDescent="0.35">
      <c r="P1178" s="3">
        <v>43536</v>
      </c>
      <c r="AA1178" s="7"/>
    </row>
    <row r="1179" spans="16:27" x14ac:dyDescent="0.35">
      <c r="P1179" s="3">
        <v>43537</v>
      </c>
      <c r="AA1179" s="7"/>
    </row>
    <row r="1180" spans="16:27" x14ac:dyDescent="0.35">
      <c r="P1180" s="3">
        <v>43538</v>
      </c>
      <c r="AA1180" s="7"/>
    </row>
    <row r="1181" spans="16:27" x14ac:dyDescent="0.35">
      <c r="P1181" s="3">
        <v>43539</v>
      </c>
      <c r="AA1181" s="7"/>
    </row>
    <row r="1182" spans="16:27" x14ac:dyDescent="0.35">
      <c r="P1182" s="3">
        <v>43540</v>
      </c>
      <c r="AA1182" s="7"/>
    </row>
    <row r="1183" spans="16:27" x14ac:dyDescent="0.35">
      <c r="P1183" s="3">
        <v>43541</v>
      </c>
      <c r="AA1183" s="7"/>
    </row>
    <row r="1184" spans="16:27" x14ac:dyDescent="0.35">
      <c r="P1184" s="3">
        <v>43542</v>
      </c>
      <c r="AA1184" s="7"/>
    </row>
    <row r="1185" spans="16:27" x14ac:dyDescent="0.35">
      <c r="P1185" s="3">
        <v>43543</v>
      </c>
      <c r="AA1185" s="7"/>
    </row>
    <row r="1186" spans="16:27" x14ac:dyDescent="0.35">
      <c r="P1186" s="3">
        <v>43544</v>
      </c>
      <c r="AA1186" s="7"/>
    </row>
    <row r="1187" spans="16:27" x14ac:dyDescent="0.35">
      <c r="P1187" s="3">
        <v>43545</v>
      </c>
      <c r="AA1187" s="7"/>
    </row>
    <row r="1188" spans="16:27" x14ac:dyDescent="0.35">
      <c r="P1188" s="3">
        <v>43546</v>
      </c>
      <c r="AA1188" s="7"/>
    </row>
    <row r="1189" spans="16:27" x14ac:dyDescent="0.35">
      <c r="P1189" s="3">
        <v>43547</v>
      </c>
      <c r="AA1189" s="7"/>
    </row>
    <row r="1190" spans="16:27" x14ac:dyDescent="0.35">
      <c r="P1190" s="3">
        <v>43548</v>
      </c>
      <c r="AA1190" s="7"/>
    </row>
    <row r="1191" spans="16:27" x14ac:dyDescent="0.35">
      <c r="P1191" s="3">
        <v>43549</v>
      </c>
      <c r="AA1191" s="7"/>
    </row>
    <row r="1192" spans="16:27" x14ac:dyDescent="0.35">
      <c r="P1192" s="3">
        <v>43550</v>
      </c>
      <c r="AA1192" s="7"/>
    </row>
    <row r="1193" spans="16:27" x14ac:dyDescent="0.35">
      <c r="P1193" s="3">
        <v>43551</v>
      </c>
      <c r="AA1193" s="7"/>
    </row>
    <row r="1194" spans="16:27" x14ac:dyDescent="0.35">
      <c r="P1194" s="3">
        <v>43552</v>
      </c>
      <c r="AA1194" s="7"/>
    </row>
    <row r="1195" spans="16:27" x14ac:dyDescent="0.35">
      <c r="P1195" s="3">
        <v>43553</v>
      </c>
      <c r="AA1195" s="7"/>
    </row>
    <row r="1196" spans="16:27" x14ac:dyDescent="0.35">
      <c r="P1196" s="3">
        <v>43554</v>
      </c>
      <c r="AA1196" s="7"/>
    </row>
    <row r="1197" spans="16:27" x14ac:dyDescent="0.35">
      <c r="P1197" s="3">
        <v>43555</v>
      </c>
      <c r="AA1197" s="7"/>
    </row>
    <row r="1198" spans="16:27" x14ac:dyDescent="0.35">
      <c r="P1198" s="3">
        <v>43556</v>
      </c>
      <c r="AA1198" s="7"/>
    </row>
    <row r="1199" spans="16:27" x14ac:dyDescent="0.35">
      <c r="P1199" s="3">
        <v>43557</v>
      </c>
      <c r="AA1199" s="7"/>
    </row>
    <row r="1200" spans="16:27" x14ac:dyDescent="0.35">
      <c r="P1200" s="3"/>
      <c r="AA1200" s="7"/>
    </row>
    <row r="1201" spans="16:27" x14ac:dyDescent="0.35">
      <c r="P1201" s="3"/>
      <c r="AA1201" s="7"/>
    </row>
    <row r="1202" spans="16:27" x14ac:dyDescent="0.35">
      <c r="P1202" s="3"/>
      <c r="AA1202" s="7"/>
    </row>
    <row r="1203" spans="16:27" x14ac:dyDescent="0.35">
      <c r="P1203" s="3"/>
      <c r="AA1203" s="7"/>
    </row>
    <row r="1204" spans="16:27" x14ac:dyDescent="0.35">
      <c r="P1204" s="3"/>
      <c r="AA1204" s="7"/>
    </row>
    <row r="1205" spans="16:27" x14ac:dyDescent="0.35">
      <c r="P1205" s="3"/>
      <c r="AA1205" s="7"/>
    </row>
    <row r="1206" spans="16:27" x14ac:dyDescent="0.35">
      <c r="P1206" s="3"/>
      <c r="AA1206" s="7"/>
    </row>
    <row r="1207" spans="16:27" x14ac:dyDescent="0.35">
      <c r="P1207" s="3"/>
      <c r="AA1207" s="7"/>
    </row>
    <row r="1208" spans="16:27" x14ac:dyDescent="0.35">
      <c r="P1208" s="3"/>
      <c r="AA1208" s="7"/>
    </row>
    <row r="1209" spans="16:27" x14ac:dyDescent="0.35">
      <c r="P1209" s="3"/>
      <c r="AA1209" s="7"/>
    </row>
    <row r="1210" spans="16:27" x14ac:dyDescent="0.35">
      <c r="P1210" s="3"/>
      <c r="AA1210" s="7"/>
    </row>
    <row r="1211" spans="16:27" x14ac:dyDescent="0.35">
      <c r="P1211" s="3"/>
      <c r="AA1211" s="7"/>
    </row>
    <row r="1212" spans="16:27" x14ac:dyDescent="0.35">
      <c r="P1212" s="3"/>
      <c r="AA1212" s="7"/>
    </row>
    <row r="1213" spans="16:27" x14ac:dyDescent="0.35">
      <c r="P1213" s="3"/>
      <c r="AA1213" s="7"/>
    </row>
    <row r="1214" spans="16:27" x14ac:dyDescent="0.35">
      <c r="P1214" s="3"/>
      <c r="AA1214" s="7"/>
    </row>
    <row r="1215" spans="16:27" x14ac:dyDescent="0.35">
      <c r="P1215" s="3"/>
      <c r="AA1215" s="7"/>
    </row>
    <row r="1216" spans="16:27" x14ac:dyDescent="0.35">
      <c r="P1216" s="3"/>
      <c r="AA1216" s="7"/>
    </row>
    <row r="1217" spans="16:27" x14ac:dyDescent="0.35">
      <c r="P1217" s="3"/>
      <c r="AA1217" s="7"/>
    </row>
    <row r="1218" spans="16:27" x14ac:dyDescent="0.35">
      <c r="P1218" s="3"/>
      <c r="AA1218" s="7"/>
    </row>
    <row r="1219" spans="16:27" x14ac:dyDescent="0.35">
      <c r="P1219" s="3"/>
      <c r="AA1219" s="7"/>
    </row>
    <row r="1220" spans="16:27" x14ac:dyDescent="0.35">
      <c r="P1220" s="3"/>
      <c r="AA1220" s="7"/>
    </row>
    <row r="1221" spans="16:27" x14ac:dyDescent="0.35">
      <c r="P1221" s="3"/>
      <c r="AA1221" s="7"/>
    </row>
    <row r="1222" spans="16:27" x14ac:dyDescent="0.35">
      <c r="P1222" s="3"/>
      <c r="AA1222" s="7"/>
    </row>
    <row r="1223" spans="16:27" x14ac:dyDescent="0.35">
      <c r="P1223" s="3"/>
      <c r="AA1223" s="7"/>
    </row>
    <row r="1224" spans="16:27" x14ac:dyDescent="0.35">
      <c r="P1224" s="3"/>
      <c r="AA1224" s="7"/>
    </row>
    <row r="1225" spans="16:27" x14ac:dyDescent="0.35">
      <c r="P1225" s="3"/>
      <c r="AA1225" s="7"/>
    </row>
    <row r="1226" spans="16:27" x14ac:dyDescent="0.35">
      <c r="P1226" s="3"/>
      <c r="AA1226" s="7"/>
    </row>
    <row r="1227" spans="16:27" x14ac:dyDescent="0.35">
      <c r="P1227" s="3"/>
      <c r="AA1227" s="7"/>
    </row>
    <row r="1228" spans="16:27" x14ac:dyDescent="0.35">
      <c r="P1228" s="3"/>
      <c r="AA1228" s="7"/>
    </row>
    <row r="1229" spans="16:27" x14ac:dyDescent="0.35">
      <c r="P1229" s="3"/>
      <c r="AA1229" s="7"/>
    </row>
    <row r="1230" spans="16:27" x14ac:dyDescent="0.35">
      <c r="P1230" s="3"/>
      <c r="AA1230" s="7"/>
    </row>
    <row r="1231" spans="16:27" x14ac:dyDescent="0.35">
      <c r="P1231" s="3"/>
      <c r="AA1231" s="7"/>
    </row>
    <row r="1232" spans="16:27" x14ac:dyDescent="0.35">
      <c r="P1232" s="3"/>
      <c r="AA1232" s="7"/>
    </row>
    <row r="1233" spans="16:27" x14ac:dyDescent="0.35">
      <c r="P1233" s="3"/>
      <c r="AA1233" s="7"/>
    </row>
    <row r="1234" spans="16:27" x14ac:dyDescent="0.35">
      <c r="P1234" s="3"/>
      <c r="AA1234" s="7"/>
    </row>
    <row r="1235" spans="16:27" x14ac:dyDescent="0.35">
      <c r="P1235" s="3"/>
      <c r="AA1235" s="7"/>
    </row>
    <row r="1236" spans="16:27" x14ac:dyDescent="0.35">
      <c r="P1236" s="3"/>
      <c r="AA1236" s="7"/>
    </row>
    <row r="1237" spans="16:27" x14ac:dyDescent="0.35">
      <c r="P1237" s="3"/>
      <c r="AA1237" s="7"/>
    </row>
    <row r="1238" spans="16:27" x14ac:dyDescent="0.35">
      <c r="P1238" s="3"/>
      <c r="AA1238" s="7"/>
    </row>
    <row r="1239" spans="16:27" x14ac:dyDescent="0.35">
      <c r="P1239" s="3"/>
      <c r="AA1239" s="7"/>
    </row>
    <row r="1240" spans="16:27" x14ac:dyDescent="0.35">
      <c r="P1240" s="3"/>
      <c r="AA1240" s="7"/>
    </row>
    <row r="1241" spans="16:27" x14ac:dyDescent="0.35">
      <c r="P1241" s="3"/>
      <c r="AA1241" s="7"/>
    </row>
    <row r="1242" spans="16:27" x14ac:dyDescent="0.35">
      <c r="P1242" s="3"/>
      <c r="AA1242" s="7"/>
    </row>
    <row r="1243" spans="16:27" x14ac:dyDescent="0.35">
      <c r="P1243" s="3"/>
      <c r="AA1243" s="7"/>
    </row>
    <row r="1244" spans="16:27" x14ac:dyDescent="0.35">
      <c r="P1244" s="3"/>
      <c r="AA1244" s="7"/>
    </row>
    <row r="1245" spans="16:27" x14ac:dyDescent="0.35">
      <c r="P1245" s="3"/>
      <c r="AA1245" s="7"/>
    </row>
    <row r="1246" spans="16:27" x14ac:dyDescent="0.35">
      <c r="P1246" s="3"/>
      <c r="AA1246" s="7"/>
    </row>
    <row r="1247" spans="16:27" x14ac:dyDescent="0.35">
      <c r="P1247" s="3"/>
      <c r="AA1247" s="7"/>
    </row>
    <row r="1248" spans="16:27" x14ac:dyDescent="0.35">
      <c r="P1248" s="3"/>
      <c r="AA1248" s="7"/>
    </row>
    <row r="1249" spans="16:27" x14ac:dyDescent="0.35">
      <c r="P1249" s="3"/>
      <c r="AA1249" s="7"/>
    </row>
    <row r="1250" spans="16:27" x14ac:dyDescent="0.35">
      <c r="P1250" s="3"/>
      <c r="AA1250" s="7"/>
    </row>
    <row r="1251" spans="16:27" x14ac:dyDescent="0.35">
      <c r="P1251" s="3"/>
      <c r="AA1251" s="7"/>
    </row>
    <row r="1252" spans="16:27" x14ac:dyDescent="0.35">
      <c r="P1252" s="3"/>
      <c r="AA1252" s="7"/>
    </row>
    <row r="1253" spans="16:27" x14ac:dyDescent="0.35">
      <c r="P1253" s="3"/>
      <c r="AA1253" s="7"/>
    </row>
    <row r="1254" spans="16:27" x14ac:dyDescent="0.35">
      <c r="P1254" s="3"/>
      <c r="AA1254" s="7"/>
    </row>
    <row r="1255" spans="16:27" x14ac:dyDescent="0.35">
      <c r="P1255" s="3"/>
      <c r="AA1255" s="7"/>
    </row>
    <row r="1256" spans="16:27" x14ac:dyDescent="0.35">
      <c r="P1256" s="3"/>
      <c r="AA1256" s="7"/>
    </row>
    <row r="1257" spans="16:27" x14ac:dyDescent="0.35">
      <c r="P1257" s="3"/>
      <c r="AA1257" s="7"/>
    </row>
    <row r="1258" spans="16:27" x14ac:dyDescent="0.35">
      <c r="P1258" s="3"/>
      <c r="AA1258" s="7"/>
    </row>
    <row r="1259" spans="16:27" x14ac:dyDescent="0.35">
      <c r="P1259" s="3"/>
      <c r="AA1259" s="7"/>
    </row>
    <row r="1260" spans="16:27" x14ac:dyDescent="0.35">
      <c r="P1260" s="3"/>
      <c r="AA1260" s="7"/>
    </row>
    <row r="1261" spans="16:27" x14ac:dyDescent="0.35">
      <c r="P1261" s="3"/>
      <c r="AA1261" s="7"/>
    </row>
    <row r="1262" spans="16:27" x14ac:dyDescent="0.35">
      <c r="P1262" s="3"/>
      <c r="AA1262" s="7"/>
    </row>
    <row r="1263" spans="16:27" x14ac:dyDescent="0.35">
      <c r="P1263" s="3"/>
      <c r="AA1263" s="7"/>
    </row>
    <row r="1264" spans="16:27" x14ac:dyDescent="0.35">
      <c r="P1264" s="3"/>
      <c r="AA1264" s="7"/>
    </row>
    <row r="1265" spans="16:27" x14ac:dyDescent="0.35">
      <c r="P1265" s="3"/>
      <c r="AA1265" s="7"/>
    </row>
    <row r="1266" spans="16:27" x14ac:dyDescent="0.35">
      <c r="P1266" s="3"/>
      <c r="AA1266" s="7"/>
    </row>
    <row r="1267" spans="16:27" x14ac:dyDescent="0.35">
      <c r="P1267" s="3"/>
      <c r="AA1267" s="7"/>
    </row>
    <row r="1268" spans="16:27" x14ac:dyDescent="0.35">
      <c r="P1268" s="3"/>
      <c r="AA1268" s="7"/>
    </row>
    <row r="1269" spans="16:27" x14ac:dyDescent="0.35">
      <c r="P1269" s="3"/>
      <c r="AA1269" s="7"/>
    </row>
    <row r="1270" spans="16:27" x14ac:dyDescent="0.35">
      <c r="P1270" s="3"/>
      <c r="AA1270" s="7"/>
    </row>
    <row r="1271" spans="16:27" x14ac:dyDescent="0.35">
      <c r="P1271" s="3"/>
      <c r="AA1271" s="7"/>
    </row>
    <row r="1272" spans="16:27" x14ac:dyDescent="0.35">
      <c r="P1272" s="3"/>
      <c r="AA1272" s="7"/>
    </row>
    <row r="1273" spans="16:27" x14ac:dyDescent="0.35">
      <c r="P1273" s="3"/>
      <c r="AA1273" s="7"/>
    </row>
    <row r="1274" spans="16:27" x14ac:dyDescent="0.35">
      <c r="P1274" s="3"/>
      <c r="AA1274" s="7"/>
    </row>
    <row r="1275" spans="16:27" x14ac:dyDescent="0.35">
      <c r="P1275" s="3"/>
      <c r="AA1275" s="7"/>
    </row>
    <row r="1276" spans="16:27" x14ac:dyDescent="0.35">
      <c r="P1276" s="3"/>
      <c r="AA1276" s="7"/>
    </row>
    <row r="1277" spans="16:27" x14ac:dyDescent="0.35">
      <c r="P1277" s="3"/>
      <c r="AA1277" s="7"/>
    </row>
    <row r="1278" spans="16:27" x14ac:dyDescent="0.35">
      <c r="P1278" s="3"/>
      <c r="AA1278" s="7"/>
    </row>
    <row r="1279" spans="16:27" x14ac:dyDescent="0.35">
      <c r="P1279" s="3"/>
      <c r="AA1279" s="7"/>
    </row>
    <row r="1280" spans="16:27" x14ac:dyDescent="0.35">
      <c r="P1280" s="3"/>
      <c r="AA1280" s="7"/>
    </row>
    <row r="1281" spans="16:27" x14ac:dyDescent="0.35">
      <c r="P1281" s="3"/>
      <c r="AA1281" s="7"/>
    </row>
    <row r="1282" spans="16:27" x14ac:dyDescent="0.35">
      <c r="P1282" s="3"/>
      <c r="AA1282" s="7"/>
    </row>
    <row r="1283" spans="16:27" x14ac:dyDescent="0.35">
      <c r="P1283" s="3"/>
      <c r="AA1283" s="7"/>
    </row>
    <row r="1284" spans="16:27" x14ac:dyDescent="0.35">
      <c r="P1284" s="3"/>
      <c r="AA1284" s="7"/>
    </row>
    <row r="1285" spans="16:27" x14ac:dyDescent="0.35">
      <c r="P1285" s="3"/>
      <c r="AA1285" s="7"/>
    </row>
    <row r="1286" spans="16:27" x14ac:dyDescent="0.35">
      <c r="P1286" s="3"/>
      <c r="AA1286" s="7"/>
    </row>
    <row r="1287" spans="16:27" x14ac:dyDescent="0.35">
      <c r="P1287" s="3"/>
      <c r="AA1287" s="7"/>
    </row>
    <row r="1288" spans="16:27" x14ac:dyDescent="0.35">
      <c r="P1288" s="3"/>
      <c r="AA1288" s="7"/>
    </row>
    <row r="1289" spans="16:27" x14ac:dyDescent="0.35">
      <c r="P1289" s="3"/>
      <c r="AA1289" s="7"/>
    </row>
    <row r="1290" spans="16:27" x14ac:dyDescent="0.35">
      <c r="P1290" s="3"/>
      <c r="AA1290" s="7"/>
    </row>
    <row r="1291" spans="16:27" x14ac:dyDescent="0.35">
      <c r="P1291" s="3"/>
      <c r="AA1291" s="7"/>
    </row>
    <row r="1292" spans="16:27" x14ac:dyDescent="0.35">
      <c r="P1292" s="3"/>
      <c r="AA1292" s="7"/>
    </row>
    <row r="1293" spans="16:27" x14ac:dyDescent="0.35">
      <c r="P1293" s="3"/>
      <c r="AA1293" s="7"/>
    </row>
    <row r="1294" spans="16:27" x14ac:dyDescent="0.35">
      <c r="P1294" s="3"/>
      <c r="AA1294" s="7"/>
    </row>
    <row r="1295" spans="16:27" x14ac:dyDescent="0.35">
      <c r="P1295" s="3"/>
      <c r="AA1295" s="7"/>
    </row>
    <row r="1296" spans="16:27" x14ac:dyDescent="0.35">
      <c r="P1296" s="3"/>
      <c r="AA1296" s="7"/>
    </row>
    <row r="1297" spans="16:27" x14ac:dyDescent="0.35">
      <c r="P1297" s="3"/>
      <c r="AA1297" s="7"/>
    </row>
    <row r="1298" spans="16:27" x14ac:dyDescent="0.35">
      <c r="P1298" s="3"/>
      <c r="AA1298" s="7"/>
    </row>
    <row r="1299" spans="16:27" x14ac:dyDescent="0.35">
      <c r="P1299" s="3"/>
      <c r="AA1299" s="7"/>
    </row>
    <row r="1300" spans="16:27" x14ac:dyDescent="0.35">
      <c r="P1300" s="3"/>
      <c r="AA1300" s="7"/>
    </row>
    <row r="1301" spans="16:27" x14ac:dyDescent="0.35">
      <c r="P1301" s="3"/>
      <c r="AA1301" s="7"/>
    </row>
    <row r="1302" spans="16:27" x14ac:dyDescent="0.35">
      <c r="P1302" s="3"/>
      <c r="AA1302" s="7"/>
    </row>
    <row r="1303" spans="16:27" x14ac:dyDescent="0.35">
      <c r="P1303" s="3"/>
      <c r="AA1303" s="7"/>
    </row>
    <row r="1304" spans="16:27" x14ac:dyDescent="0.35">
      <c r="P1304" s="3"/>
      <c r="AA1304" s="7"/>
    </row>
    <row r="1305" spans="16:27" x14ac:dyDescent="0.35">
      <c r="P1305" s="3"/>
      <c r="AA1305" s="7"/>
    </row>
    <row r="1306" spans="16:27" x14ac:dyDescent="0.35">
      <c r="P1306" s="3"/>
      <c r="AA1306" s="7"/>
    </row>
    <row r="1307" spans="16:27" x14ac:dyDescent="0.35">
      <c r="P1307" s="3"/>
      <c r="AA1307" s="7"/>
    </row>
    <row r="1308" spans="16:27" x14ac:dyDescent="0.35">
      <c r="P1308" s="3"/>
      <c r="AA1308" s="7"/>
    </row>
    <row r="1309" spans="16:27" x14ac:dyDescent="0.35">
      <c r="P1309" s="3"/>
      <c r="AA1309" s="7"/>
    </row>
    <row r="1310" spans="16:27" x14ac:dyDescent="0.35">
      <c r="P1310" s="3"/>
      <c r="AA1310" s="7"/>
    </row>
    <row r="1311" spans="16:27" x14ac:dyDescent="0.35">
      <c r="P1311" s="3"/>
      <c r="AA1311" s="7"/>
    </row>
    <row r="1312" spans="16:27" x14ac:dyDescent="0.35">
      <c r="P1312" s="3"/>
      <c r="AA1312" s="7"/>
    </row>
    <row r="1313" spans="16:27" x14ac:dyDescent="0.35">
      <c r="P1313" s="3"/>
      <c r="AA1313" s="7"/>
    </row>
    <row r="1314" spans="16:27" x14ac:dyDescent="0.35">
      <c r="P1314" s="3"/>
      <c r="AA1314" s="7"/>
    </row>
    <row r="1315" spans="16:27" x14ac:dyDescent="0.35">
      <c r="P1315" s="3"/>
      <c r="AA1315" s="7"/>
    </row>
    <row r="1316" spans="16:27" x14ac:dyDescent="0.35">
      <c r="P1316" s="3"/>
      <c r="AA1316" s="7"/>
    </row>
    <row r="1317" spans="16:27" x14ac:dyDescent="0.35">
      <c r="P1317" s="3"/>
      <c r="AA1317" s="7"/>
    </row>
    <row r="1318" spans="16:27" x14ac:dyDescent="0.35">
      <c r="P1318" s="3"/>
      <c r="AA1318" s="7"/>
    </row>
    <row r="1319" spans="16:27" x14ac:dyDescent="0.35">
      <c r="P1319" s="3"/>
      <c r="AA1319" s="7"/>
    </row>
    <row r="1320" spans="16:27" x14ac:dyDescent="0.35">
      <c r="P1320" s="3"/>
      <c r="AA1320" s="7"/>
    </row>
    <row r="1321" spans="16:27" x14ac:dyDescent="0.35">
      <c r="P1321" s="3"/>
      <c r="AA1321" s="7"/>
    </row>
    <row r="1322" spans="16:27" x14ac:dyDescent="0.35">
      <c r="P1322" s="3"/>
      <c r="AA1322" s="7"/>
    </row>
    <row r="1323" spans="16:27" x14ac:dyDescent="0.35">
      <c r="P1323" s="3"/>
    </row>
    <row r="1324" spans="16:27" x14ac:dyDescent="0.35">
      <c r="P1324" s="3"/>
    </row>
    <row r="1325" spans="16:27" x14ac:dyDescent="0.35">
      <c r="P1325" s="3"/>
    </row>
    <row r="1326" spans="16:27" x14ac:dyDescent="0.35">
      <c r="P1326" s="3"/>
    </row>
    <row r="1327" spans="16:27" x14ac:dyDescent="0.35">
      <c r="P1327" s="3"/>
    </row>
    <row r="1328" spans="16:27" x14ac:dyDescent="0.35">
      <c r="P1328" s="3"/>
    </row>
    <row r="1329" spans="16:16" x14ac:dyDescent="0.35">
      <c r="P1329" s="3"/>
    </row>
    <row r="1330" spans="16:16" x14ac:dyDescent="0.35">
      <c r="P1330" s="3"/>
    </row>
    <row r="1331" spans="16:16" x14ac:dyDescent="0.35">
      <c r="P1331" s="3"/>
    </row>
    <row r="1332" spans="16:16" x14ac:dyDescent="0.35">
      <c r="P1332" s="3"/>
    </row>
    <row r="1333" spans="16:16" x14ac:dyDescent="0.35">
      <c r="P1333" s="3"/>
    </row>
    <row r="1334" spans="16:16" x14ac:dyDescent="0.35">
      <c r="P1334" s="3"/>
    </row>
    <row r="1335" spans="16:16" x14ac:dyDescent="0.35">
      <c r="P1335" s="3"/>
    </row>
    <row r="1336" spans="16:16" x14ac:dyDescent="0.35">
      <c r="P1336" s="3"/>
    </row>
    <row r="1337" spans="16:16" x14ac:dyDescent="0.35">
      <c r="P1337" s="3"/>
    </row>
    <row r="1338" spans="16:16" x14ac:dyDescent="0.35">
      <c r="P1338" s="3"/>
    </row>
    <row r="1339" spans="16:16" x14ac:dyDescent="0.35">
      <c r="P1339" s="3"/>
    </row>
    <row r="1340" spans="16:16" x14ac:dyDescent="0.35">
      <c r="P1340" s="3"/>
    </row>
    <row r="1341" spans="16:16" x14ac:dyDescent="0.35">
      <c r="P1341" s="3"/>
    </row>
    <row r="1342" spans="16:16" x14ac:dyDescent="0.35">
      <c r="P1342" s="3"/>
    </row>
    <row r="1343" spans="16:16" x14ac:dyDescent="0.35">
      <c r="P1343" s="3"/>
    </row>
    <row r="1344" spans="16:16" x14ac:dyDescent="0.35">
      <c r="P1344" s="3"/>
    </row>
    <row r="1345" spans="16:16" x14ac:dyDescent="0.35">
      <c r="P1345" s="3"/>
    </row>
    <row r="1346" spans="16:16" x14ac:dyDescent="0.35">
      <c r="P1346" s="3"/>
    </row>
    <row r="1347" spans="16:16" x14ac:dyDescent="0.35">
      <c r="P1347" s="3"/>
    </row>
    <row r="1348" spans="16:16" x14ac:dyDescent="0.35">
      <c r="P1348" s="3"/>
    </row>
    <row r="1349" spans="16:16" x14ac:dyDescent="0.35">
      <c r="P1349" s="3"/>
    </row>
    <row r="1350" spans="16:16" x14ac:dyDescent="0.35">
      <c r="P1350" s="3"/>
    </row>
    <row r="1351" spans="16:16" x14ac:dyDescent="0.35">
      <c r="P1351" s="3"/>
    </row>
    <row r="1352" spans="16:16" x14ac:dyDescent="0.35">
      <c r="P1352" s="3"/>
    </row>
    <row r="1353" spans="16:16" x14ac:dyDescent="0.35">
      <c r="P1353" s="3"/>
    </row>
    <row r="1354" spans="16:16" x14ac:dyDescent="0.35">
      <c r="P1354" s="3"/>
    </row>
    <row r="1355" spans="16:16" x14ac:dyDescent="0.35">
      <c r="P1355" s="3"/>
    </row>
    <row r="1356" spans="16:16" x14ac:dyDescent="0.35">
      <c r="P1356" s="3"/>
    </row>
    <row r="1357" spans="16:16" x14ac:dyDescent="0.35">
      <c r="P1357" s="3"/>
    </row>
    <row r="1358" spans="16:16" x14ac:dyDescent="0.35">
      <c r="P1358" s="3"/>
    </row>
    <row r="1359" spans="16:16" x14ac:dyDescent="0.35">
      <c r="P1359" s="3"/>
    </row>
    <row r="1360" spans="16:16" x14ac:dyDescent="0.35">
      <c r="P1360" s="3"/>
    </row>
    <row r="1361" spans="16:16" x14ac:dyDescent="0.35">
      <c r="P1361" s="3"/>
    </row>
    <row r="1362" spans="16:16" x14ac:dyDescent="0.35">
      <c r="P1362" s="3"/>
    </row>
    <row r="1363" spans="16:16" x14ac:dyDescent="0.35">
      <c r="P1363" s="3"/>
    </row>
    <row r="1364" spans="16:16" x14ac:dyDescent="0.35">
      <c r="P1364" s="3"/>
    </row>
    <row r="1365" spans="16:16" x14ac:dyDescent="0.35">
      <c r="P1365" s="3"/>
    </row>
    <row r="1366" spans="16:16" x14ac:dyDescent="0.35">
      <c r="P1366" s="3"/>
    </row>
    <row r="1367" spans="16:16" x14ac:dyDescent="0.35">
      <c r="P1367" s="3"/>
    </row>
    <row r="1368" spans="16:16" x14ac:dyDescent="0.35">
      <c r="P1368" s="3"/>
    </row>
    <row r="1369" spans="16:16" x14ac:dyDescent="0.35">
      <c r="P1369" s="3"/>
    </row>
    <row r="1370" spans="16:16" x14ac:dyDescent="0.35">
      <c r="P1370" s="3"/>
    </row>
    <row r="1371" spans="16:16" x14ac:dyDescent="0.35">
      <c r="P1371" s="3"/>
    </row>
    <row r="1372" spans="16:16" x14ac:dyDescent="0.35">
      <c r="P1372" s="3"/>
    </row>
    <row r="1373" spans="16:16" x14ac:dyDescent="0.35">
      <c r="P1373" s="3"/>
    </row>
    <row r="1374" spans="16:16" x14ac:dyDescent="0.35">
      <c r="P1374" s="3"/>
    </row>
    <row r="1375" spans="16:16" x14ac:dyDescent="0.35">
      <c r="P1375" s="3"/>
    </row>
    <row r="1376" spans="16:16" x14ac:dyDescent="0.35">
      <c r="P1376" s="3"/>
    </row>
    <row r="1377" spans="16:16" x14ac:dyDescent="0.35">
      <c r="P1377" s="3"/>
    </row>
    <row r="1378" spans="16:16" x14ac:dyDescent="0.35">
      <c r="P1378" s="3"/>
    </row>
    <row r="1379" spans="16:16" x14ac:dyDescent="0.35">
      <c r="P1379" s="3"/>
    </row>
    <row r="1380" spans="16:16" x14ac:dyDescent="0.35">
      <c r="P1380" s="3"/>
    </row>
    <row r="1381" spans="16:16" x14ac:dyDescent="0.35">
      <c r="P1381" s="3"/>
    </row>
    <row r="1382" spans="16:16" x14ac:dyDescent="0.35">
      <c r="P1382" s="3"/>
    </row>
    <row r="1383" spans="16:16" x14ac:dyDescent="0.35">
      <c r="P1383" s="3"/>
    </row>
    <row r="1384" spans="16:16" x14ac:dyDescent="0.35">
      <c r="P1384" s="3"/>
    </row>
    <row r="1385" spans="16:16" x14ac:dyDescent="0.35">
      <c r="P1385" s="3"/>
    </row>
    <row r="1386" spans="16:16" x14ac:dyDescent="0.35">
      <c r="P1386" s="3"/>
    </row>
    <row r="1387" spans="16:16" x14ac:dyDescent="0.35">
      <c r="P1387" s="3"/>
    </row>
    <row r="1388" spans="16:16" x14ac:dyDescent="0.35">
      <c r="P1388" s="3"/>
    </row>
    <row r="1389" spans="16:16" x14ac:dyDescent="0.35">
      <c r="P1389" s="3"/>
    </row>
    <row r="1390" spans="16:16" x14ac:dyDescent="0.35">
      <c r="P1390" s="3"/>
    </row>
    <row r="1391" spans="16:16" x14ac:dyDescent="0.35">
      <c r="P1391" s="3"/>
    </row>
    <row r="1392" spans="16:16" x14ac:dyDescent="0.35">
      <c r="P1392" s="3"/>
    </row>
    <row r="1393" spans="16:16" x14ac:dyDescent="0.35">
      <c r="P1393" s="3"/>
    </row>
    <row r="1394" spans="16:16" x14ac:dyDescent="0.35">
      <c r="P1394" s="3"/>
    </row>
    <row r="1395" spans="16:16" x14ac:dyDescent="0.35">
      <c r="P1395" s="3"/>
    </row>
    <row r="1396" spans="16:16" x14ac:dyDescent="0.35">
      <c r="P1396" s="3"/>
    </row>
    <row r="1397" spans="16:16" x14ac:dyDescent="0.35">
      <c r="P1397" s="3"/>
    </row>
    <row r="1398" spans="16:16" x14ac:dyDescent="0.35">
      <c r="P1398" s="3"/>
    </row>
    <row r="1399" spans="16:16" x14ac:dyDescent="0.35">
      <c r="P1399" s="3"/>
    </row>
    <row r="1400" spans="16:16" x14ac:dyDescent="0.35">
      <c r="P1400" s="3"/>
    </row>
    <row r="1401" spans="16:16" x14ac:dyDescent="0.35">
      <c r="P1401" s="3"/>
    </row>
    <row r="1402" spans="16:16" x14ac:dyDescent="0.35">
      <c r="P1402" s="3"/>
    </row>
    <row r="1403" spans="16:16" x14ac:dyDescent="0.35">
      <c r="P1403" s="3"/>
    </row>
    <row r="1404" spans="16:16" x14ac:dyDescent="0.35">
      <c r="P1404" s="3"/>
    </row>
    <row r="1405" spans="16:16" x14ac:dyDescent="0.35">
      <c r="P1405" s="3"/>
    </row>
    <row r="1406" spans="16:16" x14ac:dyDescent="0.35">
      <c r="P1406" s="3"/>
    </row>
    <row r="1407" spans="16:16" x14ac:dyDescent="0.35">
      <c r="P1407" s="3"/>
    </row>
    <row r="1408" spans="16:16" x14ac:dyDescent="0.35">
      <c r="P1408" s="3"/>
    </row>
    <row r="1409" spans="16:16" x14ac:dyDescent="0.35">
      <c r="P1409" s="3"/>
    </row>
    <row r="1410" spans="16:16" x14ac:dyDescent="0.35">
      <c r="P1410" s="3"/>
    </row>
    <row r="1411" spans="16:16" x14ac:dyDescent="0.35">
      <c r="P1411" s="3"/>
    </row>
    <row r="1412" spans="16:16" x14ac:dyDescent="0.35">
      <c r="P1412" s="3"/>
    </row>
    <row r="1413" spans="16:16" x14ac:dyDescent="0.35">
      <c r="P1413" s="3"/>
    </row>
    <row r="1414" spans="16:16" x14ac:dyDescent="0.35">
      <c r="P1414" s="3"/>
    </row>
    <row r="1415" spans="16:16" x14ac:dyDescent="0.35">
      <c r="P1415" s="3"/>
    </row>
    <row r="1416" spans="16:16" x14ac:dyDescent="0.35">
      <c r="P1416" s="3"/>
    </row>
    <row r="1417" spans="16:16" x14ac:dyDescent="0.35">
      <c r="P1417" s="3"/>
    </row>
    <row r="1418" spans="16:16" x14ac:dyDescent="0.35">
      <c r="P1418" s="3"/>
    </row>
    <row r="1419" spans="16:16" x14ac:dyDescent="0.35">
      <c r="P1419" s="3"/>
    </row>
    <row r="1420" spans="16:16" x14ac:dyDescent="0.35">
      <c r="P1420" s="3"/>
    </row>
    <row r="1421" spans="16:16" x14ac:dyDescent="0.35">
      <c r="P1421" s="3"/>
    </row>
    <row r="1422" spans="16:16" x14ac:dyDescent="0.35">
      <c r="P1422" s="3"/>
    </row>
    <row r="1423" spans="16:16" x14ac:dyDescent="0.35">
      <c r="P1423" s="3"/>
    </row>
    <row r="1424" spans="16:16" x14ac:dyDescent="0.35">
      <c r="P1424" s="3"/>
    </row>
    <row r="1425" spans="16:16" x14ac:dyDescent="0.35">
      <c r="P1425" s="3"/>
    </row>
    <row r="1426" spans="16:16" x14ac:dyDescent="0.35">
      <c r="P1426" s="3"/>
    </row>
    <row r="1427" spans="16:16" x14ac:dyDescent="0.35">
      <c r="P1427" s="3"/>
    </row>
    <row r="1428" spans="16:16" x14ac:dyDescent="0.35">
      <c r="P1428" s="3"/>
    </row>
    <row r="1429" spans="16:16" x14ac:dyDescent="0.35">
      <c r="P1429" s="3"/>
    </row>
    <row r="1430" spans="16:16" x14ac:dyDescent="0.35">
      <c r="P1430" s="3"/>
    </row>
    <row r="1431" spans="16:16" x14ac:dyDescent="0.35">
      <c r="P1431" s="3"/>
    </row>
    <row r="1432" spans="16:16" x14ac:dyDescent="0.35">
      <c r="P1432" s="3"/>
    </row>
    <row r="1433" spans="16:16" x14ac:dyDescent="0.35">
      <c r="P1433" s="3"/>
    </row>
    <row r="1434" spans="16:16" x14ac:dyDescent="0.35">
      <c r="P1434" s="3"/>
    </row>
    <row r="1435" spans="16:16" x14ac:dyDescent="0.35">
      <c r="P1435" s="3"/>
    </row>
    <row r="1436" spans="16:16" x14ac:dyDescent="0.35">
      <c r="P1436" s="3"/>
    </row>
    <row r="1437" spans="16:16" x14ac:dyDescent="0.35">
      <c r="P1437" s="3"/>
    </row>
    <row r="1438" spans="16:16" x14ac:dyDescent="0.35">
      <c r="P1438" s="3"/>
    </row>
    <row r="1439" spans="16:16" x14ac:dyDescent="0.35">
      <c r="P1439" s="3"/>
    </row>
    <row r="1440" spans="16:16" x14ac:dyDescent="0.35">
      <c r="P1440" s="3"/>
    </row>
    <row r="1441" spans="16:16" x14ac:dyDescent="0.35">
      <c r="P1441" s="3"/>
    </row>
    <row r="1442" spans="16:16" x14ac:dyDescent="0.35">
      <c r="P1442" s="3"/>
    </row>
    <row r="1443" spans="16:16" x14ac:dyDescent="0.35">
      <c r="P1443" s="3"/>
    </row>
    <row r="1444" spans="16:16" x14ac:dyDescent="0.35">
      <c r="P1444" s="3"/>
    </row>
    <row r="1445" spans="16:16" x14ac:dyDescent="0.35">
      <c r="P1445" s="3"/>
    </row>
    <row r="1446" spans="16:16" x14ac:dyDescent="0.35">
      <c r="P1446" s="3"/>
    </row>
    <row r="1447" spans="16:16" x14ac:dyDescent="0.35">
      <c r="P1447" s="3"/>
    </row>
    <row r="1448" spans="16:16" x14ac:dyDescent="0.35">
      <c r="P1448" s="3"/>
    </row>
    <row r="1449" spans="16:16" x14ac:dyDescent="0.35">
      <c r="P1449" s="3"/>
    </row>
    <row r="1450" spans="16:16" x14ac:dyDescent="0.35">
      <c r="P1450" s="3"/>
    </row>
    <row r="1451" spans="16:16" x14ac:dyDescent="0.35">
      <c r="P1451" s="3"/>
    </row>
    <row r="1452" spans="16:16" x14ac:dyDescent="0.35">
      <c r="P1452" s="3"/>
    </row>
    <row r="1453" spans="16:16" x14ac:dyDescent="0.35">
      <c r="P1453" s="3"/>
    </row>
    <row r="1454" spans="16:16" x14ac:dyDescent="0.35">
      <c r="P1454" s="3"/>
    </row>
    <row r="1455" spans="16:16" x14ac:dyDescent="0.35">
      <c r="P1455" s="3"/>
    </row>
    <row r="1456" spans="16:16" x14ac:dyDescent="0.35">
      <c r="P1456" s="3"/>
    </row>
    <row r="1457" spans="16:16" x14ac:dyDescent="0.35">
      <c r="P1457" s="3"/>
    </row>
    <row r="1458" spans="16:16" x14ac:dyDescent="0.35">
      <c r="P1458" s="3"/>
    </row>
    <row r="1459" spans="16:16" x14ac:dyDescent="0.35">
      <c r="P1459" s="3"/>
    </row>
    <row r="1460" spans="16:16" x14ac:dyDescent="0.35">
      <c r="P1460" s="3"/>
    </row>
    <row r="1461" spans="16:16" x14ac:dyDescent="0.35">
      <c r="P1461" s="3"/>
    </row>
    <row r="1462" spans="16:16" x14ac:dyDescent="0.35">
      <c r="P1462" s="3"/>
    </row>
    <row r="1463" spans="16:16" x14ac:dyDescent="0.35">
      <c r="P1463" s="3"/>
    </row>
    <row r="1464" spans="16:16" x14ac:dyDescent="0.35">
      <c r="P1464" s="3"/>
    </row>
    <row r="1465" spans="16:16" x14ac:dyDescent="0.35">
      <c r="P1465" s="3"/>
    </row>
    <row r="1466" spans="16:16" x14ac:dyDescent="0.35">
      <c r="P1466" s="3"/>
    </row>
    <row r="1467" spans="16:16" x14ac:dyDescent="0.35">
      <c r="P1467" s="3"/>
    </row>
    <row r="1468" spans="16:16" x14ac:dyDescent="0.35">
      <c r="P1468" s="3"/>
    </row>
    <row r="1469" spans="16:16" x14ac:dyDescent="0.35">
      <c r="P1469" s="3"/>
    </row>
    <row r="1470" spans="16:16" x14ac:dyDescent="0.35">
      <c r="P1470" s="3"/>
    </row>
    <row r="1471" spans="16:16" x14ac:dyDescent="0.35">
      <c r="P1471" s="3"/>
    </row>
    <row r="1472" spans="16:16" x14ac:dyDescent="0.35">
      <c r="P1472" s="3"/>
    </row>
    <row r="1473" spans="16:16" x14ac:dyDescent="0.35">
      <c r="P1473" s="3"/>
    </row>
    <row r="1474" spans="16:16" x14ac:dyDescent="0.35">
      <c r="P1474" s="3"/>
    </row>
  </sheetData>
  <autoFilter ref="A220:E250" xr:uid="{00000000-0009-0000-0000-000027000000}"/>
  <mergeCells count="31">
    <mergeCell ref="A502:B502"/>
    <mergeCell ref="I454:J454"/>
    <mergeCell ref="K454:L454"/>
    <mergeCell ref="I455:J455"/>
    <mergeCell ref="K455:L455"/>
    <mergeCell ref="I456:J456"/>
    <mergeCell ref="K456:L456"/>
    <mergeCell ref="I457:J457"/>
    <mergeCell ref="K457:L457"/>
    <mergeCell ref="I458:J458"/>
    <mergeCell ref="K458:L458"/>
    <mergeCell ref="A490:B490"/>
    <mergeCell ref="I451:J451"/>
    <mergeCell ref="K451:L451"/>
    <mergeCell ref="I452:J452"/>
    <mergeCell ref="K452:L452"/>
    <mergeCell ref="I453:J453"/>
    <mergeCell ref="K453:L453"/>
    <mergeCell ref="Z107:Z132"/>
    <mergeCell ref="Z133:Z158"/>
    <mergeCell ref="Z159:Z184"/>
    <mergeCell ref="Z185:Z210"/>
    <mergeCell ref="H448:H450"/>
    <mergeCell ref="I448:J450"/>
    <mergeCell ref="K448:L450"/>
    <mergeCell ref="Z81:Z106"/>
    <mergeCell ref="R18:R19"/>
    <mergeCell ref="R20:R22"/>
    <mergeCell ref="R23:R25"/>
    <mergeCell ref="Z29:Z54"/>
    <mergeCell ref="Z55:Z80"/>
  </mergeCells>
  <conditionalFormatting sqref="A254">
    <cfRule type="iconSet" priority="18">
      <iconSet iconSet="3TrafficLights2">
        <cfvo type="percent" val="0"/>
        <cfvo type="percent" val="33"/>
        <cfvo type="percent" val="67"/>
      </iconSet>
    </cfRule>
    <cfRule type="dataBar" priority="19">
      <dataBar>
        <cfvo type="min"/>
        <cfvo type="max"/>
        <color rgb="FF63C384"/>
      </dataBar>
      <extLst>
        <ext xmlns:x14="http://schemas.microsoft.com/office/spreadsheetml/2009/9/main" uri="{B025F937-C7B1-47D3-B67F-A62EFF666E3E}">
          <x14:id>{61863C8A-5849-489A-931E-02BF1CE1875B}</x14:id>
        </ext>
      </extLst>
    </cfRule>
    <cfRule type="colorScale" priority="20">
      <colorScale>
        <cfvo type="min"/>
        <cfvo type="percentile" val="50"/>
        <cfvo type="max"/>
        <color rgb="FFF8696B"/>
        <color rgb="FFFFEB84"/>
        <color rgb="FF63BE7B"/>
      </colorScale>
    </cfRule>
  </conditionalFormatting>
  <conditionalFormatting sqref="A255">
    <cfRule type="colorScale" priority="15">
      <colorScale>
        <cfvo type="min"/>
        <cfvo type="percentile" val="50"/>
        <cfvo type="max"/>
        <color rgb="FFF8696B"/>
        <color rgb="FFFFEB84"/>
        <color rgb="FF63BE7B"/>
      </colorScale>
    </cfRule>
  </conditionalFormatting>
  <conditionalFormatting sqref="A255:A258">
    <cfRule type="colorScale" priority="12">
      <colorScale>
        <cfvo type="min"/>
        <cfvo type="percentile" val="50"/>
        <cfvo type="max"/>
        <color rgb="FFF8696B"/>
        <color rgb="FFFFEB84"/>
        <color rgb="FF63BE7B"/>
      </colorScale>
    </cfRule>
    <cfRule type="colorScale" priority="13">
      <colorScale>
        <cfvo type="min"/>
        <cfvo type="percentile" val="50"/>
        <cfvo type="max"/>
        <color rgb="FFF8696B"/>
        <color rgb="FFFFEB84"/>
        <color rgb="FF63BE7B"/>
      </colorScale>
    </cfRule>
    <cfRule type="iconSet" priority="14">
      <iconSet>
        <cfvo type="percent" val="0"/>
        <cfvo type="percent" val="33"/>
        <cfvo type="percent" val="67"/>
      </iconSet>
    </cfRule>
  </conditionalFormatting>
  <conditionalFormatting sqref="A460">
    <cfRule type="iconSet" priority="8">
      <iconSet iconSet="3TrafficLights2">
        <cfvo type="percent" val="0"/>
        <cfvo type="percent" val="33"/>
        <cfvo type="percent" val="67"/>
      </iconSet>
    </cfRule>
    <cfRule type="dataBar" priority="9">
      <dataBar>
        <cfvo type="min"/>
        <cfvo type="max"/>
        <color rgb="FF63C384"/>
      </dataBar>
      <extLst>
        <ext xmlns:x14="http://schemas.microsoft.com/office/spreadsheetml/2009/9/main" uri="{B025F937-C7B1-47D3-B67F-A62EFF666E3E}">
          <x14:id>{B4A465E8-11BD-4673-AD20-9DFA4B8568DB}</x14:id>
        </ext>
      </extLst>
    </cfRule>
    <cfRule type="colorScale" priority="10">
      <colorScale>
        <cfvo type="min"/>
        <cfvo type="percentile" val="50"/>
        <cfvo type="max"/>
        <color rgb="FFF8696B"/>
        <color rgb="FFFFEB84"/>
        <color rgb="FF63BE7B"/>
      </colorScale>
    </cfRule>
  </conditionalFormatting>
  <conditionalFormatting sqref="A461">
    <cfRule type="colorScale" priority="5">
      <colorScale>
        <cfvo type="min"/>
        <cfvo type="percentile" val="50"/>
        <cfvo type="max"/>
        <color rgb="FFF8696B"/>
        <color rgb="FFFFEB84"/>
        <color rgb="FF63BE7B"/>
      </colorScale>
    </cfRule>
  </conditionalFormatting>
  <conditionalFormatting sqref="A461:A464">
    <cfRule type="colorScale" priority="2">
      <colorScale>
        <cfvo type="min"/>
        <cfvo type="percentile" val="50"/>
        <cfvo type="max"/>
        <color rgb="FFF8696B"/>
        <color rgb="FFFFEB84"/>
        <color rgb="FF63BE7B"/>
      </colorScale>
    </cfRule>
    <cfRule type="colorScale" priority="3">
      <colorScale>
        <cfvo type="min"/>
        <cfvo type="percentile" val="50"/>
        <cfvo type="max"/>
        <color rgb="FFF8696B"/>
        <color rgb="FFFFEB84"/>
        <color rgb="FF63BE7B"/>
      </colorScale>
    </cfRule>
    <cfRule type="iconSet" priority="4">
      <iconSet>
        <cfvo type="percent" val="0"/>
        <cfvo type="percent" val="33"/>
        <cfvo type="percent" val="67"/>
      </iconSet>
    </cfRule>
  </conditionalFormatting>
  <conditionalFormatting sqref="B254">
    <cfRule type="dataBar" priority="16">
      <dataBar>
        <cfvo type="min"/>
        <cfvo type="max"/>
        <color rgb="FF63C384"/>
      </dataBar>
      <extLst>
        <ext xmlns:x14="http://schemas.microsoft.com/office/spreadsheetml/2009/9/main" uri="{B025F937-C7B1-47D3-B67F-A62EFF666E3E}">
          <x14:id>{CFDBF324-D8F4-4375-BBB4-BE8502F05D5D}</x14:id>
        </ext>
      </extLst>
    </cfRule>
  </conditionalFormatting>
  <conditionalFormatting sqref="B255:B258">
    <cfRule type="dataBar" priority="21">
      <dataBar>
        <cfvo type="min"/>
        <cfvo type="max"/>
        <color rgb="FF63C384"/>
      </dataBar>
      <extLst>
        <ext xmlns:x14="http://schemas.microsoft.com/office/spreadsheetml/2009/9/main" uri="{B025F937-C7B1-47D3-B67F-A62EFF666E3E}">
          <x14:id>{4BAE8BF0-976B-4353-806A-5467AD618B65}</x14:id>
        </ext>
      </extLst>
    </cfRule>
  </conditionalFormatting>
  <conditionalFormatting sqref="B460">
    <cfRule type="dataBar" priority="6">
      <dataBar>
        <cfvo type="min"/>
        <cfvo type="max"/>
        <color rgb="FF63C384"/>
      </dataBar>
      <extLst>
        <ext xmlns:x14="http://schemas.microsoft.com/office/spreadsheetml/2009/9/main" uri="{B025F937-C7B1-47D3-B67F-A62EFF666E3E}">
          <x14:id>{AA5C27A0-CDED-4082-A267-64D195665B60}</x14:id>
        </ext>
      </extLst>
    </cfRule>
  </conditionalFormatting>
  <conditionalFormatting sqref="B461:B464">
    <cfRule type="dataBar" priority="11">
      <dataBar>
        <cfvo type="min"/>
        <cfvo type="max"/>
        <color rgb="FF63C384"/>
      </dataBar>
      <extLst>
        <ext xmlns:x14="http://schemas.microsoft.com/office/spreadsheetml/2009/9/main" uri="{B025F937-C7B1-47D3-B67F-A62EFF666E3E}">
          <x14:id>{F728DDD0-A6AD-47D1-AD5A-F92A52527219}</x14:id>
        </ext>
      </extLst>
    </cfRule>
  </conditionalFormatting>
  <conditionalFormatting sqref="C461:C464">
    <cfRule type="dataBar" priority="1">
      <dataBar>
        <cfvo type="min"/>
        <cfvo type="max"/>
        <color rgb="FF63C384"/>
      </dataBar>
      <extLst>
        <ext xmlns:x14="http://schemas.microsoft.com/office/spreadsheetml/2009/9/main" uri="{B025F937-C7B1-47D3-B67F-A62EFF666E3E}">
          <x14:id>{F3888252-1B0A-4D7F-98F7-EE7A4CCE1231}</x14:id>
        </ext>
      </extLst>
    </cfRule>
  </conditionalFormatting>
  <dataValidations count="6">
    <dataValidation type="list" allowBlank="1" showInputMessage="1" showErrorMessage="1" sqref="A451:A458" xr:uid="{00000000-0002-0000-2700-000000000000}">
      <formula1>$B$220:$B$250</formula1>
    </dataValidation>
    <dataValidation type="list" allowBlank="1" showInputMessage="1" showErrorMessage="1" sqref="H451:I451 H457:I457 H455:I455 H453:I453 K451 K455 K453 K457" xr:uid="{00000000-0002-0000-2700-000001000000}">
      <formula1>$A$254:$A$258</formula1>
    </dataValidation>
    <dataValidation type="list" allowBlank="1" showInputMessage="1" showErrorMessage="1" sqref="D452:D457" xr:uid="{00000000-0002-0000-2700-000002000000}">
      <formula1>$H$203</formula1>
    </dataValidation>
    <dataValidation type="list" allowBlank="1" showInputMessage="1" showErrorMessage="1" sqref="H222 H229 H238 H244" xr:uid="{00000000-0002-0000-2700-000003000000}">
      <formula1>$C$3:$C$6</formula1>
    </dataValidation>
    <dataValidation type="list" allowBlank="1" showInputMessage="1" showErrorMessage="1" sqref="I222 I229 I244" xr:uid="{00000000-0002-0000-2700-000004000000}">
      <formula1>INDIRECT($H$222)</formula1>
    </dataValidation>
    <dataValidation type="list" allowBlank="1" showInputMessage="1" showErrorMessage="1" sqref="I238" xr:uid="{00000000-0002-0000-2700-000005000000}">
      <formula1>INDIRECT($H$238)</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iconSet" priority="17" id="{B9F83B9C-87C9-498B-9051-553BC78643B0}">
            <x14:iconSet custom="1">
              <x14:cfvo type="percent">
                <xm:f>0</xm:f>
              </x14:cfvo>
              <x14:cfvo type="num">
                <xm:f>$B$257</xm:f>
              </x14:cfvo>
              <x14:cfvo type="num">
                <xm:f>$B$258</xm:f>
              </x14:cfvo>
              <x14:cfIcon iconSet="3Flags" iconId="0"/>
              <x14:cfIcon iconSet="3Flags" iconId="1"/>
              <x14:cfIcon iconSet="3Flags" iconId="2"/>
            </x14:iconSet>
          </x14:cfRule>
          <x14:cfRule type="dataBar" id="{61863C8A-5849-489A-931E-02BF1CE1875B}">
            <x14:dataBar minLength="0" maxLength="100" gradient="0">
              <x14:cfvo type="autoMin"/>
              <x14:cfvo type="autoMax"/>
              <x14:negativeFillColor rgb="FFFF0000"/>
              <x14:axisColor rgb="FF000000"/>
            </x14:dataBar>
          </x14:cfRule>
          <xm:sqref>A254</xm:sqref>
        </x14:conditionalFormatting>
        <x14:conditionalFormatting xmlns:xm="http://schemas.microsoft.com/office/excel/2006/main">
          <x14:cfRule type="iconSet" priority="7" id="{440CF560-303E-4112-9999-2AE2D720B9E8}">
            <x14:iconSet custom="1">
              <x14:cfvo type="percent">
                <xm:f>0</xm:f>
              </x14:cfvo>
              <x14:cfvo type="num">
                <xm:f>$B$257</xm:f>
              </x14:cfvo>
              <x14:cfvo type="num">
                <xm:f>$B$258</xm:f>
              </x14:cfvo>
              <x14:cfIcon iconSet="3Flags" iconId="0"/>
              <x14:cfIcon iconSet="3Flags" iconId="1"/>
              <x14:cfIcon iconSet="3Flags" iconId="2"/>
            </x14:iconSet>
          </x14:cfRule>
          <x14:cfRule type="dataBar" id="{B4A465E8-11BD-4673-AD20-9DFA4B8568DB}">
            <x14:dataBar minLength="0" maxLength="100" gradient="0">
              <x14:cfvo type="autoMin"/>
              <x14:cfvo type="autoMax"/>
              <x14:negativeFillColor rgb="FFFF0000"/>
              <x14:axisColor rgb="FF000000"/>
            </x14:dataBar>
          </x14:cfRule>
          <xm:sqref>A460</xm:sqref>
        </x14:conditionalFormatting>
        <x14:conditionalFormatting xmlns:xm="http://schemas.microsoft.com/office/excel/2006/main">
          <x14:cfRule type="dataBar" id="{CFDBF324-D8F4-4375-BBB4-BE8502F05D5D}">
            <x14:dataBar minLength="0" maxLength="100" gradient="0">
              <x14:cfvo type="autoMin"/>
              <x14:cfvo type="autoMax"/>
              <x14:negativeFillColor rgb="FFFF0000"/>
              <x14:axisColor rgb="FF000000"/>
            </x14:dataBar>
          </x14:cfRule>
          <xm:sqref>B254</xm:sqref>
        </x14:conditionalFormatting>
        <x14:conditionalFormatting xmlns:xm="http://schemas.microsoft.com/office/excel/2006/main">
          <x14:cfRule type="dataBar" id="{4BAE8BF0-976B-4353-806A-5467AD618B65}">
            <x14:dataBar minLength="0" maxLength="100" gradient="0">
              <x14:cfvo type="autoMin"/>
              <x14:cfvo type="autoMax"/>
              <x14:negativeFillColor rgb="FFFF0000"/>
              <x14:axisColor rgb="FF000000"/>
            </x14:dataBar>
          </x14:cfRule>
          <xm:sqref>B255:B258</xm:sqref>
        </x14:conditionalFormatting>
        <x14:conditionalFormatting xmlns:xm="http://schemas.microsoft.com/office/excel/2006/main">
          <x14:cfRule type="dataBar" id="{AA5C27A0-CDED-4082-A267-64D195665B60}">
            <x14:dataBar minLength="0" maxLength="100" gradient="0">
              <x14:cfvo type="autoMin"/>
              <x14:cfvo type="autoMax"/>
              <x14:negativeFillColor rgb="FFFF0000"/>
              <x14:axisColor rgb="FF000000"/>
            </x14:dataBar>
          </x14:cfRule>
          <xm:sqref>B460</xm:sqref>
        </x14:conditionalFormatting>
        <x14:conditionalFormatting xmlns:xm="http://schemas.microsoft.com/office/excel/2006/main">
          <x14:cfRule type="dataBar" id="{F728DDD0-A6AD-47D1-AD5A-F92A52527219}">
            <x14:dataBar minLength="0" maxLength="100" gradient="0">
              <x14:cfvo type="autoMin"/>
              <x14:cfvo type="autoMax"/>
              <x14:negativeFillColor rgb="FFFF0000"/>
              <x14:axisColor rgb="FF000000"/>
            </x14:dataBar>
          </x14:cfRule>
          <xm:sqref>B461:B464</xm:sqref>
        </x14:conditionalFormatting>
        <x14:conditionalFormatting xmlns:xm="http://schemas.microsoft.com/office/excel/2006/main">
          <x14:cfRule type="dataBar" id="{F3888252-1B0A-4D7F-98F7-EE7A4CCE1231}">
            <x14:dataBar minLength="0" maxLength="100" gradient="0">
              <x14:cfvo type="autoMin"/>
              <x14:cfvo type="autoMax"/>
              <x14:negativeFillColor rgb="FFFF0000"/>
              <x14:axisColor rgb="FF000000"/>
            </x14:dataBar>
          </x14:cfRule>
          <xm:sqref>C461:C464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9540E-C441-4AEC-A5D8-BE79E3B844C3}">
  <sheetPr codeName="Hoja5"/>
  <dimension ref="A1:XFC33"/>
  <sheetViews>
    <sheetView showGridLines="0" zoomScale="50" zoomScaleNormal="50" zoomScaleSheetLayoutView="50" workbookViewId="0">
      <selection activeCell="I26" sqref="I26:L27"/>
    </sheetView>
  </sheetViews>
  <sheetFormatPr baseColWidth="10" defaultColWidth="0" defaultRowHeight="18.5" x14ac:dyDescent="0.45"/>
  <cols>
    <col min="1" max="1" width="6.453125" style="154" customWidth="1"/>
    <col min="2" max="2" width="14.453125" style="154" customWidth="1"/>
    <col min="3" max="3" width="23.81640625" style="154" customWidth="1"/>
    <col min="4" max="4" width="20.54296875" style="154" customWidth="1"/>
    <col min="5" max="5" width="9.81640625" style="154" customWidth="1"/>
    <col min="6" max="6" width="18.81640625" style="154" customWidth="1"/>
    <col min="7" max="7" width="25.1796875" style="154" customWidth="1"/>
    <col min="8" max="8" width="21.81640625" style="154" customWidth="1"/>
    <col min="9" max="9" width="32.7265625" style="154" customWidth="1"/>
    <col min="10" max="10" width="105" style="154" customWidth="1"/>
    <col min="11" max="11" width="86.453125" style="154" customWidth="1"/>
    <col min="12" max="12" width="74.453125" style="154" customWidth="1"/>
    <col min="13" max="13" width="0.453125" style="154" customWidth="1"/>
    <col min="14" max="14" width="0" style="154" hidden="1" customWidth="1"/>
    <col min="15" max="16375" width="0" style="154" hidden="1"/>
    <col min="16376" max="16376" width="72.7265625" style="154" hidden="1"/>
    <col min="16377" max="16377" width="28.7265625" style="154" hidden="1"/>
    <col min="16378" max="16378" width="26.7265625" style="154" hidden="1"/>
    <col min="16379" max="16379" width="29.7265625" style="154" hidden="1"/>
    <col min="16380" max="16380" width="31" style="154" hidden="1"/>
    <col min="16381" max="16381" width="11.453125" style="154" hidden="1"/>
    <col min="16382" max="16383" width="12.7265625" style="154" hidden="1"/>
    <col min="16384" max="16384" width="36.81640625" style="154" hidden="1"/>
  </cols>
  <sheetData>
    <row r="1" spans="1:22" ht="73.5" customHeight="1" thickBot="1" x14ac:dyDescent="0.5">
      <c r="A1" s="300" t="s">
        <v>54</v>
      </c>
      <c r="B1" s="300"/>
      <c r="C1" s="300"/>
      <c r="D1" s="300"/>
      <c r="E1" s="300"/>
      <c r="F1" s="300"/>
      <c r="G1" s="300"/>
      <c r="H1" s="300"/>
      <c r="I1" s="300"/>
      <c r="J1" s="300"/>
      <c r="K1" s="300"/>
      <c r="L1" s="300"/>
    </row>
    <row r="2" spans="1:22" ht="24.75" customHeight="1" thickBot="1" x14ac:dyDescent="0.5">
      <c r="A2" s="287" t="s">
        <v>55</v>
      </c>
      <c r="B2" s="287"/>
      <c r="C2" s="287"/>
      <c r="D2" s="287"/>
      <c r="E2" s="160" t="s">
        <v>56</v>
      </c>
      <c r="F2" s="288" t="s">
        <v>57</v>
      </c>
      <c r="G2" s="288"/>
      <c r="H2" s="161" t="s">
        <v>58</v>
      </c>
      <c r="I2" s="289" t="s">
        <v>59</v>
      </c>
      <c r="J2" s="162" t="s">
        <v>56</v>
      </c>
      <c r="K2" s="160" t="s">
        <v>57</v>
      </c>
      <c r="L2" s="220" t="s">
        <v>58</v>
      </c>
    </row>
    <row r="3" spans="1:22" ht="24.75" customHeight="1" thickBot="1" x14ac:dyDescent="0.5">
      <c r="A3" s="287"/>
      <c r="B3" s="287"/>
      <c r="C3" s="287"/>
      <c r="D3" s="287"/>
      <c r="E3" s="159">
        <v>1</v>
      </c>
      <c r="F3" s="287">
        <v>1</v>
      </c>
      <c r="G3" s="287"/>
      <c r="H3" s="163">
        <v>2024</v>
      </c>
      <c r="I3" s="289"/>
      <c r="J3" s="159">
        <v>31</v>
      </c>
      <c r="K3" s="159">
        <v>12</v>
      </c>
      <c r="L3" s="159">
        <v>2024</v>
      </c>
    </row>
    <row r="4" spans="1:22" ht="33" customHeight="1" thickBot="1" x14ac:dyDescent="0.5">
      <c r="A4" s="262" t="s">
        <v>60</v>
      </c>
      <c r="B4" s="268" t="s">
        <v>70</v>
      </c>
      <c r="C4" s="268"/>
      <c r="D4" s="268"/>
      <c r="E4" s="268"/>
      <c r="F4" s="268"/>
      <c r="G4" s="262" t="s">
        <v>71</v>
      </c>
      <c r="H4" s="263" t="s">
        <v>72</v>
      </c>
      <c r="I4" s="263" t="s">
        <v>63</v>
      </c>
      <c r="J4" s="263"/>
      <c r="K4" s="263"/>
      <c r="L4" s="263"/>
    </row>
    <row r="5" spans="1:22" ht="53.25" customHeight="1" thickBot="1" x14ac:dyDescent="0.5">
      <c r="A5" s="262"/>
      <c r="B5" s="269" t="str">
        <f>'CONSOLIDADO EV. 2024 SNS'!$C$5</f>
        <v>Superintendencia Delegada para la Protección al Usuario</v>
      </c>
      <c r="C5" s="269"/>
      <c r="D5" s="269"/>
      <c r="E5" s="269"/>
      <c r="F5" s="269"/>
      <c r="G5" s="262"/>
      <c r="H5" s="263"/>
      <c r="I5" s="263"/>
      <c r="J5" s="263"/>
      <c r="K5" s="263"/>
      <c r="L5" s="263"/>
    </row>
    <row r="6" spans="1:22" ht="148.5" customHeight="1" thickBot="1" x14ac:dyDescent="0.5">
      <c r="A6" s="271">
        <v>1</v>
      </c>
      <c r="B6" s="270" t="s">
        <v>101</v>
      </c>
      <c r="C6" s="270"/>
      <c r="D6" s="270"/>
      <c r="E6" s="270"/>
      <c r="F6" s="270"/>
      <c r="G6" s="272">
        <v>1</v>
      </c>
      <c r="H6" s="273">
        <v>10</v>
      </c>
      <c r="I6" s="291" t="s">
        <v>749</v>
      </c>
      <c r="J6" s="275"/>
      <c r="K6" s="275"/>
      <c r="L6" s="276"/>
    </row>
    <row r="7" spans="1:22" ht="148.5" customHeight="1" thickBot="1" x14ac:dyDescent="0.5">
      <c r="A7" s="271"/>
      <c r="B7" s="270"/>
      <c r="C7" s="270"/>
      <c r="D7" s="270"/>
      <c r="E7" s="270"/>
      <c r="F7" s="270"/>
      <c r="G7" s="272"/>
      <c r="H7" s="273"/>
      <c r="I7" s="275"/>
      <c r="J7" s="275"/>
      <c r="K7" s="275"/>
      <c r="L7" s="276"/>
    </row>
    <row r="8" spans="1:22" ht="148.5" customHeight="1" thickBot="1" x14ac:dyDescent="0.5">
      <c r="A8" s="271">
        <f>A6+1</f>
        <v>2</v>
      </c>
      <c r="B8" s="277" t="s">
        <v>102</v>
      </c>
      <c r="C8" s="277"/>
      <c r="D8" s="277"/>
      <c r="E8" s="277"/>
      <c r="F8" s="277"/>
      <c r="G8" s="272">
        <v>1</v>
      </c>
      <c r="H8" s="273">
        <v>10</v>
      </c>
      <c r="I8" s="291" t="s">
        <v>103</v>
      </c>
      <c r="J8" s="275"/>
      <c r="K8" s="275"/>
      <c r="L8" s="276"/>
    </row>
    <row r="9" spans="1:22" ht="148.5" customHeight="1" thickBot="1" x14ac:dyDescent="0.5">
      <c r="A9" s="271"/>
      <c r="B9" s="277"/>
      <c r="C9" s="277"/>
      <c r="D9" s="277"/>
      <c r="E9" s="277"/>
      <c r="F9" s="277"/>
      <c r="G9" s="272"/>
      <c r="H9" s="273"/>
      <c r="I9" s="275"/>
      <c r="J9" s="275"/>
      <c r="K9" s="275"/>
      <c r="L9" s="276"/>
      <c r="O9" s="267"/>
      <c r="P9" s="267"/>
      <c r="Q9" s="267"/>
      <c r="R9" s="267"/>
      <c r="S9" s="267"/>
      <c r="T9" s="267"/>
      <c r="U9" s="267"/>
      <c r="V9" s="267"/>
    </row>
    <row r="10" spans="1:22" ht="148.5" customHeight="1" thickBot="1" x14ac:dyDescent="0.5">
      <c r="A10" s="271">
        <f>A8+1</f>
        <v>3</v>
      </c>
      <c r="B10" s="270" t="s">
        <v>104</v>
      </c>
      <c r="C10" s="270"/>
      <c r="D10" s="270"/>
      <c r="E10" s="270"/>
      <c r="F10" s="270"/>
      <c r="G10" s="272">
        <v>1</v>
      </c>
      <c r="H10" s="273">
        <v>10</v>
      </c>
      <c r="I10" s="291" t="s">
        <v>105</v>
      </c>
      <c r="J10" s="275"/>
      <c r="K10" s="275"/>
      <c r="L10" s="276"/>
      <c r="O10" s="164"/>
      <c r="P10" s="164"/>
      <c r="Q10" s="164"/>
      <c r="R10" s="164"/>
      <c r="S10" s="164"/>
      <c r="T10" s="164"/>
      <c r="U10" s="164"/>
      <c r="V10" s="164"/>
    </row>
    <row r="11" spans="1:22" ht="148.5" customHeight="1" thickBot="1" x14ac:dyDescent="0.5">
      <c r="A11" s="271"/>
      <c r="B11" s="270"/>
      <c r="C11" s="270"/>
      <c r="D11" s="270"/>
      <c r="E11" s="270"/>
      <c r="F11" s="270"/>
      <c r="G11" s="272"/>
      <c r="H11" s="273"/>
      <c r="I11" s="275"/>
      <c r="J11" s="275"/>
      <c r="K11" s="275"/>
      <c r="L11" s="276"/>
      <c r="O11" s="164"/>
      <c r="P11" s="164"/>
      <c r="Q11" s="164"/>
      <c r="R11" s="164"/>
      <c r="S11" s="164"/>
      <c r="T11" s="164"/>
      <c r="U11" s="164"/>
      <c r="V11" s="164"/>
    </row>
    <row r="12" spans="1:22" ht="148.5" customHeight="1" thickBot="1" x14ac:dyDescent="0.5">
      <c r="A12" s="271">
        <f>A10+1</f>
        <v>4</v>
      </c>
      <c r="B12" s="270" t="s">
        <v>106</v>
      </c>
      <c r="C12" s="270"/>
      <c r="D12" s="270"/>
      <c r="E12" s="270"/>
      <c r="F12" s="270"/>
      <c r="G12" s="272">
        <v>1</v>
      </c>
      <c r="H12" s="273">
        <v>10</v>
      </c>
      <c r="I12" s="274" t="s">
        <v>107</v>
      </c>
      <c r="J12" s="275"/>
      <c r="K12" s="275"/>
      <c r="L12" s="276"/>
      <c r="O12" s="164"/>
      <c r="P12" s="164"/>
      <c r="Q12" s="164"/>
      <c r="R12" s="164"/>
      <c r="S12" s="164"/>
      <c r="T12" s="164"/>
      <c r="U12" s="164"/>
      <c r="V12" s="164"/>
    </row>
    <row r="13" spans="1:22" ht="148.5" customHeight="1" thickBot="1" x14ac:dyDescent="0.5">
      <c r="A13" s="271"/>
      <c r="B13" s="270"/>
      <c r="C13" s="270"/>
      <c r="D13" s="270"/>
      <c r="E13" s="270"/>
      <c r="F13" s="270"/>
      <c r="G13" s="272"/>
      <c r="H13" s="273"/>
      <c r="I13" s="275"/>
      <c r="J13" s="275"/>
      <c r="K13" s="275"/>
      <c r="L13" s="276"/>
      <c r="O13" s="164"/>
      <c r="P13" s="164"/>
      <c r="Q13" s="164"/>
      <c r="R13" s="164"/>
      <c r="S13" s="164"/>
      <c r="T13" s="164"/>
      <c r="U13" s="164"/>
      <c r="V13" s="164"/>
    </row>
    <row r="14" spans="1:22" ht="148.5" customHeight="1" thickBot="1" x14ac:dyDescent="0.5">
      <c r="A14" s="271">
        <f>A12+1</f>
        <v>5</v>
      </c>
      <c r="B14" s="270" t="s">
        <v>108</v>
      </c>
      <c r="C14" s="270"/>
      <c r="D14" s="270"/>
      <c r="E14" s="270"/>
      <c r="F14" s="270"/>
      <c r="G14" s="272">
        <v>1</v>
      </c>
      <c r="H14" s="273">
        <v>10</v>
      </c>
      <c r="I14" s="317" t="s">
        <v>750</v>
      </c>
      <c r="J14" s="318"/>
      <c r="K14" s="318"/>
      <c r="L14" s="319"/>
      <c r="O14" s="164"/>
      <c r="P14" s="164"/>
      <c r="Q14" s="164"/>
      <c r="R14" s="164"/>
      <c r="S14" s="164"/>
      <c r="T14" s="164"/>
      <c r="U14" s="164"/>
      <c r="V14" s="164"/>
    </row>
    <row r="15" spans="1:22" s="198" customFormat="1" ht="148.5" customHeight="1" thickBot="1" x14ac:dyDescent="0.4">
      <c r="A15" s="271"/>
      <c r="B15" s="270"/>
      <c r="C15" s="270"/>
      <c r="D15" s="270"/>
      <c r="E15" s="270"/>
      <c r="F15" s="270"/>
      <c r="G15" s="272"/>
      <c r="H15" s="273"/>
      <c r="I15" s="318"/>
      <c r="J15" s="318"/>
      <c r="K15" s="318"/>
      <c r="L15" s="319"/>
    </row>
    <row r="16" spans="1:22" s="198" customFormat="1" ht="148.5" customHeight="1" thickBot="1" x14ac:dyDescent="0.4">
      <c r="A16" s="271">
        <f>A14+1</f>
        <v>6</v>
      </c>
      <c r="B16" s="270" t="s">
        <v>109</v>
      </c>
      <c r="C16" s="270"/>
      <c r="D16" s="270"/>
      <c r="E16" s="270"/>
      <c r="F16" s="270"/>
      <c r="G16" s="272">
        <v>1</v>
      </c>
      <c r="H16" s="273">
        <v>10</v>
      </c>
      <c r="I16" s="274" t="s">
        <v>751</v>
      </c>
      <c r="J16" s="275"/>
      <c r="K16" s="275"/>
      <c r="L16" s="276"/>
    </row>
    <row r="17" spans="1:12" s="198" customFormat="1" ht="148.5" customHeight="1" thickBot="1" x14ac:dyDescent="0.4">
      <c r="A17" s="271"/>
      <c r="B17" s="270"/>
      <c r="C17" s="270"/>
      <c r="D17" s="270"/>
      <c r="E17" s="270"/>
      <c r="F17" s="270"/>
      <c r="G17" s="272"/>
      <c r="H17" s="273"/>
      <c r="I17" s="275"/>
      <c r="J17" s="275"/>
      <c r="K17" s="275"/>
      <c r="L17" s="276"/>
    </row>
    <row r="18" spans="1:12" s="198" customFormat="1" ht="148.5" customHeight="1" thickBot="1" x14ac:dyDescent="0.4">
      <c r="A18" s="271">
        <f>A16+1</f>
        <v>7</v>
      </c>
      <c r="B18" s="270" t="s">
        <v>110</v>
      </c>
      <c r="C18" s="270"/>
      <c r="D18" s="270"/>
      <c r="E18" s="270"/>
      <c r="F18" s="270"/>
      <c r="G18" s="272">
        <v>1</v>
      </c>
      <c r="H18" s="273">
        <v>10</v>
      </c>
      <c r="I18" s="291" t="s">
        <v>752</v>
      </c>
      <c r="J18" s="275"/>
      <c r="K18" s="275"/>
      <c r="L18" s="276"/>
    </row>
    <row r="19" spans="1:12" s="198" customFormat="1" ht="148.5" customHeight="1" thickBot="1" x14ac:dyDescent="0.4">
      <c r="A19" s="271"/>
      <c r="B19" s="270"/>
      <c r="C19" s="270"/>
      <c r="D19" s="270"/>
      <c r="E19" s="270"/>
      <c r="F19" s="270"/>
      <c r="G19" s="272"/>
      <c r="H19" s="273"/>
      <c r="I19" s="275"/>
      <c r="J19" s="275"/>
      <c r="K19" s="275"/>
      <c r="L19" s="276"/>
    </row>
    <row r="20" spans="1:12" s="198" customFormat="1" ht="148.5" customHeight="1" thickBot="1" x14ac:dyDescent="0.4">
      <c r="A20" s="271">
        <f>A18+1</f>
        <v>8</v>
      </c>
      <c r="B20" s="270" t="s">
        <v>111</v>
      </c>
      <c r="C20" s="270"/>
      <c r="D20" s="270"/>
      <c r="E20" s="270"/>
      <c r="F20" s="270"/>
      <c r="G20" s="272">
        <v>1</v>
      </c>
      <c r="H20" s="315">
        <v>8.3000000000000007</v>
      </c>
      <c r="I20" s="291" t="s">
        <v>112</v>
      </c>
      <c r="J20" s="275"/>
      <c r="K20" s="275"/>
      <c r="L20" s="276"/>
    </row>
    <row r="21" spans="1:12" s="198" customFormat="1" ht="148.5" customHeight="1" thickBot="1" x14ac:dyDescent="0.4">
      <c r="A21" s="271"/>
      <c r="B21" s="270"/>
      <c r="C21" s="270"/>
      <c r="D21" s="270"/>
      <c r="E21" s="270"/>
      <c r="F21" s="270"/>
      <c r="G21" s="272"/>
      <c r="H21" s="315"/>
      <c r="I21" s="275"/>
      <c r="J21" s="275"/>
      <c r="K21" s="275"/>
      <c r="L21" s="276"/>
    </row>
    <row r="22" spans="1:12" s="198" customFormat="1" ht="148.5" customHeight="1" thickBot="1" x14ac:dyDescent="0.4">
      <c r="A22" s="271">
        <f>A20+1</f>
        <v>9</v>
      </c>
      <c r="B22" s="270" t="s">
        <v>113</v>
      </c>
      <c r="C22" s="270"/>
      <c r="D22" s="270"/>
      <c r="E22" s="270"/>
      <c r="F22" s="270"/>
      <c r="G22" s="272">
        <v>1</v>
      </c>
      <c r="H22" s="315">
        <v>8.3000000000000007</v>
      </c>
      <c r="I22" s="291" t="s">
        <v>114</v>
      </c>
      <c r="J22" s="275"/>
      <c r="K22" s="275"/>
      <c r="L22" s="276"/>
    </row>
    <row r="23" spans="1:12" s="198" customFormat="1" ht="148.5" customHeight="1" thickBot="1" x14ac:dyDescent="0.4">
      <c r="A23" s="271"/>
      <c r="B23" s="270"/>
      <c r="C23" s="270"/>
      <c r="D23" s="270"/>
      <c r="E23" s="270"/>
      <c r="F23" s="270"/>
      <c r="G23" s="272"/>
      <c r="H23" s="315"/>
      <c r="I23" s="275"/>
      <c r="J23" s="275"/>
      <c r="K23" s="275"/>
      <c r="L23" s="276"/>
    </row>
    <row r="24" spans="1:12" s="198" customFormat="1" ht="168.75" customHeight="1" thickBot="1" x14ac:dyDescent="0.4">
      <c r="A24" s="271">
        <f>A22+1</f>
        <v>10</v>
      </c>
      <c r="B24" s="270" t="s">
        <v>115</v>
      </c>
      <c r="C24" s="270"/>
      <c r="D24" s="270"/>
      <c r="E24" s="270"/>
      <c r="F24" s="270"/>
      <c r="G24" s="272">
        <v>1</v>
      </c>
      <c r="H24" s="273">
        <v>10</v>
      </c>
      <c r="I24" s="291" t="s">
        <v>753</v>
      </c>
      <c r="J24" s="275"/>
      <c r="K24" s="275"/>
      <c r="L24" s="276"/>
    </row>
    <row r="25" spans="1:12" s="198" customFormat="1" ht="168.75" customHeight="1" thickBot="1" x14ac:dyDescent="0.4">
      <c r="A25" s="271"/>
      <c r="B25" s="270"/>
      <c r="C25" s="270"/>
      <c r="D25" s="270"/>
      <c r="E25" s="270"/>
      <c r="F25" s="270"/>
      <c r="G25" s="272"/>
      <c r="H25" s="273"/>
      <c r="I25" s="275"/>
      <c r="J25" s="275"/>
      <c r="K25" s="275"/>
      <c r="L25" s="276"/>
    </row>
    <row r="26" spans="1:12" ht="300" customHeight="1" thickBot="1" x14ac:dyDescent="0.5">
      <c r="A26" s="278" t="s">
        <v>6</v>
      </c>
      <c r="B26" s="278"/>
      <c r="C26" s="278"/>
      <c r="D26" s="278"/>
      <c r="E26" s="278"/>
      <c r="F26" s="278"/>
      <c r="G26" s="280">
        <v>1</v>
      </c>
      <c r="H26" s="282">
        <f>SUM(H6:H25)/10</f>
        <v>9.66</v>
      </c>
      <c r="I26" s="316" t="s">
        <v>754</v>
      </c>
      <c r="J26" s="285"/>
      <c r="K26" s="285"/>
      <c r="L26" s="285"/>
    </row>
    <row r="27" spans="1:12" ht="300" customHeight="1" thickBot="1" x14ac:dyDescent="0.5">
      <c r="A27" s="279"/>
      <c r="B27" s="279"/>
      <c r="C27" s="279"/>
      <c r="D27" s="279"/>
      <c r="E27" s="279"/>
      <c r="F27" s="279"/>
      <c r="G27" s="281"/>
      <c r="H27" s="283"/>
      <c r="I27" s="286"/>
      <c r="J27" s="286"/>
      <c r="K27" s="286"/>
      <c r="L27" s="286"/>
    </row>
    <row r="28" spans="1:12" x14ac:dyDescent="0.45">
      <c r="A28" s="306" t="s">
        <v>64</v>
      </c>
      <c r="B28" s="307"/>
      <c r="C28" s="307"/>
      <c r="D28" s="307"/>
      <c r="E28" s="307"/>
      <c r="F28" s="307"/>
      <c r="G28" s="307"/>
      <c r="H28" s="307"/>
      <c r="I28" s="307"/>
      <c r="J28" s="307"/>
      <c r="K28" s="307"/>
      <c r="L28" s="173"/>
    </row>
    <row r="29" spans="1:12" x14ac:dyDescent="0.45">
      <c r="A29" s="305" t="s">
        <v>65</v>
      </c>
      <c r="B29" s="244"/>
      <c r="C29" s="244"/>
      <c r="D29" s="244"/>
      <c r="E29" s="244"/>
      <c r="F29" s="244"/>
      <c r="G29" s="244"/>
      <c r="H29" s="244"/>
      <c r="I29" s="244"/>
      <c r="J29" s="244"/>
      <c r="K29" s="244"/>
      <c r="L29" s="172"/>
    </row>
    <row r="30" spans="1:12" ht="18.649999999999999" customHeight="1" x14ac:dyDescent="0.45">
      <c r="A30" s="303" t="s">
        <v>66</v>
      </c>
      <c r="B30" s="246"/>
      <c r="C30" s="246"/>
      <c r="D30" s="246"/>
      <c r="E30" s="246"/>
      <c r="F30" s="246"/>
      <c r="G30" s="246"/>
      <c r="H30" s="246"/>
      <c r="I30" s="246"/>
      <c r="J30" s="246"/>
      <c r="K30" s="246"/>
      <c r="L30" s="304"/>
    </row>
    <row r="31" spans="1:12" x14ac:dyDescent="0.45">
      <c r="A31" s="303" t="s">
        <v>67</v>
      </c>
      <c r="B31" s="246"/>
      <c r="C31" s="246"/>
      <c r="D31" s="246"/>
      <c r="E31" s="246"/>
      <c r="F31" s="246"/>
      <c r="G31" s="246"/>
      <c r="H31" s="246"/>
      <c r="I31" s="246"/>
      <c r="J31" s="246"/>
      <c r="K31" s="246"/>
      <c r="L31" s="304"/>
    </row>
    <row r="32" spans="1:12" x14ac:dyDescent="0.45">
      <c r="A32" s="301" t="s">
        <v>68</v>
      </c>
      <c r="B32" s="265"/>
      <c r="C32" s="265"/>
      <c r="D32" s="265"/>
      <c r="E32" s="265"/>
      <c r="F32" s="265"/>
      <c r="G32" s="265"/>
      <c r="H32" s="265"/>
      <c r="I32" s="265"/>
      <c r="J32" s="265"/>
      <c r="K32" s="265"/>
      <c r="L32" s="302"/>
    </row>
    <row r="33" spans="1:12" ht="19" thickBot="1" x14ac:dyDescent="0.5">
      <c r="A33" s="174" t="s">
        <v>69</v>
      </c>
      <c r="B33" s="175"/>
      <c r="C33" s="175"/>
      <c r="D33" s="175"/>
      <c r="E33" s="175"/>
      <c r="F33" s="175"/>
      <c r="G33" s="175"/>
      <c r="H33" s="175"/>
      <c r="I33" s="175"/>
      <c r="J33" s="175"/>
      <c r="K33" s="175"/>
      <c r="L33" s="176"/>
    </row>
  </sheetData>
  <sheetProtection algorithmName="SHA-512" hashValue="jH/4wfOwzvUNLNqzVOT9mT4LHSS/NHrd5w76x6UKbK3lTQ15s+8vWC1RBDG9Q1XjQfZwRcwvT7hIhGdfJuoBnA==" saltValue="jkIvYA9RSJif9T/WawkkzA==" spinCount="100000" sheet="1" objects="1" scenarios="1"/>
  <dataConsolidate function="varp"/>
  <mergeCells count="71">
    <mergeCell ref="A1:L1"/>
    <mergeCell ref="A2:D3"/>
    <mergeCell ref="F2:G2"/>
    <mergeCell ref="I2:I3"/>
    <mergeCell ref="F3:G3"/>
    <mergeCell ref="O9:V9"/>
    <mergeCell ref="B5:F5"/>
    <mergeCell ref="A6:A7"/>
    <mergeCell ref="B6:F7"/>
    <mergeCell ref="G6:G7"/>
    <mergeCell ref="H6:H7"/>
    <mergeCell ref="I6:L7"/>
    <mergeCell ref="A4:A5"/>
    <mergeCell ref="B4:F4"/>
    <mergeCell ref="G4:G5"/>
    <mergeCell ref="H4:H5"/>
    <mergeCell ref="I4:L5"/>
    <mergeCell ref="A8:A9"/>
    <mergeCell ref="B8:F9"/>
    <mergeCell ref="G8:G9"/>
    <mergeCell ref="H8:H9"/>
    <mergeCell ref="I8:L9"/>
    <mergeCell ref="A12:A13"/>
    <mergeCell ref="B12:F13"/>
    <mergeCell ref="G12:G13"/>
    <mergeCell ref="H12:H13"/>
    <mergeCell ref="I12:L13"/>
    <mergeCell ref="A10:A11"/>
    <mergeCell ref="B10:F11"/>
    <mergeCell ref="G10:G11"/>
    <mergeCell ref="H10:H11"/>
    <mergeCell ref="I10:L11"/>
    <mergeCell ref="A16:A17"/>
    <mergeCell ref="B16:F17"/>
    <mergeCell ref="G16:G17"/>
    <mergeCell ref="H16:H17"/>
    <mergeCell ref="I16:L17"/>
    <mergeCell ref="A14:A15"/>
    <mergeCell ref="B14:F15"/>
    <mergeCell ref="G14:G15"/>
    <mergeCell ref="H14:H15"/>
    <mergeCell ref="I14:L15"/>
    <mergeCell ref="A20:A21"/>
    <mergeCell ref="B20:F21"/>
    <mergeCell ref="G20:G21"/>
    <mergeCell ref="H20:H21"/>
    <mergeCell ref="I20:L21"/>
    <mergeCell ref="A18:A19"/>
    <mergeCell ref="B18:F19"/>
    <mergeCell ref="G18:G19"/>
    <mergeCell ref="H18:H19"/>
    <mergeCell ref="I18:L19"/>
    <mergeCell ref="A24:A25"/>
    <mergeCell ref="B24:F25"/>
    <mergeCell ref="G24:G25"/>
    <mergeCell ref="H24:H25"/>
    <mergeCell ref="I24:L25"/>
    <mergeCell ref="A30:L30"/>
    <mergeCell ref="A31:L31"/>
    <mergeCell ref="A32:L32"/>
    <mergeCell ref="A26:F27"/>
    <mergeCell ref="G26:G27"/>
    <mergeCell ref="H26:H27"/>
    <mergeCell ref="I26:L27"/>
    <mergeCell ref="A28:K28"/>
    <mergeCell ref="A29:K29"/>
    <mergeCell ref="A22:A23"/>
    <mergeCell ref="B22:F23"/>
    <mergeCell ref="G22:G23"/>
    <mergeCell ref="H22:H23"/>
    <mergeCell ref="I22:L23"/>
  </mergeCells>
  <dataValidations count="1">
    <dataValidation type="decimal" allowBlank="1" showInputMessage="1" showErrorMessage="1" sqref="H6 H26" xr:uid="{5C4ED39C-34F2-4ADF-B378-F99DE697C63B}">
      <formula1>0</formula1>
      <formula2>10</formula2>
    </dataValidation>
  </dataValidations>
  <printOptions horizontalCentered="1" verticalCentered="1"/>
  <pageMargins left="0.19685039370078741" right="0.31496062992125984" top="0.31496062992125984" bottom="0.23" header="0.23622047244094491" footer="0.15748031496062992"/>
  <pageSetup scale="21" orientation="landscape" r:id="rId1"/>
  <rowBreaks count="1" manualBreakCount="1">
    <brk id="19"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C22EEED-2136-465B-AB84-9989BC3B7F81}">
          <x14:formula1>
            <xm:f>Hoja4!$I$3:$I$8</xm:f>
          </x14:formula1>
          <xm:sqref>H3 L3</xm:sqref>
        </x14:dataValidation>
        <x14:dataValidation type="list" allowBlank="1" showInputMessage="1" showErrorMessage="1" xr:uid="{C6BA1E8A-4D47-4F5B-8992-E4F5966E2BD9}">
          <x14:formula1>
            <xm:f>Hoja4!$H$3:$H$14</xm:f>
          </x14:formula1>
          <xm:sqref>K3 F3:G3</xm:sqref>
        </x14:dataValidation>
        <x14:dataValidation type="list" allowBlank="1" showInputMessage="1" showErrorMessage="1" promptTitle="Dias" xr:uid="{1E35D024-969E-4776-9359-28FC12917F3F}">
          <x14:formula1>
            <xm:f>Hoja4!$H$3:$H$33</xm:f>
          </x14:formula1>
          <xm:sqref>E3 J3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FDB69-40EF-48B5-A2CD-13BFB8854A9B}">
  <sheetPr>
    <tabColor theme="0" tint="-4.9989318521683403E-2"/>
    <pageSetUpPr fitToPage="1"/>
  </sheetPr>
  <dimension ref="A1:L12"/>
  <sheetViews>
    <sheetView showGridLines="0" zoomScale="50" zoomScaleNormal="50" zoomScaleSheetLayoutView="50" zoomScalePageLayoutView="70" workbookViewId="0">
      <selection activeCell="I5" sqref="I5:L6"/>
    </sheetView>
  </sheetViews>
  <sheetFormatPr baseColWidth="10" defaultColWidth="0" defaultRowHeight="0" customHeight="1" zeroHeight="1" x14ac:dyDescent="0.35"/>
  <cols>
    <col min="1" max="1" width="5.7265625" style="165" customWidth="1"/>
    <col min="2" max="2" width="14.453125" style="59" customWidth="1"/>
    <col min="3" max="3" width="12.7265625" style="59" customWidth="1"/>
    <col min="4" max="4" width="15.26953125" style="59" customWidth="1"/>
    <col min="5" max="5" width="15" style="59" customWidth="1"/>
    <col min="6" max="6" width="14.1796875" style="59" customWidth="1"/>
    <col min="7" max="8" width="19.7265625" style="59" customWidth="1"/>
    <col min="9" max="11" width="33.453125" style="59" customWidth="1"/>
    <col min="12" max="12" width="38.26953125" style="166" customWidth="1"/>
    <col min="13" max="13" width="0.453125" style="59" customWidth="1"/>
    <col min="14" max="14" width="0" style="59" hidden="1" customWidth="1"/>
    <col min="15" max="16384" width="0" style="59" hidden="1"/>
  </cols>
  <sheetData>
    <row r="1" spans="1:12" ht="79.5" customHeight="1" thickBot="1" x14ac:dyDescent="0.4">
      <c r="A1" s="235" t="s">
        <v>54</v>
      </c>
      <c r="B1" s="236"/>
      <c r="C1" s="236"/>
      <c r="D1" s="236"/>
      <c r="E1" s="236"/>
      <c r="F1" s="236"/>
      <c r="G1" s="236"/>
      <c r="H1" s="236"/>
      <c r="I1" s="236"/>
      <c r="J1" s="236"/>
      <c r="K1" s="236"/>
      <c r="L1" s="237"/>
    </row>
    <row r="2" spans="1:12" s="169" customFormat="1" ht="25.5" customHeight="1" x14ac:dyDescent="0.35">
      <c r="A2" s="248" t="s">
        <v>55</v>
      </c>
      <c r="B2" s="249"/>
      <c r="C2" s="249"/>
      <c r="D2" s="249"/>
      <c r="E2" s="167" t="s">
        <v>56</v>
      </c>
      <c r="F2" s="167" t="s">
        <v>57</v>
      </c>
      <c r="G2" s="167" t="s">
        <v>58</v>
      </c>
      <c r="H2" s="252" t="s">
        <v>59</v>
      </c>
      <c r="I2" s="253"/>
      <c r="J2" s="167" t="s">
        <v>56</v>
      </c>
      <c r="K2" s="167" t="s">
        <v>57</v>
      </c>
      <c r="L2" s="168" t="s">
        <v>58</v>
      </c>
    </row>
    <row r="3" spans="1:12" s="169" customFormat="1" ht="25.5" customHeight="1" thickBot="1" x14ac:dyDescent="0.4">
      <c r="A3" s="250"/>
      <c r="B3" s="251"/>
      <c r="C3" s="251"/>
      <c r="D3" s="251"/>
      <c r="E3" s="170">
        <f>'1.1. SDETGR 2024'!E3</f>
        <v>1</v>
      </c>
      <c r="F3" s="170">
        <f>'1.1. SDETGR 2024'!F3</f>
        <v>1</v>
      </c>
      <c r="G3" s="170">
        <f>'1.1. SDETGR 2024'!H3</f>
        <v>2024</v>
      </c>
      <c r="H3" s="254"/>
      <c r="I3" s="255"/>
      <c r="J3" s="170">
        <f>'1.1. SDETGR 2024'!J3</f>
        <v>31</v>
      </c>
      <c r="K3" s="170">
        <f>'1.1. SDETGR 2024'!K3</f>
        <v>12</v>
      </c>
      <c r="L3" s="171">
        <f>'1.1. SDETGR 2024'!L3</f>
        <v>2024</v>
      </c>
    </row>
    <row r="4" spans="1:12" ht="75" customHeight="1" thickBot="1" x14ac:dyDescent="0.4">
      <c r="A4" s="216" t="s">
        <v>60</v>
      </c>
      <c r="B4" s="262" t="s">
        <v>61</v>
      </c>
      <c r="C4" s="262"/>
      <c r="D4" s="262"/>
      <c r="E4" s="262"/>
      <c r="F4" s="262"/>
      <c r="G4" s="263" t="s">
        <v>62</v>
      </c>
      <c r="H4" s="263"/>
      <c r="I4" s="263" t="s">
        <v>63</v>
      </c>
      <c r="J4" s="263"/>
      <c r="K4" s="263"/>
      <c r="L4" s="263"/>
    </row>
    <row r="5" spans="1:12" s="152" customFormat="1" ht="255" customHeight="1" x14ac:dyDescent="0.45">
      <c r="A5" s="256">
        <v>3</v>
      </c>
      <c r="B5" s="256" t="str">
        <f>'3.1. SDEAS 2024'!B5</f>
        <v>Superintendencia Delegada para Entidades de Aseguramiento en Salud</v>
      </c>
      <c r="C5" s="256"/>
      <c r="D5" s="256"/>
      <c r="E5" s="256"/>
      <c r="F5" s="256"/>
      <c r="G5" s="258">
        <f>'3.1. SDEAS 2024'!H14</f>
        <v>9.5425000000000004</v>
      </c>
      <c r="H5" s="258"/>
      <c r="I5" s="260" t="str">
        <f>'3.1. SDEAS 2024'!I14</f>
        <v>La Superintendencia Delegada para Entidades de Aseguramiento es Salud (SDEAS), realizó la acciones propuestas en el PAG 2024, enmarcadas en los objetivos institucionales "Fortalecer la inspección, vigilancia y control del aseguramiento en salud"  con metas claras que afirman los objetivos estratégicos del Plan Anual de Gestión 2024, realizando el seguimiento y monitoreo a las entidades en medida de vigilancia. 
De otra parte, se destaca que pese a que la capacidad instalada del personal en el área, resulta ser insuficiente para generar respuestas a las PQRD recibidas por parte de los usuarios del servicio de salud. Es así, que se hace necesario plantear propuestas que  le permitan a la SDEAS, minimizar el impacto desfavorable por el incumplimiento de las metas propuestas y en definitiva no cubrir la totalidad de las PQRSD radicadas.
Con base a lo expuesto anteriomente, es importante recomendar a la SDEAS, solicitar acompañamiento y asesoría tanto a la Oficina Asesora de Planeación como a la Dirección de Talento Humano, a través de mesas de trabajo, en las que se pueda proponer acciones que mitiguen la brecha que se está presentando, frente a la no cobertura de la totalidad de las PQRD radicadas.
Por otra parte, se recomienda a la SDEAS solicitar acompañamiento por parte de la Oficina Asesora de Planeación, en la formulación de los indicadores propuestos en el cumplimiento de las acciones del PAG, puesto que los indicadores son la hoja de ruta y herramienta de medición en el cumplimiento de los objetivos planteados por cada dependencia y deben estar articulados en su totalidad con las acciones a desarrollar.</v>
      </c>
      <c r="J5" s="260"/>
      <c r="K5" s="260"/>
      <c r="L5" s="260"/>
    </row>
    <row r="6" spans="1:12" s="152" customFormat="1" ht="255" customHeight="1" thickBot="1" x14ac:dyDescent="0.5">
      <c r="A6" s="257"/>
      <c r="B6" s="257"/>
      <c r="C6" s="257"/>
      <c r="D6" s="257"/>
      <c r="E6" s="257"/>
      <c r="F6" s="257"/>
      <c r="G6" s="259"/>
      <c r="H6" s="259"/>
      <c r="I6" s="261"/>
      <c r="J6" s="261"/>
      <c r="K6" s="261"/>
      <c r="L6" s="261"/>
    </row>
    <row r="7" spans="1:12" ht="17.149999999999999" customHeight="1" x14ac:dyDescent="0.35">
      <c r="A7" s="329" t="s">
        <v>64</v>
      </c>
      <c r="B7" s="330"/>
      <c r="C7" s="330"/>
      <c r="D7" s="330"/>
      <c r="E7" s="330"/>
      <c r="F7" s="330"/>
      <c r="G7" s="330"/>
      <c r="H7" s="330"/>
      <c r="I7" s="330"/>
      <c r="J7" s="330"/>
      <c r="K7" s="330"/>
      <c r="L7" s="184"/>
    </row>
    <row r="8" spans="1:12" ht="17.149999999999999" customHeight="1" x14ac:dyDescent="0.35">
      <c r="A8" s="331" t="s">
        <v>65</v>
      </c>
      <c r="B8" s="332"/>
      <c r="C8" s="332"/>
      <c r="D8" s="332"/>
      <c r="E8" s="332"/>
      <c r="F8" s="332"/>
      <c r="G8" s="332"/>
      <c r="H8" s="332"/>
      <c r="I8" s="332"/>
      <c r="J8" s="332"/>
      <c r="K8" s="332"/>
      <c r="L8" s="185"/>
    </row>
    <row r="9" spans="1:12" ht="17.149999999999999" customHeight="1" x14ac:dyDescent="0.35">
      <c r="A9" s="320" t="s">
        <v>66</v>
      </c>
      <c r="B9" s="321"/>
      <c r="C9" s="321"/>
      <c r="D9" s="321"/>
      <c r="E9" s="321"/>
      <c r="F9" s="321"/>
      <c r="G9" s="321"/>
      <c r="H9" s="321"/>
      <c r="I9" s="321"/>
      <c r="J9" s="321"/>
      <c r="K9" s="321"/>
      <c r="L9" s="322"/>
    </row>
    <row r="10" spans="1:12" ht="16.5" customHeight="1" x14ac:dyDescent="0.35">
      <c r="A10" s="320" t="s">
        <v>67</v>
      </c>
      <c r="B10" s="321"/>
      <c r="C10" s="321"/>
      <c r="D10" s="321"/>
      <c r="E10" s="321"/>
      <c r="F10" s="321"/>
      <c r="G10" s="321"/>
      <c r="H10" s="321"/>
      <c r="I10" s="321"/>
      <c r="J10" s="321"/>
      <c r="K10" s="321"/>
      <c r="L10" s="322"/>
    </row>
    <row r="11" spans="1:12" ht="16.5" customHeight="1" x14ac:dyDescent="0.35">
      <c r="A11" s="323" t="s">
        <v>68</v>
      </c>
      <c r="B11" s="324"/>
      <c r="C11" s="324"/>
      <c r="D11" s="324"/>
      <c r="E11" s="324"/>
      <c r="F11" s="324"/>
      <c r="G11" s="324"/>
      <c r="H11" s="324"/>
      <c r="I11" s="324"/>
      <c r="J11" s="324"/>
      <c r="K11" s="324"/>
      <c r="L11" s="325"/>
    </row>
    <row r="12" spans="1:12" ht="16.5" customHeight="1" thickBot="1" x14ac:dyDescent="0.4">
      <c r="A12" s="326" t="s">
        <v>69</v>
      </c>
      <c r="B12" s="327"/>
      <c r="C12" s="327"/>
      <c r="D12" s="327"/>
      <c r="E12" s="327"/>
      <c r="F12" s="327"/>
      <c r="G12" s="327"/>
      <c r="H12" s="327"/>
      <c r="I12" s="327"/>
      <c r="J12" s="327"/>
      <c r="K12" s="327"/>
      <c r="L12" s="328"/>
    </row>
  </sheetData>
  <sheetProtection algorithmName="SHA-512" hashValue="8AdVEg+GZR3dycSBWPSb53Y+51Fkhjf+xTQ1QiaIxdkPRQSP8sO9XxkEjoLjupFlpA9QTQT/kmCH4g8jbY207w==" saltValue="DfGjcYV6wMu9a7sABCep9w==" spinCount="100000" sheet="1" objects="1" scenarios="1"/>
  <dataConsolidate function="varp" link="1"/>
  <mergeCells count="16">
    <mergeCell ref="A1:L1"/>
    <mergeCell ref="A2:D3"/>
    <mergeCell ref="H2:I3"/>
    <mergeCell ref="B4:F4"/>
    <mergeCell ref="G4:H4"/>
    <mergeCell ref="I4:L4"/>
    <mergeCell ref="A9:L9"/>
    <mergeCell ref="A10:L10"/>
    <mergeCell ref="A11:L11"/>
    <mergeCell ref="A12:L12"/>
    <mergeCell ref="A5:A6"/>
    <mergeCell ref="B5:F6"/>
    <mergeCell ref="G5:H6"/>
    <mergeCell ref="I5:L6"/>
    <mergeCell ref="A7:K7"/>
    <mergeCell ref="A8:K8"/>
  </mergeCells>
  <printOptions horizontalCentered="1" verticalCentered="1"/>
  <pageMargins left="0.39370078740157483" right="0.39370078740157483" top="0.39370078740157483" bottom="0.39370078740157483" header="0.31496062992125984" footer="0.31496062992125984"/>
  <pageSetup paperSize="529" scale="6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42795-B1F0-4835-B6F8-D9D9144A29BC}">
  <sheetPr codeName="Hoja7"/>
  <dimension ref="A1:XFC21"/>
  <sheetViews>
    <sheetView showGridLines="0" zoomScale="50" zoomScaleNormal="50" zoomScaleSheetLayoutView="50" workbookViewId="0">
      <selection activeCell="I14" sqref="I14:L15"/>
    </sheetView>
  </sheetViews>
  <sheetFormatPr baseColWidth="10" defaultColWidth="0" defaultRowHeight="18.5" x14ac:dyDescent="0.45"/>
  <cols>
    <col min="1" max="1" width="6.453125" style="154" customWidth="1"/>
    <col min="2" max="2" width="14.453125" style="154" customWidth="1"/>
    <col min="3" max="3" width="23.81640625" style="154" customWidth="1"/>
    <col min="4" max="4" width="31.1796875" style="154" customWidth="1"/>
    <col min="5" max="5" width="14.54296875" style="154" customWidth="1"/>
    <col min="6" max="6" width="29.81640625" style="154" customWidth="1"/>
    <col min="7" max="7" width="25.1796875" style="154" customWidth="1"/>
    <col min="8" max="8" width="21.81640625" style="154" customWidth="1"/>
    <col min="9" max="9" width="32.7265625" style="154" customWidth="1"/>
    <col min="10" max="10" width="105" style="154" customWidth="1"/>
    <col min="11" max="11" width="86.453125" style="154" customWidth="1"/>
    <col min="12" max="12" width="74.453125" style="154" customWidth="1"/>
    <col min="13" max="13" width="0.453125" style="154" customWidth="1"/>
    <col min="14" max="14" width="0" style="154" hidden="1" customWidth="1"/>
    <col min="15" max="16375" width="0" style="154" hidden="1"/>
    <col min="16376" max="16376" width="72.7265625" style="154" hidden="1"/>
    <col min="16377" max="16377" width="28.7265625" style="154" hidden="1"/>
    <col min="16378" max="16378" width="26.7265625" style="154" hidden="1"/>
    <col min="16379" max="16379" width="29.7265625" style="154" hidden="1"/>
    <col min="16380" max="16380" width="31" style="154" hidden="1"/>
    <col min="16381" max="16381" width="11.453125" style="154" hidden="1"/>
    <col min="16382" max="16383" width="12.7265625" style="154" hidden="1"/>
    <col min="16384" max="16384" width="36.81640625" style="154" hidden="1"/>
  </cols>
  <sheetData>
    <row r="1" spans="1:22" ht="79.5" customHeight="1" thickBot="1" x14ac:dyDescent="0.5">
      <c r="A1" s="300" t="s">
        <v>54</v>
      </c>
      <c r="B1" s="300"/>
      <c r="C1" s="300"/>
      <c r="D1" s="300"/>
      <c r="E1" s="300"/>
      <c r="F1" s="300"/>
      <c r="G1" s="300"/>
      <c r="H1" s="300"/>
      <c r="I1" s="300"/>
      <c r="J1" s="300"/>
      <c r="K1" s="300"/>
      <c r="L1" s="300"/>
    </row>
    <row r="2" spans="1:22" ht="24.75" customHeight="1" thickBot="1" x14ac:dyDescent="0.5">
      <c r="A2" s="287" t="s">
        <v>55</v>
      </c>
      <c r="B2" s="287"/>
      <c r="C2" s="287"/>
      <c r="D2" s="287"/>
      <c r="E2" s="160" t="s">
        <v>56</v>
      </c>
      <c r="F2" s="288" t="s">
        <v>57</v>
      </c>
      <c r="G2" s="288"/>
      <c r="H2" s="161" t="s">
        <v>58</v>
      </c>
      <c r="I2" s="289" t="s">
        <v>59</v>
      </c>
      <c r="J2" s="160" t="s">
        <v>56</v>
      </c>
      <c r="K2" s="160" t="s">
        <v>57</v>
      </c>
      <c r="L2" s="220" t="s">
        <v>58</v>
      </c>
    </row>
    <row r="3" spans="1:22" ht="24.75" customHeight="1" thickBot="1" x14ac:dyDescent="0.5">
      <c r="A3" s="287"/>
      <c r="B3" s="287"/>
      <c r="C3" s="287"/>
      <c r="D3" s="287"/>
      <c r="E3" s="159">
        <v>1</v>
      </c>
      <c r="F3" s="287">
        <v>1</v>
      </c>
      <c r="G3" s="287"/>
      <c r="H3" s="163">
        <v>2024</v>
      </c>
      <c r="I3" s="289"/>
      <c r="J3" s="159">
        <v>31</v>
      </c>
      <c r="K3" s="159">
        <v>12</v>
      </c>
      <c r="L3" s="159">
        <v>2024</v>
      </c>
    </row>
    <row r="4" spans="1:22" ht="33" customHeight="1" thickBot="1" x14ac:dyDescent="0.5">
      <c r="A4" s="262" t="s">
        <v>60</v>
      </c>
      <c r="B4" s="268" t="s">
        <v>70</v>
      </c>
      <c r="C4" s="268"/>
      <c r="D4" s="268"/>
      <c r="E4" s="268"/>
      <c r="F4" s="268"/>
      <c r="G4" s="262" t="s">
        <v>71</v>
      </c>
      <c r="H4" s="263" t="s">
        <v>72</v>
      </c>
      <c r="I4" s="263" t="s">
        <v>63</v>
      </c>
      <c r="J4" s="263"/>
      <c r="K4" s="263"/>
      <c r="L4" s="263"/>
    </row>
    <row r="5" spans="1:22" ht="53.25" customHeight="1" thickBot="1" x14ac:dyDescent="0.5">
      <c r="A5" s="262"/>
      <c r="B5" s="269" t="str">
        <f>'CONSOLIDADO EV. 2024 SNS'!C6</f>
        <v>Superintendencia Delegada para Entidades de Aseguramiento en Salud</v>
      </c>
      <c r="C5" s="269"/>
      <c r="D5" s="269"/>
      <c r="E5" s="269"/>
      <c r="F5" s="269"/>
      <c r="G5" s="262"/>
      <c r="H5" s="263"/>
      <c r="I5" s="263"/>
      <c r="J5" s="263"/>
      <c r="K5" s="263"/>
      <c r="L5" s="263"/>
    </row>
    <row r="6" spans="1:22" ht="88.5" customHeight="1" thickBot="1" x14ac:dyDescent="0.5">
      <c r="A6" s="271">
        <v>1</v>
      </c>
      <c r="B6" s="270" t="s">
        <v>116</v>
      </c>
      <c r="C6" s="270"/>
      <c r="D6" s="270"/>
      <c r="E6" s="270"/>
      <c r="F6" s="270"/>
      <c r="G6" s="272">
        <v>1</v>
      </c>
      <c r="H6" s="273">
        <v>10</v>
      </c>
      <c r="I6" s="291" t="s">
        <v>117</v>
      </c>
      <c r="J6" s="275"/>
      <c r="K6" s="275"/>
      <c r="L6" s="276"/>
    </row>
    <row r="7" spans="1:22" ht="88.5" customHeight="1" thickBot="1" x14ac:dyDescent="0.5">
      <c r="A7" s="271"/>
      <c r="B7" s="270"/>
      <c r="C7" s="270"/>
      <c r="D7" s="270"/>
      <c r="E7" s="270"/>
      <c r="F7" s="270"/>
      <c r="G7" s="272"/>
      <c r="H7" s="273"/>
      <c r="I7" s="275"/>
      <c r="J7" s="275"/>
      <c r="K7" s="275"/>
      <c r="L7" s="276"/>
    </row>
    <row r="8" spans="1:22" ht="115.5" customHeight="1" thickBot="1" x14ac:dyDescent="0.5">
      <c r="A8" s="271">
        <f>A6+1</f>
        <v>2</v>
      </c>
      <c r="B8" s="270" t="s">
        <v>118</v>
      </c>
      <c r="C8" s="270"/>
      <c r="D8" s="270"/>
      <c r="E8" s="270"/>
      <c r="F8" s="270"/>
      <c r="G8" s="272">
        <v>1</v>
      </c>
      <c r="H8" s="273">
        <v>10</v>
      </c>
      <c r="I8" s="291" t="s">
        <v>119</v>
      </c>
      <c r="J8" s="275"/>
      <c r="K8" s="275"/>
      <c r="L8" s="276"/>
      <c r="O8" s="164"/>
      <c r="P8" s="164"/>
      <c r="Q8" s="164"/>
      <c r="R8" s="164"/>
      <c r="S8" s="164"/>
      <c r="T8" s="164"/>
      <c r="U8" s="164"/>
      <c r="V8" s="164"/>
    </row>
    <row r="9" spans="1:22" ht="115.5" customHeight="1" thickBot="1" x14ac:dyDescent="0.5">
      <c r="A9" s="271"/>
      <c r="B9" s="270"/>
      <c r="C9" s="270"/>
      <c r="D9" s="270"/>
      <c r="E9" s="270"/>
      <c r="F9" s="270"/>
      <c r="G9" s="272"/>
      <c r="H9" s="273"/>
      <c r="I9" s="275"/>
      <c r="J9" s="275"/>
      <c r="K9" s="275"/>
      <c r="L9" s="276"/>
      <c r="O9" s="164"/>
      <c r="P9" s="164"/>
      <c r="Q9" s="164"/>
      <c r="R9" s="164"/>
      <c r="S9" s="164"/>
      <c r="T9" s="164"/>
      <c r="U9" s="164"/>
      <c r="V9" s="164"/>
    </row>
    <row r="10" spans="1:22" s="198" customFormat="1" ht="192" customHeight="1" thickBot="1" x14ac:dyDescent="0.4">
      <c r="A10" s="271">
        <f>A8+1</f>
        <v>3</v>
      </c>
      <c r="B10" s="270" t="s">
        <v>120</v>
      </c>
      <c r="C10" s="270"/>
      <c r="D10" s="270"/>
      <c r="E10" s="270"/>
      <c r="F10" s="270"/>
      <c r="G10" s="272">
        <v>1</v>
      </c>
      <c r="H10" s="334">
        <v>9.7799999999999994</v>
      </c>
      <c r="I10" s="291" t="s">
        <v>121</v>
      </c>
      <c r="J10" s="275"/>
      <c r="K10" s="275"/>
      <c r="L10" s="276"/>
    </row>
    <row r="11" spans="1:22" s="198" customFormat="1" ht="192" customHeight="1" thickBot="1" x14ac:dyDescent="0.4">
      <c r="A11" s="271"/>
      <c r="B11" s="270"/>
      <c r="C11" s="270"/>
      <c r="D11" s="270"/>
      <c r="E11" s="270"/>
      <c r="F11" s="270"/>
      <c r="G11" s="272"/>
      <c r="H11" s="334"/>
      <c r="I11" s="275"/>
      <c r="J11" s="275"/>
      <c r="K11" s="275"/>
      <c r="L11" s="276"/>
    </row>
    <row r="12" spans="1:22" s="198" customFormat="1" ht="151.5" customHeight="1" thickBot="1" x14ac:dyDescent="0.4">
      <c r="A12" s="271">
        <f>A10+1</f>
        <v>4</v>
      </c>
      <c r="B12" s="270" t="s">
        <v>122</v>
      </c>
      <c r="C12" s="270"/>
      <c r="D12" s="270"/>
      <c r="E12" s="270"/>
      <c r="F12" s="270"/>
      <c r="G12" s="272">
        <v>1</v>
      </c>
      <c r="H12" s="334">
        <v>8.39</v>
      </c>
      <c r="I12" s="275" t="s">
        <v>123</v>
      </c>
      <c r="J12" s="275"/>
      <c r="K12" s="275"/>
      <c r="L12" s="276"/>
    </row>
    <row r="13" spans="1:22" s="198" customFormat="1" ht="151.5" customHeight="1" thickBot="1" x14ac:dyDescent="0.4">
      <c r="A13" s="271"/>
      <c r="B13" s="270"/>
      <c r="C13" s="270"/>
      <c r="D13" s="270"/>
      <c r="E13" s="270"/>
      <c r="F13" s="270"/>
      <c r="G13" s="272"/>
      <c r="H13" s="334"/>
      <c r="I13" s="275"/>
      <c r="J13" s="275"/>
      <c r="K13" s="275"/>
      <c r="L13" s="276"/>
    </row>
    <row r="14" spans="1:22" ht="112.5" customHeight="1" thickBot="1" x14ac:dyDescent="0.5">
      <c r="A14" s="278" t="s">
        <v>6</v>
      </c>
      <c r="B14" s="278"/>
      <c r="C14" s="278"/>
      <c r="D14" s="278"/>
      <c r="E14" s="278"/>
      <c r="F14" s="278"/>
      <c r="G14" s="280">
        <v>1</v>
      </c>
      <c r="H14" s="282">
        <f>SUM(H6:H13)/4</f>
        <v>9.5425000000000004</v>
      </c>
      <c r="I14" s="316" t="s">
        <v>124</v>
      </c>
      <c r="J14" s="316"/>
      <c r="K14" s="316"/>
      <c r="L14" s="316"/>
    </row>
    <row r="15" spans="1:22" ht="234" customHeight="1" thickBot="1" x14ac:dyDescent="0.5">
      <c r="A15" s="279"/>
      <c r="B15" s="279"/>
      <c r="C15" s="279"/>
      <c r="D15" s="279"/>
      <c r="E15" s="279"/>
      <c r="F15" s="279"/>
      <c r="G15" s="281"/>
      <c r="H15" s="283"/>
      <c r="I15" s="333"/>
      <c r="J15" s="333"/>
      <c r="K15" s="333"/>
      <c r="L15" s="333"/>
    </row>
    <row r="16" spans="1:22" x14ac:dyDescent="0.45">
      <c r="A16" s="306" t="s">
        <v>64</v>
      </c>
      <c r="B16" s="307"/>
      <c r="C16" s="307"/>
      <c r="D16" s="307"/>
      <c r="E16" s="307"/>
      <c r="F16" s="307"/>
      <c r="G16" s="307"/>
      <c r="H16" s="307"/>
      <c r="I16" s="307"/>
      <c r="J16" s="307"/>
      <c r="K16" s="307"/>
      <c r="L16" s="173"/>
    </row>
    <row r="17" spans="1:12" x14ac:dyDescent="0.45">
      <c r="A17" s="305" t="s">
        <v>65</v>
      </c>
      <c r="B17" s="244"/>
      <c r="C17" s="244"/>
      <c r="D17" s="244"/>
      <c r="E17" s="244"/>
      <c r="F17" s="244"/>
      <c r="G17" s="244"/>
      <c r="H17" s="244"/>
      <c r="I17" s="244"/>
      <c r="J17" s="244"/>
      <c r="K17" s="244"/>
      <c r="L17" s="172"/>
    </row>
    <row r="18" spans="1:12" ht="18.649999999999999" customHeight="1" x14ac:dyDescent="0.45">
      <c r="A18" s="303" t="s">
        <v>66</v>
      </c>
      <c r="B18" s="246"/>
      <c r="C18" s="246"/>
      <c r="D18" s="246"/>
      <c r="E18" s="246"/>
      <c r="F18" s="246"/>
      <c r="G18" s="246"/>
      <c r="H18" s="246"/>
      <c r="I18" s="246"/>
      <c r="J18" s="246"/>
      <c r="K18" s="246"/>
      <c r="L18" s="304"/>
    </row>
    <row r="19" spans="1:12" x14ac:dyDescent="0.45">
      <c r="A19" s="303" t="s">
        <v>67</v>
      </c>
      <c r="B19" s="246"/>
      <c r="C19" s="246"/>
      <c r="D19" s="246"/>
      <c r="E19" s="246"/>
      <c r="F19" s="246"/>
      <c r="G19" s="246"/>
      <c r="H19" s="246"/>
      <c r="I19" s="246"/>
      <c r="J19" s="246"/>
      <c r="K19" s="246"/>
      <c r="L19" s="304"/>
    </row>
    <row r="20" spans="1:12" x14ac:dyDescent="0.45">
      <c r="A20" s="301" t="s">
        <v>68</v>
      </c>
      <c r="B20" s="265"/>
      <c r="C20" s="265"/>
      <c r="D20" s="265"/>
      <c r="E20" s="265"/>
      <c r="F20" s="265"/>
      <c r="G20" s="265"/>
      <c r="H20" s="265"/>
      <c r="I20" s="265"/>
      <c r="J20" s="265"/>
      <c r="K20" s="265"/>
      <c r="L20" s="302"/>
    </row>
    <row r="21" spans="1:12" ht="19" thickBot="1" x14ac:dyDescent="0.5">
      <c r="A21" s="174" t="s">
        <v>69</v>
      </c>
      <c r="B21" s="175"/>
      <c r="C21" s="175"/>
      <c r="D21" s="175"/>
      <c r="E21" s="175"/>
      <c r="F21" s="175"/>
      <c r="G21" s="175"/>
      <c r="H21" s="175"/>
      <c r="I21" s="175"/>
      <c r="J21" s="175"/>
      <c r="K21" s="175"/>
      <c r="L21" s="176"/>
    </row>
  </sheetData>
  <sheetProtection algorithmName="SHA-512" hashValue="2NO5hRtDbPENGarMo8c2xqYIfu7FkRWCMv7SwLPtrsbMvTmpmtRpXblH7UTNEFz7treKIgLDAlCdqJ9w36ZPvw==" saltValue="WLycBO3XsNoxke9ff9Pw+g==" spinCount="100000" sheet="1" objects="1" scenarios="1"/>
  <dataConsolidate function="varp"/>
  <mergeCells count="40">
    <mergeCell ref="A1:L1"/>
    <mergeCell ref="A2:D3"/>
    <mergeCell ref="F2:G2"/>
    <mergeCell ref="I2:I3"/>
    <mergeCell ref="F3:G3"/>
    <mergeCell ref="I6:L7"/>
    <mergeCell ref="A4:A5"/>
    <mergeCell ref="B4:F4"/>
    <mergeCell ref="G4:G5"/>
    <mergeCell ref="H4:H5"/>
    <mergeCell ref="I4:L5"/>
    <mergeCell ref="B5:F5"/>
    <mergeCell ref="A6:A7"/>
    <mergeCell ref="B6:F7"/>
    <mergeCell ref="G6:G7"/>
    <mergeCell ref="H6:H7"/>
    <mergeCell ref="A8:A9"/>
    <mergeCell ref="B8:F9"/>
    <mergeCell ref="G8:G9"/>
    <mergeCell ref="H8:H9"/>
    <mergeCell ref="I8:L9"/>
    <mergeCell ref="A10:A11"/>
    <mergeCell ref="B10:F11"/>
    <mergeCell ref="G10:G11"/>
    <mergeCell ref="H10:H11"/>
    <mergeCell ref="I10:L11"/>
    <mergeCell ref="A14:F15"/>
    <mergeCell ref="G14:G15"/>
    <mergeCell ref="H14:H15"/>
    <mergeCell ref="I14:L15"/>
    <mergeCell ref="A12:A13"/>
    <mergeCell ref="B12:F13"/>
    <mergeCell ref="G12:G13"/>
    <mergeCell ref="H12:H13"/>
    <mergeCell ref="I12:L13"/>
    <mergeCell ref="A18:L18"/>
    <mergeCell ref="A19:L19"/>
    <mergeCell ref="A20:L20"/>
    <mergeCell ref="A16:K16"/>
    <mergeCell ref="A17:K17"/>
  </mergeCells>
  <dataValidations count="1">
    <dataValidation type="decimal" allowBlank="1" showInputMessage="1" showErrorMessage="1" sqref="H6 H14" xr:uid="{AD9A0928-8F56-4144-89B9-EEA2FEFBA69F}">
      <formula1>0</formula1>
      <formula2>10</formula2>
    </dataValidation>
  </dataValidations>
  <printOptions horizontalCentered="1" verticalCentered="1"/>
  <pageMargins left="0.19685039370078741" right="0.31496062992125984" top="0.31496062992125984" bottom="0.23" header="0.23622047244094491" footer="0.15748031496062992"/>
  <pageSetup scale="2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Title="Dias" xr:uid="{CB53D5B5-5ABF-4D8F-88CC-2EC626E59E8B}">
          <x14:formula1>
            <xm:f>Hoja4!$H$3:$H$33</xm:f>
          </x14:formula1>
          <xm:sqref>E3 J3</xm:sqref>
        </x14:dataValidation>
        <x14:dataValidation type="list" allowBlank="1" showInputMessage="1" showErrorMessage="1" xr:uid="{F75E85FC-8847-44F0-B94E-773DDE339972}">
          <x14:formula1>
            <xm:f>Hoja4!$H$3:$H$14</xm:f>
          </x14:formula1>
          <xm:sqref>K3 F3:G3</xm:sqref>
        </x14:dataValidation>
        <x14:dataValidation type="list" allowBlank="1" showInputMessage="1" showErrorMessage="1" xr:uid="{E8F9A0D4-6DFC-4331-A814-CAA812835CB8}">
          <x14:formula1>
            <xm:f>Hoja4!$I$3:$I$8</xm:f>
          </x14:formula1>
          <xm:sqref>H3 L3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5EF67-D599-42BE-BDCA-938257331CE1}">
  <sheetPr>
    <tabColor theme="0" tint="-4.9989318521683403E-2"/>
    <pageSetUpPr fitToPage="1"/>
  </sheetPr>
  <dimension ref="A1:L12"/>
  <sheetViews>
    <sheetView showGridLines="0" view="pageBreakPreview" zoomScale="50" zoomScaleNormal="70" zoomScaleSheetLayoutView="50" zoomScalePageLayoutView="70" workbookViewId="0">
      <selection activeCell="I5" sqref="I5:L6"/>
    </sheetView>
  </sheetViews>
  <sheetFormatPr baseColWidth="10" defaultColWidth="0" defaultRowHeight="0" customHeight="1" zeroHeight="1" x14ac:dyDescent="0.35"/>
  <cols>
    <col min="1" max="1" width="5.7265625" style="165" customWidth="1"/>
    <col min="2" max="2" width="14.453125" style="59" customWidth="1"/>
    <col min="3" max="3" width="12.7265625" style="59" customWidth="1"/>
    <col min="4" max="4" width="15.26953125" style="59" customWidth="1"/>
    <col min="5" max="5" width="15" style="59" customWidth="1"/>
    <col min="6" max="6" width="14.1796875" style="59" customWidth="1"/>
    <col min="7" max="7" width="19.7265625" style="59" customWidth="1"/>
    <col min="8" max="8" width="15.1796875" style="59" customWidth="1"/>
    <col min="9" max="9" width="20.1796875" style="59" customWidth="1"/>
    <col min="10" max="11" width="59" style="59" customWidth="1"/>
    <col min="12" max="12" width="59" style="166" customWidth="1"/>
    <col min="13" max="13" width="0.453125" style="59" customWidth="1"/>
    <col min="14" max="14" width="0" style="59" hidden="1" customWidth="1"/>
    <col min="15" max="16384" width="0" style="59" hidden="1"/>
  </cols>
  <sheetData>
    <row r="1" spans="1:12" ht="79.5" customHeight="1" thickBot="1" x14ac:dyDescent="0.4">
      <c r="A1" s="235" t="s">
        <v>54</v>
      </c>
      <c r="B1" s="236"/>
      <c r="C1" s="236"/>
      <c r="D1" s="236"/>
      <c r="E1" s="236"/>
      <c r="F1" s="236"/>
      <c r="G1" s="236"/>
      <c r="H1" s="236"/>
      <c r="I1" s="236"/>
      <c r="J1" s="236"/>
      <c r="K1" s="236"/>
      <c r="L1" s="237"/>
    </row>
    <row r="2" spans="1:12" s="169" customFormat="1" ht="25.5" customHeight="1" x14ac:dyDescent="0.35">
      <c r="A2" s="248" t="s">
        <v>55</v>
      </c>
      <c r="B2" s="249"/>
      <c r="C2" s="249"/>
      <c r="D2" s="249"/>
      <c r="E2" s="167" t="s">
        <v>56</v>
      </c>
      <c r="F2" s="167" t="s">
        <v>57</v>
      </c>
      <c r="G2" s="167" t="s">
        <v>58</v>
      </c>
      <c r="H2" s="252" t="s">
        <v>59</v>
      </c>
      <c r="I2" s="253"/>
      <c r="J2" s="167" t="s">
        <v>56</v>
      </c>
      <c r="K2" s="167" t="s">
        <v>57</v>
      </c>
      <c r="L2" s="168" t="s">
        <v>58</v>
      </c>
    </row>
    <row r="3" spans="1:12" s="169" customFormat="1" ht="25.5" customHeight="1" thickBot="1" x14ac:dyDescent="0.4">
      <c r="A3" s="250"/>
      <c r="B3" s="251"/>
      <c r="C3" s="251"/>
      <c r="D3" s="251"/>
      <c r="E3" s="170">
        <f>'1.1. SDETGR 2024'!E3</f>
        <v>1</v>
      </c>
      <c r="F3" s="170">
        <f>'1.1. SDETGR 2024'!F3</f>
        <v>1</v>
      </c>
      <c r="G3" s="170">
        <f>'1.1. SDETGR 2024'!H3</f>
        <v>2024</v>
      </c>
      <c r="H3" s="254"/>
      <c r="I3" s="255"/>
      <c r="J3" s="170">
        <f>'1.1. SDETGR 2024'!J3</f>
        <v>31</v>
      </c>
      <c r="K3" s="170">
        <f>'1.1. SDETGR 2024'!K3</f>
        <v>12</v>
      </c>
      <c r="L3" s="171">
        <f>'1.1. SDETGR 2024'!L3</f>
        <v>2024</v>
      </c>
    </row>
    <row r="4" spans="1:12" ht="75" customHeight="1" thickBot="1" x14ac:dyDescent="0.4">
      <c r="A4" s="216" t="s">
        <v>60</v>
      </c>
      <c r="B4" s="262" t="s">
        <v>61</v>
      </c>
      <c r="C4" s="262"/>
      <c r="D4" s="262"/>
      <c r="E4" s="262"/>
      <c r="F4" s="262"/>
      <c r="G4" s="263" t="s">
        <v>62</v>
      </c>
      <c r="H4" s="263"/>
      <c r="I4" s="263" t="s">
        <v>63</v>
      </c>
      <c r="J4" s="263"/>
      <c r="K4" s="263"/>
      <c r="L4" s="263"/>
    </row>
    <row r="5" spans="1:12" s="152" customFormat="1" ht="270" customHeight="1" x14ac:dyDescent="0.45">
      <c r="A5" s="256">
        <v>4</v>
      </c>
      <c r="B5" s="256" t="str">
        <f>'4.1 SDPSS 2024'!B5</f>
        <v>Superintendencia Delegada para Prestadores de Servicios en Salud</v>
      </c>
      <c r="C5" s="256"/>
      <c r="D5" s="256"/>
      <c r="E5" s="256"/>
      <c r="F5" s="256"/>
      <c r="G5" s="258">
        <f>'4.1 SDPSS 2024'!H46</f>
        <v>9.26</v>
      </c>
      <c r="H5" s="258"/>
      <c r="I5" s="335" t="str">
        <f>'4.1 SDPSS 2024'!I46</f>
        <v>Conforme a la programación definida en el Plan Anual de Gestión (PAG) por parte de la Superintendencia Delegada para Prestadores de Servicios en Salud correspondiente a la vigencia 2024, se observó que fueron programadas veinte (20) actividades, precisando que dieciocho (18) se cumplieron al 100% y las dos (2) restantes (Actividades N. 2 y 12) obtuvieron calificación de 9.9 y 5.2 (respectivamente), dando como resultado una ejecución del 93%.
Lo anterior, obedeció a que las actividades: “Realizar análisis a los Planes de Mejoramiento suscritos por los Prestadores de Servicios de Salud durante el periodo de evaluación” (99%) y “Realizar mesas técnicas para las acciones de Inspección y Vigilancia en lo relacionado con los ejes de prestación de servicios, financieros y administrativo legal” (52%), no lograron el cumplimiento de la metra programada.
Ahora, en virtud del principio de autocontrol definido por el MECI, se hace necesario que por parte de la SDPSS, se establezcan los mecanismos que se consideren necesarios, a fin que la información que se reporte en la herramienta dispuesta por la Oficina Asesora de Planeación sea lo suficientemente clara y precisa, con el ánimo que esta guarde relación con las evidencias que se suministran para acreditar el cumplimiento de la actividad, y con ello evitar que los reportes que se efectúan presenten debilidades como las detectadas para las actividades identificadas con los códigos de indicadores SE06, SE38, SE40, SE41 y SE26, los cuales a través de mesa de trabajo se logró  identificar su cumplimiento.
De lo anterior y respecto de lo establecido en el proceso “Mejora”, actividad clave de éxito “Ejecutar Seguimiento a la Gestión”, define en la fase “Planes Institucionales” que, “Las dependencias deben reportar a la Oficina Asesora de Planeación, en la herramienta dispuesta por la entidad, según el período de reporte señalado en la normatividad propia de cada plan, las evidencias, datos, análisis de la ejecución de las actividades e indicadores relacionados en cada uno de éstos”; situación que a la luz de la evidencia recaudada presentan debilidad en su ejecución.
Aunado a que la misma actividad clave de éxito establece para la Oficina Asesora de Planeación en la fase “Validar los reportes realizados por líderes del Plan, Proyecto de Inversión o acciones documentos CONPES” que: “PLANES. Los profesionales designados de la Oficina Asesora de Planeación, una vez culminado el plazo para que las dependencias realicen el reporte (según normatividad del Plan), realizarán la verificación de la información reportada, se analizan las evidencias aportadas y el análisis relacionado. En caso de que falten evidencias o la información en el análisis de la actividad e indicador sea insuficiente, el profesional de la Oficina Asesora de Planeación, solicitará mediante correo electrónico al gestor o profesional encargado de realizar el reporte, la información respectiva para completar a satisfacción el seguimiento correspondiente a los Planes Institucionales, de componente o política del Modelo Integrado de Planeación y Gestión-MIPG”; Eventos que nuevamente ratifican la debilidad respecto de las situaciones que fueran detectadas a la luz de la evidencia recaudada; por lo anterior, se genera la No Conformidad N° 1.Incumplimiento de lo preceptuado en la actividad clave de éxito “Ejecutar Seguimiento a la Gestión” del proceso “Mejora”.</v>
      </c>
      <c r="J5" s="335"/>
      <c r="K5" s="335"/>
      <c r="L5" s="335"/>
    </row>
    <row r="6" spans="1:12" s="152" customFormat="1" ht="270" customHeight="1" thickBot="1" x14ac:dyDescent="0.5">
      <c r="A6" s="257"/>
      <c r="B6" s="257"/>
      <c r="C6" s="257"/>
      <c r="D6" s="257"/>
      <c r="E6" s="257"/>
      <c r="F6" s="257"/>
      <c r="G6" s="259"/>
      <c r="H6" s="259"/>
      <c r="I6" s="336"/>
      <c r="J6" s="336"/>
      <c r="K6" s="336"/>
      <c r="L6" s="336"/>
    </row>
    <row r="7" spans="1:12" ht="17.149999999999999" customHeight="1" x14ac:dyDescent="0.35">
      <c r="A7" s="313" t="s">
        <v>64</v>
      </c>
      <c r="B7" s="314"/>
      <c r="C7" s="314"/>
      <c r="D7" s="314"/>
      <c r="E7" s="314"/>
      <c r="F7" s="314"/>
      <c r="G7" s="314"/>
      <c r="H7" s="314"/>
      <c r="I7" s="314"/>
      <c r="J7" s="314"/>
      <c r="K7" s="314"/>
      <c r="L7" s="173"/>
    </row>
    <row r="8" spans="1:12" ht="17.149999999999999" customHeight="1" x14ac:dyDescent="0.35">
      <c r="A8" s="305" t="s">
        <v>65</v>
      </c>
      <c r="B8" s="244"/>
      <c r="C8" s="244"/>
      <c r="D8" s="244"/>
      <c r="E8" s="244"/>
      <c r="F8" s="244"/>
      <c r="G8" s="244"/>
      <c r="H8" s="244"/>
      <c r="I8" s="244"/>
      <c r="J8" s="244"/>
      <c r="K8" s="244"/>
      <c r="L8" s="172"/>
    </row>
    <row r="9" spans="1:12" ht="17.149999999999999" customHeight="1" x14ac:dyDescent="0.35">
      <c r="A9" s="303" t="s">
        <v>66</v>
      </c>
      <c r="B9" s="246"/>
      <c r="C9" s="246"/>
      <c r="D9" s="246"/>
      <c r="E9" s="246"/>
      <c r="F9" s="246"/>
      <c r="G9" s="246"/>
      <c r="H9" s="246"/>
      <c r="I9" s="246"/>
      <c r="J9" s="246"/>
      <c r="K9" s="246"/>
      <c r="L9" s="304"/>
    </row>
    <row r="10" spans="1:12" ht="16.5" customHeight="1" x14ac:dyDescent="0.35">
      <c r="A10" s="303" t="s">
        <v>67</v>
      </c>
      <c r="B10" s="246"/>
      <c r="C10" s="246"/>
      <c r="D10" s="246"/>
      <c r="E10" s="246"/>
      <c r="F10" s="246"/>
      <c r="G10" s="246"/>
      <c r="H10" s="246"/>
      <c r="I10" s="246"/>
      <c r="J10" s="246"/>
      <c r="K10" s="246"/>
      <c r="L10" s="304"/>
    </row>
    <row r="11" spans="1:12" ht="16.5" customHeight="1" x14ac:dyDescent="0.35">
      <c r="A11" s="301" t="s">
        <v>68</v>
      </c>
      <c r="B11" s="265"/>
      <c r="C11" s="265"/>
      <c r="D11" s="265"/>
      <c r="E11" s="265"/>
      <c r="F11" s="265"/>
      <c r="G11" s="265"/>
      <c r="H11" s="265"/>
      <c r="I11" s="265"/>
      <c r="J11" s="265"/>
      <c r="K11" s="265"/>
      <c r="L11" s="302"/>
    </row>
    <row r="12" spans="1:12" ht="16.5" customHeight="1" thickBot="1" x14ac:dyDescent="0.4">
      <c r="A12" s="310" t="s">
        <v>69</v>
      </c>
      <c r="B12" s="311"/>
      <c r="C12" s="311"/>
      <c r="D12" s="311"/>
      <c r="E12" s="311"/>
      <c r="F12" s="311"/>
      <c r="G12" s="311"/>
      <c r="H12" s="311"/>
      <c r="I12" s="311"/>
      <c r="J12" s="311"/>
      <c r="K12" s="311"/>
      <c r="L12" s="312"/>
    </row>
  </sheetData>
  <sheetProtection algorithmName="SHA-512" hashValue="vjcFBYA0Qr8oGth7e4PNyQhHMI6yitawTFDlyQ+Y5BMJ8s/1kHWsU4HWEP0p1P2Upb0X04/lGcqqqiJKF3PqBQ==" saltValue="o+9ELrlscjd5/vaqvgELXw==" spinCount="100000" sheet="1" objects="1" scenarios="1"/>
  <dataConsolidate function="varp" link="1"/>
  <mergeCells count="16">
    <mergeCell ref="A9:L9"/>
    <mergeCell ref="A10:L10"/>
    <mergeCell ref="A11:L11"/>
    <mergeCell ref="A12:L12"/>
    <mergeCell ref="A5:A6"/>
    <mergeCell ref="B5:F6"/>
    <mergeCell ref="G5:H6"/>
    <mergeCell ref="I5:L6"/>
    <mergeCell ref="A7:K7"/>
    <mergeCell ref="A8:K8"/>
    <mergeCell ref="A1:L1"/>
    <mergeCell ref="A2:D3"/>
    <mergeCell ref="H2:I3"/>
    <mergeCell ref="B4:F4"/>
    <mergeCell ref="G4:H4"/>
    <mergeCell ref="I4:L4"/>
  </mergeCells>
  <printOptions horizontalCentered="1" verticalCentered="1"/>
  <pageMargins left="0.39370078740157483" right="0.39370078740157483" top="0.39370078740157483" bottom="0.39370078740157483" header="0.31496062992125984" footer="0.31496062992125984"/>
  <pageSetup paperSize="529" scale="4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522FD-77B9-4617-B6D6-D38F9715C108}">
  <sheetPr codeName="Hoja9"/>
  <dimension ref="A1:XFC53"/>
  <sheetViews>
    <sheetView showGridLines="0" zoomScale="50" zoomScaleNormal="50" zoomScaleSheetLayoutView="50" workbookViewId="0">
      <selection activeCell="I6" sqref="I6:L7"/>
    </sheetView>
  </sheetViews>
  <sheetFormatPr baseColWidth="10" defaultColWidth="0" defaultRowHeight="18.5" x14ac:dyDescent="0.45"/>
  <cols>
    <col min="1" max="1" width="6.453125" style="154" customWidth="1"/>
    <col min="2" max="2" width="14.453125" style="154" customWidth="1"/>
    <col min="3" max="3" width="23.81640625" style="154" customWidth="1"/>
    <col min="4" max="4" width="31.1796875" style="154" customWidth="1"/>
    <col min="5" max="5" width="14.54296875" style="154" customWidth="1"/>
    <col min="6" max="6" width="29.81640625" style="154" customWidth="1"/>
    <col min="7" max="7" width="25.1796875" style="154" customWidth="1"/>
    <col min="8" max="8" width="21.81640625" style="154" customWidth="1"/>
    <col min="9" max="9" width="32.7265625" style="154" customWidth="1"/>
    <col min="10" max="10" width="105" style="154" customWidth="1"/>
    <col min="11" max="11" width="86.453125" style="154" customWidth="1"/>
    <col min="12" max="12" width="74.453125" style="154" customWidth="1"/>
    <col min="13" max="13" width="0.453125" style="154" customWidth="1"/>
    <col min="14" max="14" width="0" style="154" hidden="1" customWidth="1"/>
    <col min="15" max="16375" width="0" style="154" hidden="1"/>
    <col min="16376" max="16376" width="72.7265625" style="154" hidden="1"/>
    <col min="16377" max="16377" width="28.7265625" style="154" hidden="1"/>
    <col min="16378" max="16378" width="26.7265625" style="154" hidden="1"/>
    <col min="16379" max="16379" width="29.7265625" style="154" hidden="1"/>
    <col min="16380" max="16380" width="31" style="154" hidden="1"/>
    <col min="16381" max="16381" width="11.453125" style="154" hidden="1"/>
    <col min="16382" max="16383" width="12.7265625" style="154" hidden="1"/>
    <col min="16384" max="16384" width="36.81640625" style="154" hidden="1"/>
  </cols>
  <sheetData>
    <row r="1" spans="1:22" ht="79.5" customHeight="1" thickBot="1" x14ac:dyDescent="0.5">
      <c r="A1" s="300" t="s">
        <v>54</v>
      </c>
      <c r="B1" s="300"/>
      <c r="C1" s="300"/>
      <c r="D1" s="300"/>
      <c r="E1" s="300"/>
      <c r="F1" s="300"/>
      <c r="G1" s="300"/>
      <c r="H1" s="300"/>
      <c r="I1" s="300"/>
      <c r="J1" s="300"/>
      <c r="K1" s="300"/>
      <c r="L1" s="300"/>
    </row>
    <row r="2" spans="1:22" ht="24.75" customHeight="1" thickBot="1" x14ac:dyDescent="0.5">
      <c r="A2" s="287" t="s">
        <v>55</v>
      </c>
      <c r="B2" s="287"/>
      <c r="C2" s="287"/>
      <c r="D2" s="287"/>
      <c r="E2" s="160" t="s">
        <v>56</v>
      </c>
      <c r="F2" s="288" t="s">
        <v>57</v>
      </c>
      <c r="G2" s="288"/>
      <c r="H2" s="161" t="s">
        <v>58</v>
      </c>
      <c r="I2" s="289" t="s">
        <v>59</v>
      </c>
      <c r="J2" s="162" t="s">
        <v>56</v>
      </c>
      <c r="K2" s="160" t="s">
        <v>57</v>
      </c>
      <c r="L2" s="220" t="s">
        <v>58</v>
      </c>
    </row>
    <row r="3" spans="1:22" ht="24.75" customHeight="1" thickBot="1" x14ac:dyDescent="0.5">
      <c r="A3" s="287"/>
      <c r="B3" s="287"/>
      <c r="C3" s="287"/>
      <c r="D3" s="287"/>
      <c r="E3" s="159">
        <v>1</v>
      </c>
      <c r="F3" s="287">
        <v>1</v>
      </c>
      <c r="G3" s="287"/>
      <c r="H3" s="163">
        <v>2024</v>
      </c>
      <c r="I3" s="289"/>
      <c r="J3" s="159">
        <v>31</v>
      </c>
      <c r="K3" s="159">
        <v>12</v>
      </c>
      <c r="L3" s="159">
        <v>2024</v>
      </c>
    </row>
    <row r="4" spans="1:22" ht="33" customHeight="1" thickBot="1" x14ac:dyDescent="0.5">
      <c r="A4" s="262" t="s">
        <v>60</v>
      </c>
      <c r="B4" s="268" t="s">
        <v>70</v>
      </c>
      <c r="C4" s="268"/>
      <c r="D4" s="268"/>
      <c r="E4" s="268"/>
      <c r="F4" s="268"/>
      <c r="G4" s="262" t="s">
        <v>71</v>
      </c>
      <c r="H4" s="263" t="s">
        <v>72</v>
      </c>
      <c r="I4" s="263" t="s">
        <v>63</v>
      </c>
      <c r="J4" s="263"/>
      <c r="K4" s="263"/>
      <c r="L4" s="263"/>
    </row>
    <row r="5" spans="1:22" ht="53.25" customHeight="1" thickBot="1" x14ac:dyDescent="0.5">
      <c r="A5" s="262"/>
      <c r="B5" s="269" t="str">
        <f>'CONSOLIDADO EV. 2024 SNS'!$C$7</f>
        <v>Superintendencia Delegada para Prestadores de Servicios en Salud</v>
      </c>
      <c r="C5" s="269"/>
      <c r="D5" s="269"/>
      <c r="E5" s="269"/>
      <c r="F5" s="269"/>
      <c r="G5" s="262"/>
      <c r="H5" s="263"/>
      <c r="I5" s="263"/>
      <c r="J5" s="263"/>
      <c r="K5" s="263"/>
      <c r="L5" s="263"/>
    </row>
    <row r="6" spans="1:22" ht="285" customHeight="1" thickBot="1" x14ac:dyDescent="0.5">
      <c r="A6" s="271">
        <v>1</v>
      </c>
      <c r="B6" s="270" t="s">
        <v>125</v>
      </c>
      <c r="C6" s="343"/>
      <c r="D6" s="343"/>
      <c r="E6" s="343"/>
      <c r="F6" s="344"/>
      <c r="G6" s="272">
        <v>1</v>
      </c>
      <c r="H6" s="273">
        <v>10</v>
      </c>
      <c r="I6" s="275" t="s">
        <v>126</v>
      </c>
      <c r="J6" s="275"/>
      <c r="K6" s="275"/>
      <c r="L6" s="276"/>
    </row>
    <row r="7" spans="1:22" ht="285" customHeight="1" thickBot="1" x14ac:dyDescent="0.5">
      <c r="A7" s="271"/>
      <c r="B7" s="345"/>
      <c r="C7" s="346"/>
      <c r="D7" s="346"/>
      <c r="E7" s="346"/>
      <c r="F7" s="347"/>
      <c r="G7" s="272"/>
      <c r="H7" s="273"/>
      <c r="I7" s="275"/>
      <c r="J7" s="275"/>
      <c r="K7" s="275"/>
      <c r="L7" s="276"/>
    </row>
    <row r="8" spans="1:22" ht="159.75" customHeight="1" thickBot="1" x14ac:dyDescent="0.5">
      <c r="A8" s="271">
        <f>A6+1</f>
        <v>2</v>
      </c>
      <c r="B8" s="277" t="s">
        <v>127</v>
      </c>
      <c r="C8" s="349"/>
      <c r="D8" s="349"/>
      <c r="E8" s="349"/>
      <c r="F8" s="350"/>
      <c r="G8" s="272">
        <v>1</v>
      </c>
      <c r="H8" s="273" t="s">
        <v>128</v>
      </c>
      <c r="I8" s="275" t="s">
        <v>129</v>
      </c>
      <c r="J8" s="275"/>
      <c r="K8" s="275"/>
      <c r="L8" s="276"/>
    </row>
    <row r="9" spans="1:22" ht="159.75" customHeight="1" thickBot="1" x14ac:dyDescent="0.5">
      <c r="A9" s="271"/>
      <c r="B9" s="351"/>
      <c r="C9" s="352"/>
      <c r="D9" s="352"/>
      <c r="E9" s="352"/>
      <c r="F9" s="353"/>
      <c r="G9" s="272"/>
      <c r="H9" s="273"/>
      <c r="I9" s="275"/>
      <c r="J9" s="275"/>
      <c r="K9" s="275"/>
      <c r="L9" s="276"/>
      <c r="O9" s="267"/>
      <c r="P9" s="267"/>
      <c r="Q9" s="267"/>
      <c r="R9" s="267"/>
      <c r="S9" s="267"/>
      <c r="T9" s="267"/>
      <c r="U9" s="267"/>
      <c r="V9" s="267"/>
    </row>
    <row r="10" spans="1:22" ht="166.5" customHeight="1" thickBot="1" x14ac:dyDescent="0.5">
      <c r="A10" s="271">
        <f>A8+1</f>
        <v>3</v>
      </c>
      <c r="B10" s="270" t="s">
        <v>130</v>
      </c>
      <c r="C10" s="343"/>
      <c r="D10" s="343"/>
      <c r="E10" s="343"/>
      <c r="F10" s="344"/>
      <c r="G10" s="272">
        <v>1</v>
      </c>
      <c r="H10" s="273">
        <v>10</v>
      </c>
      <c r="I10" s="275" t="s">
        <v>131</v>
      </c>
      <c r="J10" s="275"/>
      <c r="K10" s="275"/>
      <c r="L10" s="276"/>
      <c r="O10" s="164"/>
      <c r="P10" s="164"/>
      <c r="Q10" s="164"/>
      <c r="R10" s="164"/>
      <c r="S10" s="164"/>
      <c r="T10" s="164"/>
      <c r="U10" s="164"/>
      <c r="V10" s="164"/>
    </row>
    <row r="11" spans="1:22" ht="166.5" customHeight="1" thickBot="1" x14ac:dyDescent="0.5">
      <c r="A11" s="271"/>
      <c r="B11" s="345"/>
      <c r="C11" s="346"/>
      <c r="D11" s="346"/>
      <c r="E11" s="346"/>
      <c r="F11" s="347"/>
      <c r="G11" s="272"/>
      <c r="H11" s="273"/>
      <c r="I11" s="275"/>
      <c r="J11" s="275"/>
      <c r="K11" s="275"/>
      <c r="L11" s="276"/>
      <c r="O11" s="164"/>
      <c r="P11" s="164"/>
      <c r="Q11" s="164"/>
      <c r="R11" s="164"/>
      <c r="S11" s="164"/>
      <c r="T11" s="164"/>
      <c r="U11" s="164"/>
      <c r="V11" s="164"/>
    </row>
    <row r="12" spans="1:22" ht="189.75" customHeight="1" thickBot="1" x14ac:dyDescent="0.5">
      <c r="A12" s="271">
        <f>A10+1</f>
        <v>4</v>
      </c>
      <c r="B12" s="270" t="s">
        <v>132</v>
      </c>
      <c r="C12" s="343"/>
      <c r="D12" s="343"/>
      <c r="E12" s="343"/>
      <c r="F12" s="344"/>
      <c r="G12" s="272">
        <v>1</v>
      </c>
      <c r="H12" s="273">
        <v>10</v>
      </c>
      <c r="I12" s="340" t="s">
        <v>133</v>
      </c>
      <c r="J12" s="340"/>
      <c r="K12" s="340"/>
      <c r="L12" s="341"/>
      <c r="O12" s="164"/>
      <c r="P12" s="164"/>
      <c r="Q12" s="164"/>
      <c r="R12" s="164"/>
      <c r="S12" s="164"/>
      <c r="T12" s="164"/>
      <c r="U12" s="164"/>
      <c r="V12" s="164"/>
    </row>
    <row r="13" spans="1:22" ht="189.75" customHeight="1" thickBot="1" x14ac:dyDescent="0.5">
      <c r="A13" s="271"/>
      <c r="B13" s="345"/>
      <c r="C13" s="346"/>
      <c r="D13" s="346"/>
      <c r="E13" s="346"/>
      <c r="F13" s="347"/>
      <c r="G13" s="272"/>
      <c r="H13" s="273"/>
      <c r="I13" s="340"/>
      <c r="J13" s="340"/>
      <c r="K13" s="340"/>
      <c r="L13" s="341"/>
      <c r="O13" s="164"/>
      <c r="P13" s="164"/>
      <c r="Q13" s="164"/>
      <c r="R13" s="164"/>
      <c r="S13" s="164"/>
      <c r="T13" s="164"/>
      <c r="U13" s="164"/>
      <c r="V13" s="164"/>
    </row>
    <row r="14" spans="1:22" ht="144.75" customHeight="1" thickBot="1" x14ac:dyDescent="0.5">
      <c r="A14" s="271">
        <f>A12+1</f>
        <v>5</v>
      </c>
      <c r="B14" s="270" t="s">
        <v>134</v>
      </c>
      <c r="C14" s="343"/>
      <c r="D14" s="343"/>
      <c r="E14" s="343"/>
      <c r="F14" s="344"/>
      <c r="G14" s="272">
        <v>1</v>
      </c>
      <c r="H14" s="273">
        <v>10</v>
      </c>
      <c r="I14" s="275" t="s">
        <v>135</v>
      </c>
      <c r="J14" s="340"/>
      <c r="K14" s="340"/>
      <c r="L14" s="341"/>
      <c r="O14" s="164"/>
      <c r="P14" s="164"/>
      <c r="Q14" s="164"/>
      <c r="R14" s="164"/>
      <c r="S14" s="164"/>
      <c r="T14" s="164"/>
      <c r="U14" s="164"/>
      <c r="V14" s="164"/>
    </row>
    <row r="15" spans="1:22" s="198" customFormat="1" ht="144.75" customHeight="1" thickBot="1" x14ac:dyDescent="0.4">
      <c r="A15" s="271"/>
      <c r="B15" s="345"/>
      <c r="C15" s="346"/>
      <c r="D15" s="346"/>
      <c r="E15" s="346"/>
      <c r="F15" s="347"/>
      <c r="G15" s="272"/>
      <c r="H15" s="273"/>
      <c r="I15" s="340"/>
      <c r="J15" s="340"/>
      <c r="K15" s="340"/>
      <c r="L15" s="341"/>
    </row>
    <row r="16" spans="1:22" s="198" customFormat="1" ht="141.75" customHeight="1" thickBot="1" x14ac:dyDescent="0.4">
      <c r="A16" s="271">
        <f>A14+1</f>
        <v>6</v>
      </c>
      <c r="B16" s="270" t="s">
        <v>136</v>
      </c>
      <c r="C16" s="343"/>
      <c r="D16" s="343"/>
      <c r="E16" s="343"/>
      <c r="F16" s="344"/>
      <c r="G16" s="272">
        <v>1</v>
      </c>
      <c r="H16" s="273">
        <v>10</v>
      </c>
      <c r="I16" s="275" t="s">
        <v>137</v>
      </c>
      <c r="J16" s="340"/>
      <c r="K16" s="340"/>
      <c r="L16" s="341"/>
    </row>
    <row r="17" spans="1:12" s="198" customFormat="1" ht="141.75" customHeight="1" thickBot="1" x14ac:dyDescent="0.4">
      <c r="A17" s="271"/>
      <c r="B17" s="345"/>
      <c r="C17" s="346"/>
      <c r="D17" s="346"/>
      <c r="E17" s="346"/>
      <c r="F17" s="347"/>
      <c r="G17" s="272"/>
      <c r="H17" s="273"/>
      <c r="I17" s="340"/>
      <c r="J17" s="340"/>
      <c r="K17" s="340"/>
      <c r="L17" s="341"/>
    </row>
    <row r="18" spans="1:12" s="198" customFormat="1" ht="158.25" customHeight="1" thickBot="1" x14ac:dyDescent="0.4">
      <c r="A18" s="271">
        <f>A16+1</f>
        <v>7</v>
      </c>
      <c r="B18" s="270" t="s">
        <v>138</v>
      </c>
      <c r="C18" s="270"/>
      <c r="D18" s="270"/>
      <c r="E18" s="270"/>
      <c r="F18" s="270"/>
      <c r="G18" s="272">
        <v>1</v>
      </c>
      <c r="H18" s="273">
        <v>10</v>
      </c>
      <c r="I18" s="275" t="s">
        <v>139</v>
      </c>
      <c r="J18" s="340"/>
      <c r="K18" s="340"/>
      <c r="L18" s="341"/>
    </row>
    <row r="19" spans="1:12" s="198" customFormat="1" ht="158.25" customHeight="1" thickBot="1" x14ac:dyDescent="0.4">
      <c r="A19" s="271"/>
      <c r="B19" s="270"/>
      <c r="C19" s="270"/>
      <c r="D19" s="270"/>
      <c r="E19" s="270"/>
      <c r="F19" s="270"/>
      <c r="G19" s="272"/>
      <c r="H19" s="273"/>
      <c r="I19" s="340"/>
      <c r="J19" s="340"/>
      <c r="K19" s="340"/>
      <c r="L19" s="341"/>
    </row>
    <row r="20" spans="1:12" s="198" customFormat="1" ht="296.25" customHeight="1" thickBot="1" x14ac:dyDescent="0.4">
      <c r="A20" s="271">
        <f>A18+1</f>
        <v>8</v>
      </c>
      <c r="B20" s="270" t="s">
        <v>140</v>
      </c>
      <c r="C20" s="270"/>
      <c r="D20" s="270"/>
      <c r="E20" s="270"/>
      <c r="F20" s="270"/>
      <c r="G20" s="272">
        <v>1</v>
      </c>
      <c r="H20" s="273">
        <v>10</v>
      </c>
      <c r="I20" s="275" t="s">
        <v>141</v>
      </c>
      <c r="J20" s="340"/>
      <c r="K20" s="340"/>
      <c r="L20" s="341"/>
    </row>
    <row r="21" spans="1:12" s="198" customFormat="1" ht="296.25" customHeight="1" thickBot="1" x14ac:dyDescent="0.4">
      <c r="A21" s="271"/>
      <c r="B21" s="270"/>
      <c r="C21" s="270"/>
      <c r="D21" s="270"/>
      <c r="E21" s="270"/>
      <c r="F21" s="270"/>
      <c r="G21" s="337"/>
      <c r="H21" s="273"/>
      <c r="I21" s="340"/>
      <c r="J21" s="340"/>
      <c r="K21" s="340"/>
      <c r="L21" s="341"/>
    </row>
    <row r="22" spans="1:12" s="198" customFormat="1" ht="173.25" customHeight="1" thickBot="1" x14ac:dyDescent="0.4">
      <c r="A22" s="271">
        <f>A20+1</f>
        <v>9</v>
      </c>
      <c r="B22" s="270" t="s">
        <v>142</v>
      </c>
      <c r="C22" s="343"/>
      <c r="D22" s="343"/>
      <c r="E22" s="343"/>
      <c r="F22" s="344"/>
      <c r="G22" s="272">
        <v>1</v>
      </c>
      <c r="H22" s="273">
        <v>10</v>
      </c>
      <c r="I22" s="340" t="s">
        <v>143</v>
      </c>
      <c r="J22" s="340"/>
      <c r="K22" s="340"/>
      <c r="L22" s="341"/>
    </row>
    <row r="23" spans="1:12" s="198" customFormat="1" ht="173.25" customHeight="1" thickBot="1" x14ac:dyDescent="0.4">
      <c r="A23" s="342"/>
      <c r="B23" s="345"/>
      <c r="C23" s="346"/>
      <c r="D23" s="346"/>
      <c r="E23" s="346"/>
      <c r="F23" s="347"/>
      <c r="G23" s="337"/>
      <c r="H23" s="348"/>
      <c r="I23" s="340"/>
      <c r="J23" s="340"/>
      <c r="K23" s="340"/>
      <c r="L23" s="341"/>
    </row>
    <row r="24" spans="1:12" s="198" customFormat="1" ht="133.5" customHeight="1" thickBot="1" x14ac:dyDescent="0.4">
      <c r="A24" s="271">
        <f>A22+1</f>
        <v>10</v>
      </c>
      <c r="B24" s="270" t="s">
        <v>144</v>
      </c>
      <c r="C24" s="270"/>
      <c r="D24" s="270"/>
      <c r="E24" s="270"/>
      <c r="F24" s="270"/>
      <c r="G24" s="272">
        <v>1</v>
      </c>
      <c r="H24" s="273">
        <v>10</v>
      </c>
      <c r="I24" s="275" t="s">
        <v>145</v>
      </c>
      <c r="J24" s="275"/>
      <c r="K24" s="275"/>
      <c r="L24" s="276"/>
    </row>
    <row r="25" spans="1:12" s="198" customFormat="1" ht="133.5" customHeight="1" thickBot="1" x14ac:dyDescent="0.4">
      <c r="A25" s="271"/>
      <c r="B25" s="270"/>
      <c r="C25" s="270"/>
      <c r="D25" s="270"/>
      <c r="E25" s="270"/>
      <c r="F25" s="270"/>
      <c r="G25" s="337"/>
      <c r="H25" s="273"/>
      <c r="I25" s="275"/>
      <c r="J25" s="275"/>
      <c r="K25" s="275"/>
      <c r="L25" s="276"/>
    </row>
    <row r="26" spans="1:12" s="198" customFormat="1" ht="177.75" customHeight="1" thickBot="1" x14ac:dyDescent="0.4">
      <c r="A26" s="271">
        <f>A24+1</f>
        <v>11</v>
      </c>
      <c r="B26" s="270" t="s">
        <v>146</v>
      </c>
      <c r="C26" s="270"/>
      <c r="D26" s="270"/>
      <c r="E26" s="270"/>
      <c r="F26" s="270"/>
      <c r="G26" s="272">
        <v>1</v>
      </c>
      <c r="H26" s="273">
        <v>10</v>
      </c>
      <c r="I26" s="340" t="s">
        <v>147</v>
      </c>
      <c r="J26" s="340"/>
      <c r="K26" s="340"/>
      <c r="L26" s="341"/>
    </row>
    <row r="27" spans="1:12" s="198" customFormat="1" ht="177.75" customHeight="1" thickBot="1" x14ac:dyDescent="0.4">
      <c r="A27" s="271"/>
      <c r="B27" s="270"/>
      <c r="C27" s="270"/>
      <c r="D27" s="270"/>
      <c r="E27" s="270"/>
      <c r="F27" s="270"/>
      <c r="G27" s="337"/>
      <c r="H27" s="273"/>
      <c r="I27" s="340"/>
      <c r="J27" s="340"/>
      <c r="K27" s="340"/>
      <c r="L27" s="341"/>
    </row>
    <row r="28" spans="1:12" s="198" customFormat="1" ht="166.5" customHeight="1" thickBot="1" x14ac:dyDescent="0.4">
      <c r="A28" s="271">
        <f>A26+1</f>
        <v>12</v>
      </c>
      <c r="B28" s="270" t="s">
        <v>148</v>
      </c>
      <c r="C28" s="270"/>
      <c r="D28" s="270"/>
      <c r="E28" s="270"/>
      <c r="F28" s="270"/>
      <c r="G28" s="272">
        <v>1</v>
      </c>
      <c r="H28" s="273">
        <v>5.2</v>
      </c>
      <c r="I28" s="275" t="s">
        <v>149</v>
      </c>
      <c r="J28" s="275"/>
      <c r="K28" s="275"/>
      <c r="L28" s="276"/>
    </row>
    <row r="29" spans="1:12" s="198" customFormat="1" ht="166.5" customHeight="1" thickBot="1" x14ac:dyDescent="0.4">
      <c r="A29" s="271"/>
      <c r="B29" s="270"/>
      <c r="C29" s="270"/>
      <c r="D29" s="270"/>
      <c r="E29" s="270"/>
      <c r="F29" s="270"/>
      <c r="G29" s="337"/>
      <c r="H29" s="273"/>
      <c r="I29" s="275"/>
      <c r="J29" s="275"/>
      <c r="K29" s="275"/>
      <c r="L29" s="276"/>
    </row>
    <row r="30" spans="1:12" s="198" customFormat="1" ht="178.5" customHeight="1" thickBot="1" x14ac:dyDescent="0.4">
      <c r="A30" s="271">
        <f>A28+1</f>
        <v>13</v>
      </c>
      <c r="B30" s="270" t="s">
        <v>150</v>
      </c>
      <c r="C30" s="270"/>
      <c r="D30" s="270"/>
      <c r="E30" s="270"/>
      <c r="F30" s="270"/>
      <c r="G30" s="272">
        <v>1</v>
      </c>
      <c r="H30" s="273">
        <v>10</v>
      </c>
      <c r="I30" s="275" t="s">
        <v>151</v>
      </c>
      <c r="J30" s="275"/>
      <c r="K30" s="275"/>
      <c r="L30" s="276"/>
    </row>
    <row r="31" spans="1:12" s="198" customFormat="1" ht="178.5" customHeight="1" thickBot="1" x14ac:dyDescent="0.4">
      <c r="A31" s="271"/>
      <c r="B31" s="270"/>
      <c r="C31" s="270"/>
      <c r="D31" s="270"/>
      <c r="E31" s="270"/>
      <c r="F31" s="270"/>
      <c r="G31" s="337"/>
      <c r="H31" s="273"/>
      <c r="I31" s="275"/>
      <c r="J31" s="275"/>
      <c r="K31" s="275"/>
      <c r="L31" s="276"/>
    </row>
    <row r="32" spans="1:12" s="198" customFormat="1" ht="168" customHeight="1" thickBot="1" x14ac:dyDescent="0.4">
      <c r="A32" s="271">
        <f>A30+1</f>
        <v>14</v>
      </c>
      <c r="B32" s="270" t="s">
        <v>152</v>
      </c>
      <c r="C32" s="270"/>
      <c r="D32" s="270"/>
      <c r="E32" s="270"/>
      <c r="F32" s="270"/>
      <c r="G32" s="272">
        <v>1</v>
      </c>
      <c r="H32" s="273">
        <v>10</v>
      </c>
      <c r="I32" s="275" t="s">
        <v>153</v>
      </c>
      <c r="J32" s="275"/>
      <c r="K32" s="275"/>
      <c r="L32" s="276"/>
    </row>
    <row r="33" spans="1:12" s="198" customFormat="1" ht="168" customHeight="1" thickBot="1" x14ac:dyDescent="0.4">
      <c r="A33" s="271"/>
      <c r="B33" s="270"/>
      <c r="C33" s="270"/>
      <c r="D33" s="270"/>
      <c r="E33" s="270"/>
      <c r="F33" s="270"/>
      <c r="G33" s="337"/>
      <c r="H33" s="273"/>
      <c r="I33" s="275"/>
      <c r="J33" s="275"/>
      <c r="K33" s="275"/>
      <c r="L33" s="276"/>
    </row>
    <row r="34" spans="1:12" s="198" customFormat="1" ht="152.25" customHeight="1" thickBot="1" x14ac:dyDescent="0.4">
      <c r="A34" s="271">
        <f>A32+1</f>
        <v>15</v>
      </c>
      <c r="B34" s="270" t="s">
        <v>154</v>
      </c>
      <c r="C34" s="270"/>
      <c r="D34" s="270"/>
      <c r="E34" s="270"/>
      <c r="F34" s="270"/>
      <c r="G34" s="272">
        <v>1</v>
      </c>
      <c r="H34" s="273">
        <v>10</v>
      </c>
      <c r="I34" s="275" t="s">
        <v>155</v>
      </c>
      <c r="J34" s="275"/>
      <c r="K34" s="275"/>
      <c r="L34" s="276"/>
    </row>
    <row r="35" spans="1:12" s="198" customFormat="1" ht="152.25" customHeight="1" thickBot="1" x14ac:dyDescent="0.4">
      <c r="A35" s="271"/>
      <c r="B35" s="270"/>
      <c r="C35" s="270"/>
      <c r="D35" s="270"/>
      <c r="E35" s="270"/>
      <c r="F35" s="270"/>
      <c r="G35" s="337"/>
      <c r="H35" s="273"/>
      <c r="I35" s="275"/>
      <c r="J35" s="275"/>
      <c r="K35" s="275"/>
      <c r="L35" s="276"/>
    </row>
    <row r="36" spans="1:12" s="198" customFormat="1" ht="111" customHeight="1" thickBot="1" x14ac:dyDescent="0.4">
      <c r="A36" s="271">
        <f>A34+1</f>
        <v>16</v>
      </c>
      <c r="B36" s="270" t="s">
        <v>156</v>
      </c>
      <c r="C36" s="270"/>
      <c r="D36" s="270"/>
      <c r="E36" s="270"/>
      <c r="F36" s="270"/>
      <c r="G36" s="272">
        <v>1</v>
      </c>
      <c r="H36" s="273">
        <v>10</v>
      </c>
      <c r="I36" s="275" t="s">
        <v>157</v>
      </c>
      <c r="J36" s="275"/>
      <c r="K36" s="275"/>
      <c r="L36" s="276"/>
    </row>
    <row r="37" spans="1:12" s="198" customFormat="1" ht="111" customHeight="1" thickBot="1" x14ac:dyDescent="0.4">
      <c r="A37" s="271"/>
      <c r="B37" s="270"/>
      <c r="C37" s="270"/>
      <c r="D37" s="270"/>
      <c r="E37" s="270"/>
      <c r="F37" s="270"/>
      <c r="G37" s="337"/>
      <c r="H37" s="273"/>
      <c r="I37" s="275"/>
      <c r="J37" s="275"/>
      <c r="K37" s="275"/>
      <c r="L37" s="276"/>
    </row>
    <row r="38" spans="1:12" s="198" customFormat="1" ht="144" customHeight="1" thickBot="1" x14ac:dyDescent="0.4">
      <c r="A38" s="271">
        <f>A36+1</f>
        <v>17</v>
      </c>
      <c r="B38" s="270" t="s">
        <v>158</v>
      </c>
      <c r="C38" s="270"/>
      <c r="D38" s="270"/>
      <c r="E38" s="270"/>
      <c r="F38" s="270"/>
      <c r="G38" s="272">
        <v>1</v>
      </c>
      <c r="H38" s="273">
        <v>10</v>
      </c>
      <c r="I38" s="275" t="s">
        <v>159</v>
      </c>
      <c r="J38" s="275"/>
      <c r="K38" s="275"/>
      <c r="L38" s="276"/>
    </row>
    <row r="39" spans="1:12" s="198" customFormat="1" ht="144" customHeight="1" thickBot="1" x14ac:dyDescent="0.4">
      <c r="A39" s="271"/>
      <c r="B39" s="270"/>
      <c r="C39" s="270"/>
      <c r="D39" s="270"/>
      <c r="E39" s="270"/>
      <c r="F39" s="270"/>
      <c r="G39" s="337"/>
      <c r="H39" s="273"/>
      <c r="I39" s="275"/>
      <c r="J39" s="275"/>
      <c r="K39" s="275"/>
      <c r="L39" s="276"/>
    </row>
    <row r="40" spans="1:12" s="198" customFormat="1" ht="124.5" customHeight="1" thickBot="1" x14ac:dyDescent="0.4">
      <c r="A40" s="271">
        <f>A38+1</f>
        <v>18</v>
      </c>
      <c r="B40" s="270" t="s">
        <v>160</v>
      </c>
      <c r="C40" s="270"/>
      <c r="D40" s="270"/>
      <c r="E40" s="270"/>
      <c r="F40" s="270"/>
      <c r="G40" s="272">
        <v>1</v>
      </c>
      <c r="H40" s="273">
        <v>10</v>
      </c>
      <c r="I40" s="275" t="s">
        <v>161</v>
      </c>
      <c r="J40" s="275"/>
      <c r="K40" s="275"/>
      <c r="L40" s="276"/>
    </row>
    <row r="41" spans="1:12" s="198" customFormat="1" ht="124.5" customHeight="1" thickBot="1" x14ac:dyDescent="0.4">
      <c r="A41" s="271"/>
      <c r="B41" s="270"/>
      <c r="C41" s="270"/>
      <c r="D41" s="270"/>
      <c r="E41" s="270"/>
      <c r="F41" s="270"/>
      <c r="G41" s="337"/>
      <c r="H41" s="273"/>
      <c r="I41" s="275"/>
      <c r="J41" s="275"/>
      <c r="K41" s="275"/>
      <c r="L41" s="276"/>
    </row>
    <row r="42" spans="1:12" s="198" customFormat="1" ht="131.25" customHeight="1" thickBot="1" x14ac:dyDescent="0.4">
      <c r="A42" s="271">
        <f>A40+1</f>
        <v>19</v>
      </c>
      <c r="B42" s="270" t="s">
        <v>162</v>
      </c>
      <c r="C42" s="270"/>
      <c r="D42" s="270"/>
      <c r="E42" s="270"/>
      <c r="F42" s="270"/>
      <c r="G42" s="272">
        <v>1</v>
      </c>
      <c r="H42" s="273">
        <v>10</v>
      </c>
      <c r="I42" s="275" t="s">
        <v>163</v>
      </c>
      <c r="J42" s="275"/>
      <c r="K42" s="275"/>
      <c r="L42" s="276"/>
    </row>
    <row r="43" spans="1:12" s="198" customFormat="1" ht="131.25" customHeight="1" thickBot="1" x14ac:dyDescent="0.4">
      <c r="A43" s="271"/>
      <c r="B43" s="270"/>
      <c r="C43" s="270"/>
      <c r="D43" s="270"/>
      <c r="E43" s="270"/>
      <c r="F43" s="270"/>
      <c r="G43" s="337"/>
      <c r="H43" s="273"/>
      <c r="I43" s="275"/>
      <c r="J43" s="275"/>
      <c r="K43" s="275"/>
      <c r="L43" s="276"/>
    </row>
    <row r="44" spans="1:12" s="198" customFormat="1" ht="182.25" customHeight="1" thickBot="1" x14ac:dyDescent="0.4">
      <c r="A44" s="271">
        <f>A42+1</f>
        <v>20</v>
      </c>
      <c r="B44" s="270" t="s">
        <v>164</v>
      </c>
      <c r="C44" s="270"/>
      <c r="D44" s="270"/>
      <c r="E44" s="270"/>
      <c r="F44" s="270"/>
      <c r="G44" s="272">
        <v>1</v>
      </c>
      <c r="H44" s="273">
        <v>10</v>
      </c>
      <c r="I44" s="275" t="s">
        <v>165</v>
      </c>
      <c r="J44" s="275"/>
      <c r="K44" s="275"/>
      <c r="L44" s="276"/>
    </row>
    <row r="45" spans="1:12" s="198" customFormat="1" ht="182.25" customHeight="1" thickBot="1" x14ac:dyDescent="0.4">
      <c r="A45" s="271"/>
      <c r="B45" s="270"/>
      <c r="C45" s="270"/>
      <c r="D45" s="270"/>
      <c r="E45" s="270"/>
      <c r="F45" s="270"/>
      <c r="G45" s="337"/>
      <c r="H45" s="273"/>
      <c r="I45" s="338"/>
      <c r="J45" s="338"/>
      <c r="K45" s="338"/>
      <c r="L45" s="339"/>
    </row>
    <row r="46" spans="1:12" ht="278.25" customHeight="1" thickBot="1" x14ac:dyDescent="0.5">
      <c r="A46" s="278" t="s">
        <v>6</v>
      </c>
      <c r="B46" s="278"/>
      <c r="C46" s="278"/>
      <c r="D46" s="278"/>
      <c r="E46" s="278"/>
      <c r="F46" s="278"/>
      <c r="G46" s="280">
        <v>1</v>
      </c>
      <c r="H46" s="282">
        <f>SUM(H6:H45)/20</f>
        <v>9.26</v>
      </c>
      <c r="I46" s="316" t="s">
        <v>758</v>
      </c>
      <c r="J46" s="316"/>
      <c r="K46" s="316"/>
      <c r="L46" s="316"/>
    </row>
    <row r="47" spans="1:12" ht="278.25" customHeight="1" thickBot="1" x14ac:dyDescent="0.5">
      <c r="A47" s="279"/>
      <c r="B47" s="279"/>
      <c r="C47" s="279"/>
      <c r="D47" s="279"/>
      <c r="E47" s="279"/>
      <c r="F47" s="279"/>
      <c r="G47" s="281"/>
      <c r="H47" s="283"/>
      <c r="I47" s="316"/>
      <c r="J47" s="316"/>
      <c r="K47" s="316"/>
      <c r="L47" s="316"/>
    </row>
    <row r="48" spans="1:12" x14ac:dyDescent="0.45">
      <c r="A48" s="306" t="s">
        <v>64</v>
      </c>
      <c r="B48" s="307"/>
      <c r="C48" s="307"/>
      <c r="D48" s="307"/>
      <c r="E48" s="307"/>
      <c r="F48" s="307"/>
      <c r="G48" s="307"/>
      <c r="H48" s="307"/>
      <c r="I48" s="307"/>
      <c r="J48" s="307"/>
      <c r="K48" s="307"/>
      <c r="L48" s="173"/>
    </row>
    <row r="49" spans="1:12" x14ac:dyDescent="0.45">
      <c r="A49" s="305" t="s">
        <v>65</v>
      </c>
      <c r="B49" s="244"/>
      <c r="C49" s="244"/>
      <c r="D49" s="244"/>
      <c r="E49" s="244"/>
      <c r="F49" s="244"/>
      <c r="G49" s="244"/>
      <c r="H49" s="244"/>
      <c r="I49" s="244"/>
      <c r="J49" s="244"/>
      <c r="K49" s="244"/>
      <c r="L49" s="172"/>
    </row>
    <row r="50" spans="1:12" ht="18.649999999999999" customHeight="1" x14ac:dyDescent="0.45">
      <c r="A50" s="303" t="s">
        <v>66</v>
      </c>
      <c r="B50" s="246"/>
      <c r="C50" s="246"/>
      <c r="D50" s="246"/>
      <c r="E50" s="246"/>
      <c r="F50" s="246"/>
      <c r="G50" s="246"/>
      <c r="H50" s="246"/>
      <c r="I50" s="246"/>
      <c r="J50" s="246"/>
      <c r="K50" s="246"/>
      <c r="L50" s="304"/>
    </row>
    <row r="51" spans="1:12" x14ac:dyDescent="0.45">
      <c r="A51" s="303" t="s">
        <v>67</v>
      </c>
      <c r="B51" s="246"/>
      <c r="C51" s="246"/>
      <c r="D51" s="246"/>
      <c r="E51" s="246"/>
      <c r="F51" s="246"/>
      <c r="G51" s="246"/>
      <c r="H51" s="246"/>
      <c r="I51" s="246"/>
      <c r="J51" s="246"/>
      <c r="K51" s="246"/>
      <c r="L51" s="304"/>
    </row>
    <row r="52" spans="1:12" x14ac:dyDescent="0.45">
      <c r="A52" s="301" t="s">
        <v>68</v>
      </c>
      <c r="B52" s="265"/>
      <c r="C52" s="265"/>
      <c r="D52" s="265"/>
      <c r="E52" s="265"/>
      <c r="F52" s="265"/>
      <c r="G52" s="265"/>
      <c r="H52" s="265"/>
      <c r="I52" s="265"/>
      <c r="J52" s="265"/>
      <c r="K52" s="265"/>
      <c r="L52" s="302"/>
    </row>
    <row r="53" spans="1:12" ht="19" thickBot="1" x14ac:dyDescent="0.5">
      <c r="A53" s="174" t="s">
        <v>69</v>
      </c>
      <c r="B53" s="175"/>
      <c r="C53" s="175"/>
      <c r="D53" s="175"/>
      <c r="E53" s="175"/>
      <c r="F53" s="175"/>
      <c r="G53" s="175"/>
      <c r="H53" s="175"/>
      <c r="I53" s="175"/>
      <c r="J53" s="175"/>
      <c r="K53" s="175"/>
      <c r="L53" s="176"/>
    </row>
  </sheetData>
  <sheetProtection algorithmName="SHA-512" hashValue="i8B7zj/s/RQJwXpcyYlf+ZDp1YnKqhst5ATL/94jqud7y28/6418pU2Us1yw4BG5a4m6znR9VwuEsck83cCVWw==" saltValue="COwUnVtjRALXAFpRuWscpw==" spinCount="100000" sheet="1" objects="1" scenarios="1"/>
  <dataConsolidate function="varp"/>
  <mergeCells count="121">
    <mergeCell ref="A1:L1"/>
    <mergeCell ref="A2:D3"/>
    <mergeCell ref="F2:G2"/>
    <mergeCell ref="I2:I3"/>
    <mergeCell ref="F3:G3"/>
    <mergeCell ref="O9:V9"/>
    <mergeCell ref="B5:F5"/>
    <mergeCell ref="A6:A7"/>
    <mergeCell ref="B6:F7"/>
    <mergeCell ref="G6:G7"/>
    <mergeCell ref="H6:H7"/>
    <mergeCell ref="I6:L7"/>
    <mergeCell ref="A4:A5"/>
    <mergeCell ref="B4:F4"/>
    <mergeCell ref="G4:G5"/>
    <mergeCell ref="H4:H5"/>
    <mergeCell ref="I4:L5"/>
    <mergeCell ref="A8:A9"/>
    <mergeCell ref="B8:F9"/>
    <mergeCell ref="G8:G9"/>
    <mergeCell ref="H8:H9"/>
    <mergeCell ref="I8:L9"/>
    <mergeCell ref="A12:A13"/>
    <mergeCell ref="B12:F13"/>
    <mergeCell ref="G12:G13"/>
    <mergeCell ref="H12:H13"/>
    <mergeCell ref="I12:L13"/>
    <mergeCell ref="A10:A11"/>
    <mergeCell ref="B10:F11"/>
    <mergeCell ref="G10:G11"/>
    <mergeCell ref="H10:H11"/>
    <mergeCell ref="I10:L11"/>
    <mergeCell ref="A14:A15"/>
    <mergeCell ref="B14:F15"/>
    <mergeCell ref="G14:G15"/>
    <mergeCell ref="H14:H15"/>
    <mergeCell ref="I14:L15"/>
    <mergeCell ref="A16:A17"/>
    <mergeCell ref="B16:F17"/>
    <mergeCell ref="G16:G17"/>
    <mergeCell ref="H16:H17"/>
    <mergeCell ref="I16:L17"/>
    <mergeCell ref="A18:A19"/>
    <mergeCell ref="B18:F19"/>
    <mergeCell ref="G18:G19"/>
    <mergeCell ref="H18:H19"/>
    <mergeCell ref="I18:L19"/>
    <mergeCell ref="A20:A21"/>
    <mergeCell ref="B20:F21"/>
    <mergeCell ref="G20:G21"/>
    <mergeCell ref="H20:H21"/>
    <mergeCell ref="I20:L21"/>
    <mergeCell ref="A22:A23"/>
    <mergeCell ref="B22:F23"/>
    <mergeCell ref="G22:G23"/>
    <mergeCell ref="H22:H23"/>
    <mergeCell ref="I22:L23"/>
    <mergeCell ref="A24:A25"/>
    <mergeCell ref="B24:F25"/>
    <mergeCell ref="G24:G25"/>
    <mergeCell ref="H24:H25"/>
    <mergeCell ref="I24:L25"/>
    <mergeCell ref="A26:A27"/>
    <mergeCell ref="B26:F27"/>
    <mergeCell ref="G26:G27"/>
    <mergeCell ref="H26:H27"/>
    <mergeCell ref="I26:L27"/>
    <mergeCell ref="A28:A29"/>
    <mergeCell ref="B28:F29"/>
    <mergeCell ref="G28:G29"/>
    <mergeCell ref="H28:H29"/>
    <mergeCell ref="I28:L29"/>
    <mergeCell ref="A30:A31"/>
    <mergeCell ref="B30:F31"/>
    <mergeCell ref="G30:G31"/>
    <mergeCell ref="H30:H31"/>
    <mergeCell ref="I30:L31"/>
    <mergeCell ref="A34:A35"/>
    <mergeCell ref="B34:F35"/>
    <mergeCell ref="G34:G35"/>
    <mergeCell ref="H34:H35"/>
    <mergeCell ref="I34:L35"/>
    <mergeCell ref="A50:L50"/>
    <mergeCell ref="A51:L51"/>
    <mergeCell ref="A52:L52"/>
    <mergeCell ref="B32:F33"/>
    <mergeCell ref="G32:G33"/>
    <mergeCell ref="H32:H33"/>
    <mergeCell ref="I32:L33"/>
    <mergeCell ref="A46:F47"/>
    <mergeCell ref="G46:G47"/>
    <mergeCell ref="H46:H47"/>
    <mergeCell ref="I46:L47"/>
    <mergeCell ref="A48:K48"/>
    <mergeCell ref="A49:K49"/>
    <mergeCell ref="A32:A33"/>
    <mergeCell ref="A36:A37"/>
    <mergeCell ref="B36:F37"/>
    <mergeCell ref="G36:G37"/>
    <mergeCell ref="A40:A41"/>
    <mergeCell ref="B40:F41"/>
    <mergeCell ref="G40:G41"/>
    <mergeCell ref="H40:H41"/>
    <mergeCell ref="I40:L41"/>
    <mergeCell ref="H36:H37"/>
    <mergeCell ref="I36:L37"/>
    <mergeCell ref="A38:A39"/>
    <mergeCell ref="B38:F39"/>
    <mergeCell ref="G38:G39"/>
    <mergeCell ref="H38:H39"/>
    <mergeCell ref="I38:L39"/>
    <mergeCell ref="A44:A45"/>
    <mergeCell ref="B44:F45"/>
    <mergeCell ref="G44:G45"/>
    <mergeCell ref="H44:H45"/>
    <mergeCell ref="I44:L45"/>
    <mergeCell ref="A42:A43"/>
    <mergeCell ref="B42:F43"/>
    <mergeCell ref="G42:G43"/>
    <mergeCell ref="H42:H43"/>
    <mergeCell ref="I42:L43"/>
  </mergeCells>
  <dataValidations count="1">
    <dataValidation type="decimal" allowBlank="1" showInputMessage="1" showErrorMessage="1" sqref="H6 H46" xr:uid="{E255433C-FCEF-4126-95C3-4C98E8786FBC}">
      <formula1>0</formula1>
      <formula2>10</formula2>
    </dataValidation>
  </dataValidations>
  <printOptions horizontalCentered="1" verticalCentered="1"/>
  <pageMargins left="0.19685039370078741" right="0.31496062992125984" top="0.31496062992125984" bottom="0.23" header="0.23622047244094491" footer="0.15748031496062992"/>
  <pageSetup scale="1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6A8C26A-CF3A-42F9-9576-77102160930F}">
          <x14:formula1>
            <xm:f>Hoja4!$I$3:$I$8</xm:f>
          </x14:formula1>
          <xm:sqref>H3 L3</xm:sqref>
        </x14:dataValidation>
        <x14:dataValidation type="list" allowBlank="1" showInputMessage="1" showErrorMessage="1" xr:uid="{AB845AAC-2845-48B7-8836-912DA63659F9}">
          <x14:formula1>
            <xm:f>Hoja4!$H$3:$H$14</xm:f>
          </x14:formula1>
          <xm:sqref>K3 F3:G3</xm:sqref>
        </x14:dataValidation>
        <x14:dataValidation type="list" allowBlank="1" showInputMessage="1" showErrorMessage="1" promptTitle="Dias" xr:uid="{62D3E0E9-DA3A-49A4-AACF-A8EAC6584850}">
          <x14:formula1>
            <xm:f>Hoja4!$H$3:$H$33</xm:f>
          </x14:formula1>
          <xm:sqref>E3 J3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umero xmlns="b6565643-c00f-44ce-b5d1-532a85e4382c">SS</Numero>
    <Language xmlns="http://schemas.microsoft.com/sharepoint/v3">Español (España)</Language>
    <Fecha_x0020_de_x0020_Publicacion xmlns="b6565643-c00f-44ce-b5d1-532a85e4382c">2025-02-28T05:00:00+00:00</Fecha_x0020_de_x0020_Publicacion>
    <Tipo_de_Norma xmlns="b6565643-c00f-44ce-b5d1-532a85e4382c">No aplica</Tipo_de_Norma>
    <Descripcion_Meta xmlns="b6565643-c00f-44ce-b5d1-532a85e4382c" xsi:nil="true"/>
    <Nombre_del_archivo_con_extension xmlns="b6565643-c00f-44ce-b5d1-532a85e4382c" xsi:nil="true"/>
    <Imagen xmlns="b6565643-c00f-44ce-b5d1-532a85e4382c" xsi:nil="true"/>
    <Frecuencia_de_actualizacion xmlns="b6565643-c00f-44ce-b5d1-532a85e4382c">Anual</Frecuencia_de_actualizacion>
    <Fecha_de_Caducidad xmlns="b6565643-c00f-44ce-b5d1-532a85e4382c" xsi:nil="true"/>
    <Nombre_del_responsable_Produccion xmlns="b6565643-c00f-44ce-b5d1-532a85e4382c">Oficina De Control Interno</Nombre_del_responsable_Produccion>
    <Mes_Plantilla xmlns="b6565643-c00f-44ce-b5d1-532a85e4382c">febrero</Mes_Plantilla>
    <Fecha_de_Generacion_Informacion xmlns="b6565643-c00f-44ce-b5d1-532a85e4382c">2025-02-27T05:00:00+00:00</Fecha_de_Generacion_Informacion>
    <Tipo_de_vigilado xmlns="b6565643-c00f-44ce-b5d1-532a85e4382c" xsi:nil="true"/>
    <Categoria_x0020_Plantilla xmlns="b6565643-c00f-44ce-b5d1-532a85e4382c" xsi:nil="true"/>
    <Codigo_dependencia2 xmlns="b6565643-c00f-44ce-b5d1-532a85e4382c">14000</Codigo_dependencia2>
    <Subserie xmlns="b6565643-c00f-44ce-b5d1-532a85e4382c" xsi:nil="true"/>
    <_Format xmlns="http://schemas.microsoft.com/sharepoint/v3/fields">Documento de texto</_Format>
    <Codigo_serie xmlns="b6565643-c00f-44ce-b5d1-532a85e4382c" xsi:nil="true"/>
    <TaxCatchAll xmlns="fc59cac2-4a0b-49e5-b878-56577be82993"/>
    <Ano_Plantilla xmlns="b6565643-c00f-44ce-b5d1-532a85e4382c">2025</Ano_Plantilla>
    <Descripcion xmlns="b6565643-c00f-44ce-b5d1-532a85e4382c">Plan Anual de Gestión de la vigencia 2024 de la Superintendencia Nacional de Salud</Descripcion>
    <Informacion_publicada_o_disponible xmlns="b6565643-c00f-44ce-b5d1-532a85e4382c">Superintendencia/Control/Control Interno/Informe Seguimientos Oficina de Control Interno</Informacion_publicada_o_disponible>
    <Palabras_Claves xmlns="b6565643-c00f-44ce-b5d1-532a85e4382c">Seguimiento, Evaluación, Dependencias, de la Superintendencia, Nacional, de Salud, Plan, Anual, de Gestión, de la vigencia, 2024 de la Superintendencia, Nacional, de  Salud.</Palabras_Claves>
    <Estado_Plantilla xmlns="b6565643-c00f-44ce-b5d1-532a85e4382c">No Aplica</Estado_Plantilla>
    <Medio_de_conservacion_y_x002f_o_soporte xmlns="b6565643-c00f-44ce-b5d1-532a85e4382c">Documento electrónico</Medio_de_conservacion_y_x002f_o_soporte>
    <Area_Plantilla xmlns="b6565643-c00f-44ce-b5d1-532a85e4382c">Oficina de Control Interno </Area_Plantilla>
    <Codigo_Area xmlns="b6565643-c00f-44ce-b5d1-532a85e4382c">14000</Codigo_Area>
    <Codigo_Subserie xmlns="b6565643-c00f-44ce-b5d1-532a85e4382c" xsi:nil="true"/>
    <_Creditos xmlns="b6565643-c00f-44ce-b5d1-532a85e4382c" xsi:nil="true"/>
    <_dlc_DocId xmlns="b6565643-c00f-44ce-b5d1-532a85e4382c">XQAF2AT3N76N-108-1356</_dlc_DocId>
    <_dlc_DocIdUrl xmlns="b6565643-c00f-44ce-b5d1-532a85e4382c">
      <Url>https://docs.supersalud.gov.co/PortalWeb/ControlInterno/_layouts/15/DocIdRedir.aspx?ID=XQAF2AT3N76N-108-1356</Url>
      <Description>XQAF2AT3N76N-108-1356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o SUPERSALUD" ma:contentTypeID="0x010100E869469811132C4797680B6FFDEAE3E2008C4B088746198D44A19CC7BA91878507" ma:contentTypeVersion="149" ma:contentTypeDescription="" ma:contentTypeScope="" ma:versionID="d34471038b47147cf7f31eda82181924">
  <xsd:schema xmlns:xsd="http://www.w3.org/2001/XMLSchema" xmlns:xs="http://www.w3.org/2001/XMLSchema" xmlns:p="http://schemas.microsoft.com/office/2006/metadata/properties" xmlns:ns1="http://schemas.microsoft.com/sharepoint/v3" xmlns:ns2="b6565643-c00f-44ce-b5d1-532a85e4382c" xmlns:ns3="http://schemas.microsoft.com/sharepoint/v3/fields" xmlns:ns4="fc59cac2-4a0b-49e5-b878-56577be82993" targetNamespace="http://schemas.microsoft.com/office/2006/metadata/properties" ma:root="true" ma:fieldsID="0e6d1a0049f68fdeb451c0da82ddd4b7" ns1:_="" ns2:_="" ns3:_="" ns4:_="">
    <xsd:import namespace="http://schemas.microsoft.com/sharepoint/v3"/>
    <xsd:import namespace="b6565643-c00f-44ce-b5d1-532a85e4382c"/>
    <xsd:import namespace="http://schemas.microsoft.com/sharepoint/v3/fields"/>
    <xsd:import namespace="fc59cac2-4a0b-49e5-b878-56577be82993"/>
    <xsd:element name="properties">
      <xsd:complexType>
        <xsd:sequence>
          <xsd:element name="documentManagement">
            <xsd:complexType>
              <xsd:all>
                <xsd:element ref="ns2:Numero"/>
                <xsd:element ref="ns2:Fecha_x0020_de_x0020_Publicacion"/>
                <xsd:element ref="ns2:Mes_Plantilla"/>
                <xsd:element ref="ns2:Ano_Plantilla"/>
                <xsd:element ref="ns2:Fecha_de_Caducidad" minOccurs="0"/>
                <xsd:element ref="ns2:Descripcion"/>
                <xsd:element ref="ns2:Tipo_de_Norma" minOccurs="0"/>
                <xsd:element ref="ns2:Area_Plantilla" minOccurs="0"/>
                <xsd:element ref="ns2:Palabras_Claves" minOccurs="0"/>
                <xsd:element ref="ns2:Tipo_de_vigilado" minOccurs="0"/>
                <xsd:element ref="ns2:Estado_Plantilla"/>
                <xsd:element ref="ns2:Categoria_x0020_Plantilla" minOccurs="0"/>
                <xsd:element ref="ns2:Codigo_serie" minOccurs="0"/>
                <xsd:element ref="ns2:Subserie" minOccurs="0"/>
                <xsd:element ref="ns2:Codigo_Subserie" minOccurs="0"/>
                <xsd:element ref="ns2:Fecha_de_Generacion_Informacion" minOccurs="0"/>
                <xsd:element ref="ns2:Medio_de_conservacion_y_x002f_o_soporte" minOccurs="0"/>
                <xsd:element ref="ns3:_Format" minOccurs="0"/>
                <xsd:element ref="ns2:Informacion_publicada_o_disponible" minOccurs="0"/>
                <xsd:element ref="ns2:Frecuencia_de_actualizacion" minOccurs="0"/>
                <xsd:element ref="ns2:Nombre_del_responsable_Produccion" minOccurs="0"/>
                <xsd:element ref="ns2:Codigo_dependencia2" minOccurs="0"/>
                <xsd:element ref="ns2:Codigo_Area" minOccurs="0"/>
                <xsd:element ref="ns2:_Creditos" minOccurs="0"/>
                <xsd:element ref="ns1:Language" minOccurs="0"/>
                <xsd:element ref="ns2:Descripcion_Meta" minOccurs="0"/>
                <xsd:element ref="ns2:Imagen" minOccurs="0"/>
                <xsd:element ref="ns2:_dlc_DocIdPersistId" minOccurs="0"/>
                <xsd:element ref="ns2:_dlc_DocIdUrl" minOccurs="0"/>
                <xsd:element ref="ns2:_dlc_DocId" minOccurs="0"/>
                <xsd:element ref="ns4:TaxCatchAllLabel" minOccurs="0"/>
                <xsd:element ref="ns4:TaxCatchAll" minOccurs="0"/>
                <xsd:element ref="ns2:Nombre_del_archivo_con_exten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26" nillable="true" ma:displayName="Idioma" ma:description="Establece el Idioma, lengua o dialecto en que se encuentra la información." ma:format="Dropdown" ma:internalName="Languag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xsd:simpleType>
        <xsd:restriction base="dms:Text">
          <xsd:maxLength value="255"/>
        </xsd:restriction>
      </xsd:simpleType>
    </xsd:element>
    <xsd:element name="Fecha_x0020_de_x0020_Publicacion" ma:index="2" ma:displayName="Fecha de Publicación" ma:description="Corresponde a la fecha que se publica el documento dentro de portal web." ma:format="DateOnly" ma:internalName="Fecha_x0020_de_x0020_Publicacion">
      <xsd:simpleType>
        <xsd:restriction base="dms:DateTime"/>
      </xsd:simpleType>
    </xsd:element>
    <xsd:element name="Mes_Plantilla" ma:index="3" ma:displayName="Mes creación documento" ma:description="Corresponde al mes de publicación del documento. Este dato ayudará a filtrar el documento al usuario final del portal web." ma:format="Dropdown" ma:internalName="Mes_Plantilla">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Ano_Plantilla" ma:index="4"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Fecha_de_Caducidad" ma:index="5" nillable="true" ma:displayName="Fecha de Caducidad" ma:format="DateOnly" ma:internalName="Fecha_de_Caducidad" ma:readOnly="false">
      <xsd:simpleType>
        <xsd:restriction base="dms:DateTime"/>
      </xsd:simpleType>
    </xsd:element>
    <xsd:element name="Descripcion" ma:index="7" ma:displayName="Descripción" ma:description="Defina brevemente de qué se trata la información. máximo 200 caracteres." ma:internalName="Descripcion">
      <xsd:simpleType>
        <xsd:restriction base="dms:Note">
          <xsd:maxLength value="255"/>
        </xsd:restriction>
      </xsd:simpleType>
    </xsd:element>
    <xsd:element name="Tipo_de_Norma" ma:index="8" nillable="true" ma:displayName="Tipo de Norma" ma:description="Seleccione una categoría (Campo solo aplica si el documento se refiere a una Normatividad. De lo contrario seleccione la palabra no aplica)." ma:format="Dropdown" ma:internalName="Tipo_de_Norma">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Area_Plantilla" ma:index="9" nillable="true" ma:displayName="Área" ma:internalName="Area_Plantilla">
      <xsd:simpleType>
        <xsd:restriction base="dms:Text">
          <xsd:maxLength value="250"/>
        </xsd:restriction>
      </xsd:simpleType>
    </xsd:element>
    <xsd:element name="Palabras_Claves" ma:index="10" nillable="true" ma:displayName="Temática - Palabras clave" ma:internalName="Palabras_Claves">
      <xsd:simpleType>
        <xsd:restriction base="dms:Text">
          <xsd:maxLength value="250"/>
        </xsd:restriction>
      </xsd:simpleType>
    </xsd:element>
    <xsd:element name="Tipo_de_vigilado" ma:index="11" nillable="true" ma:displayName="Tipo de vigilado" ma:format="Dropdown" ma:internalName="Tipo_de_vigilado" ma:readOnly="false">
      <xsd:simpleType>
        <xsd:restriction base="dms:Choice">
          <xsd:enumeration value="ADMINISTRADORA DEL MONOPOLIO RENTÍSTICO DE LOS JUEGOS DE SUERTE Y AZAR"/>
          <xsd:enumeration value="ADMINISTRATIVA PARA ADMINISTRAR E INTERVENCIÓN TÉCNICA ADMINISTRATIVA"/>
          <xsd:enumeration value="ADMINISTRATIVA PARA LIQUIDAR Y LIQUIDACIÓN VOLUNTARIA"/>
          <xsd:enumeration value="CAJAS DE COMPENSACIÓN FAMILIAR NO ARS"/>
          <xsd:enumeration value="COMPAÑIAS DE SEGUROS AUTORIZADAS OPERAR SOAT"/>
          <xsd:enumeration value="CONSORCIO SAYP 2011 / FONDO DE SOLIDARIDAD Y GARANTÍA (FOSYGA)"/>
          <xsd:enumeration value="EMPRESAS DE MEDICINA PREPAGADA"/>
          <xsd:enumeration value="ENTIDADES ADAPTADAS AL SISTEMA"/>
          <xsd:enumeration value="ENTIDADES CONCEDENTES"/>
          <xsd:enumeration value="ENTIDADES PROMOTORAS DE SALUD DEL REGIMEN CONTRIBUTIVO"/>
          <xsd:enumeration value="ENTIDADES PROMOTORAS DE SALUD DEL REGÍMEN SUBSIDIADO"/>
          <xsd:enumeration value="FONDO CUENTA IMPUESTO AL CONSUMO DE PRODUCTOS EXTRANJEROS"/>
          <xsd:enumeration value="GOBERNACIONES"/>
          <xsd:enumeration value="INDUSTRIA MILITAR"/>
          <xsd:enumeration value="IPS NATURALEZA PRIVADA"/>
          <xsd:enumeration value="IPS NATURALEZA PÚBLICA (ESE)"/>
          <xsd:enumeration value="JUEGOS DE SUERTE Y AZAR DISTINTOS A LOTERIA Y CHANCE"/>
          <xsd:enumeration value="LICORES ENTIDADES PUBLICAS"/>
          <xsd:enumeration value="OPERADORES DE JUEGO APUESTAS PERMANENTES CHANCE"/>
          <xsd:enumeration value="OPERADORES DE JUEGO LOTERIA TRADICIONAL"/>
          <xsd:enumeration value="PRODUCTORES DE CERVEZAS Y SIFONES"/>
          <xsd:enumeration value="PRODUCTORES DE CIGARRILLO Y TABACO"/>
          <xsd:enumeration value="PRODUCTORES DE LICORES VINOS APERITIVOS Y SIMILARES"/>
          <xsd:enumeration value="REGÍMENES DE EXCEPCIÓN Y ESPECIALES"/>
          <xsd:enumeration value="SECRETARIAS DE HACIENDA DEPARTAMENTAL"/>
          <xsd:enumeration value="SECRETARIAS DE SALUD DEPARTAMENTALES"/>
          <xsd:enumeration value="SECRETARIAS DE SALUD MUNICIPAL"/>
          <xsd:enumeration value="SERVICIO DE AMBULANCIA PREPAGADA"/>
        </xsd:restriction>
      </xsd:simpleType>
    </xsd:element>
    <xsd:element name="Estado_Plantilla" ma:index="12" ma:displayName="Estado" ma:description="Corresponde a los planes y programas que se encuentra en vigencia (Si no aplica, seleccione la palabra no aplica dentro de la lista)." ma:format="Dropdown" ma:internalName="Estado_Plantilla">
      <xsd:simpleType>
        <xsd:restriction base="dms:Choice">
          <xsd:enumeration value="En ejecución"/>
          <xsd:enumeration value="En estudio"/>
          <xsd:enumeration value="Obsolesencia"/>
          <xsd:enumeration value="No Aplica"/>
        </xsd:restriction>
      </xsd:simpleType>
    </xsd:element>
    <xsd:element name="Categoria_x0020_Plantilla" ma:index="13" nillable="true" ma:displayName="Categoría" ma:internalName="Categoria_x0020_Plantilla">
      <xsd:simpleType>
        <xsd:restriction base="dms:Text">
          <xsd:maxLength value="250"/>
        </xsd:restriction>
      </xsd:simpleType>
    </xsd:element>
    <xsd:element name="Codigo_serie" ma:index="14" nillable="true" ma:displayName="Código de Serie" ma:internalName="Codigo_serie">
      <xsd:simpleType>
        <xsd:restriction base="dms:Text">
          <xsd:maxLength value="250"/>
        </xsd:restriction>
      </xsd:simpleType>
    </xsd:element>
    <xsd:element name="Subserie" ma:index="15" nillable="true" ma:displayName="SubSerie." ma:description="Este dato corresponde a la clasificación documental de cada documento." ma:internalName="Subserie">
      <xsd:simpleType>
        <xsd:restriction base="dms:Text">
          <xsd:maxLength value="250"/>
        </xsd:restriction>
      </xsd:simpleType>
    </xsd:element>
    <xsd:element name="Codigo_Subserie" ma:index="16" nillable="true" ma:displayName="Código de Subserie." ma:internalName="Codigo_Subserie">
      <xsd:simpleType>
        <xsd:restriction base="dms:Text">
          <xsd:maxLength value="250"/>
        </xsd:restriction>
      </xsd:simpleType>
    </xsd:element>
    <xsd:element name="Fecha_de_Generacion_Informacion" ma:index="17" nillable="true" ma:displayName="Fecha de generación información" ma:description="Identifique la fecha cuando se creó la información. Esta fecha no puede ser igual a la fecha de publicación." ma:format="DateOnly" ma:internalName="Fecha_de_Generacion_Informacion">
      <xsd:simpleType>
        <xsd:restriction base="dms:DateTime"/>
      </xsd:simpleType>
    </xsd:element>
    <xsd:element name="Medio_de_conservacion_y_x002f_o_soporte" ma:index="18" nillable="true"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xsd:simpleType>
        <xsd:restriction base="dms:Choice">
          <xsd:enumeration value="Documento físico"/>
          <xsd:enumeration value="Documento electrónico"/>
          <xsd:enumeration value="Documento Digital"/>
        </xsd:restriction>
      </xsd:simpleType>
    </xsd:element>
    <xsd:element name="Informacion_publicada_o_disponible" ma:index="20" nillable="true"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xsd:simpleType>
        <xsd:restriction base="dms:Text">
          <xsd:maxLength value="250"/>
        </xsd:restriction>
      </xsd:simpleType>
    </xsd:element>
    <xsd:element name="Frecuencia_de_actualizacion" ma:index="21" nillable="true" ma:displayName="Frecuencia de actualización" ma:description="Identifica la periodicidad o el segmento de tiempo con la que actualiza la información, de acuerdo a su naturaleza y a la normativa aplicable." ma:format="Dropdown" ma:internalName="Frecuencia_de_actualizacion">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Nombre_del_responsable_Produccion" ma:index="22" nillable="true" ma:displayName="Nombre del responsable de producción." ma:description="Corresponde al nombre de la dependencia encargada de la Producción de la información para efectos de permitir su correcta elaboración." ma:internalName="Nombre_del_responsable_Produccion">
      <xsd:simpleType>
        <xsd:restriction base="dms:Text">
          <xsd:maxLength value="250"/>
        </xsd:restriction>
      </xsd:simpleType>
    </xsd:element>
    <xsd:element name="Codigo_dependencia2" ma:index="23" nillable="true" ma:displayName="Código de dependencia" ma:internalName="Codigo_dependencia2" ma:readOnly="false">
      <xsd:simpleType>
        <xsd:restriction base="dms:Text">
          <xsd:maxLength value="250"/>
        </xsd:restriction>
      </xsd:simpleType>
    </xsd:element>
    <xsd:element name="Codigo_Area" ma:index="24" nillable="true" ma:displayName="Código de área" ma:internalName="Codigo_Area">
      <xsd:simpleType>
        <xsd:restriction base="dms:Text">
          <xsd:maxLength value="250"/>
        </xsd:restriction>
      </xsd:simpleType>
    </xsd:element>
    <xsd:element name="_Creditos" ma:index="25" nillable="true" ma:displayName="Créditos" ma:hidden="true" ma:internalName="_Creditos" ma:readOnly="false">
      <xsd:simpleType>
        <xsd:restriction base="dms:Text">
          <xsd:maxLength value="255"/>
        </xsd:restriction>
      </xsd:simpleType>
    </xsd:element>
    <xsd:element name="Descripcion_Meta" ma:index="27" nillable="true" ma:displayName="Descripción Meta" ma:hidden="true" ma:internalName="Descripcion_Meta" ma:readOnly="false">
      <xsd:simpleType>
        <xsd:restriction base="dms:Text">
          <xsd:maxLength value="250"/>
        </xsd:restriction>
      </xsd:simpleType>
    </xsd:element>
    <xsd:element name="Imagen" ma:index="28" nillable="true" ma:displayName="Imagen" ma:hidden="true" ma:internalName="Imagen" ma:readOnly="false">
      <xsd:simpleType>
        <xsd:restriction base="dms:Unknown"/>
      </xsd:simpleType>
    </xsd:element>
    <xsd:element name="_dlc_DocIdPersistId" ma:index="29" nillable="true" ma:displayName="Persist ID" ma:description="Keep ID on add." ma:hidden="true" ma:internalName="_dlc_DocIdPersistId" ma:readOnly="true">
      <xsd:simpleType>
        <xsd:restriction base="dms:Boolean"/>
      </xsd:simpleType>
    </xsd:element>
    <xsd:element name="_dlc_DocIdUrl" ma:index="30"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33" nillable="true" ma:displayName="Valor de Id. de documento" ma:description="El valor del identificador de documento asignado a este elemento." ma:internalName="_dlc_DocId" ma:readOnly="true">
      <xsd:simpleType>
        <xsd:restriction base="dms:Text"/>
      </xsd:simpleType>
    </xsd:element>
    <xsd:element name="Nombre_del_archivo_con_extension" ma:index="40" nillable="true" ma:displayName="Nombre del archivo con extensión" ma:hidden="true" ma:internalName="Nombre_del_archivo_con_extension" ma:readOnly="false">
      <xsd:simpleType>
        <xsd:restriction base="dms:Text">
          <xsd:maxLength value="250"/>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9" nillable="true" ma:displayName="Formato" ma:description="Identifica la forma, tamaño o modo en la que se presenta la información o se permite su visualización o consulta, tales como: hoja de cálculo, imagen, audio, video, documento de texto, etc." ma:format="Dropdown" ma:internalName="_Format">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fc59cac2-4a0b-49e5-b878-56577be82993" elementFormDefault="qualified">
    <xsd:import namespace="http://schemas.microsoft.com/office/2006/documentManagement/types"/>
    <xsd:import namespace="http://schemas.microsoft.com/office/infopath/2007/PartnerControls"/>
    <xsd:element name="TaxCatchAllLabel" ma:index="34" nillable="true" ma:displayName="Columna global de taxonomía1" ma:hidden="true" ma:list="{4caf248d-176a-488d-8fa6-5925cba819df}" ma:internalName="TaxCatchAllLabel" ma:readOnly="true" ma:showField="CatchAllDataLabel" ma:web="b6565643-c00f-44ce-b5d1-532a85e4382c">
      <xsd:complexType>
        <xsd:complexContent>
          <xsd:extension base="dms:MultiChoiceLookup">
            <xsd:sequence>
              <xsd:element name="Value" type="dms:Lookup" maxOccurs="unbounded" minOccurs="0" nillable="true"/>
            </xsd:sequence>
          </xsd:extension>
        </xsd:complexContent>
      </xsd:complexType>
    </xsd:element>
    <xsd:element name="TaxCatchAll" ma:index="35" nillable="true" ma:displayName="Columna global de taxonomía" ma:hidden="true" ma:list="{4caf248d-176a-488d-8fa6-5925cba819df}" ma:internalName="TaxCatchAll" ma:showField="CatchAllData" ma:web="b6565643-c00f-44ce-b5d1-532a85e438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Tipo de contenido"/>
        <xsd:element ref="dc:title" minOccurs="0" maxOccurs="1" ma:index="6"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402C1D3-EB0D-4E65-82E5-EE68E0F66F10}"/>
</file>

<file path=customXml/itemProps2.xml><?xml version="1.0" encoding="utf-8"?>
<ds:datastoreItem xmlns:ds="http://schemas.openxmlformats.org/officeDocument/2006/customXml" ds:itemID="{78989E27-9CC6-4C86-BC65-BF14755410D0}"/>
</file>

<file path=customXml/itemProps3.xml><?xml version="1.0" encoding="utf-8"?>
<ds:datastoreItem xmlns:ds="http://schemas.openxmlformats.org/officeDocument/2006/customXml" ds:itemID="{CFE51B53-EA30-4AEA-BD6D-6151F241AC36}"/>
</file>

<file path=customXml/itemProps4.xml><?xml version="1.0" encoding="utf-8"?>
<ds:datastoreItem xmlns:ds="http://schemas.openxmlformats.org/officeDocument/2006/customXml" ds:itemID="{B3002867-2DB7-47B7-A613-9E8983708B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48</vt:i4>
      </vt:variant>
    </vt:vector>
  </HeadingPairs>
  <TitlesOfParts>
    <vt:vector size="88" baseType="lpstr">
      <vt:lpstr>CONSOLIDADO EV. 2024 SNS</vt:lpstr>
      <vt:lpstr>1. EV. SDETGR 2024</vt:lpstr>
      <vt:lpstr>1.1. SDETGR 2024</vt:lpstr>
      <vt:lpstr>2. EV. SDPU 2024</vt:lpstr>
      <vt:lpstr>2.1 SDPU 2024</vt:lpstr>
      <vt:lpstr>3. EV. SDEAS 2024</vt:lpstr>
      <vt:lpstr>3.1. SDEAS 2024</vt:lpstr>
      <vt:lpstr>4. EV. SDPSS 2024</vt:lpstr>
      <vt:lpstr>4.1 SDPSS 2024</vt:lpstr>
      <vt:lpstr>5. EV. SDIA 2024</vt:lpstr>
      <vt:lpstr>5.1 SDIA 2024</vt:lpstr>
      <vt:lpstr>6. EV. SDFJC 2024</vt:lpstr>
      <vt:lpstr>6.1 SDFJC 2024</vt:lpstr>
      <vt:lpstr>7. EV. SDOL 2024</vt:lpstr>
      <vt:lpstr>7.1. SDOL 2024</vt:lpstr>
      <vt:lpstr>8. EV. DIJ 2024</vt:lpstr>
      <vt:lpstr>8.1. DIJ 2024</vt:lpstr>
      <vt:lpstr>9. EV. DID 2024</vt:lpstr>
      <vt:lpstr>9.1 DID 2024</vt:lpstr>
      <vt:lpstr>10. EV. OLIQ 2024</vt:lpstr>
      <vt:lpstr>10.1 OLIQ 2024</vt:lpstr>
      <vt:lpstr>11. EV. OAC 2024</vt:lpstr>
      <vt:lpstr>11.1 OAC 2024</vt:lpstr>
      <vt:lpstr>12. EV. OAP 2024</vt:lpstr>
      <vt:lpstr>12.1 OAP 2024</vt:lpstr>
      <vt:lpstr>13. EV. OCI 2024</vt:lpstr>
      <vt:lpstr>13.1 OCI 2024</vt:lpstr>
      <vt:lpstr>14. EV. DIAD 2024</vt:lpstr>
      <vt:lpstr>14.1 DIAD 2024</vt:lpstr>
      <vt:lpstr>15. EV. DITAH 2024</vt:lpstr>
      <vt:lpstr>15.1 DITAH 2024</vt:lpstr>
      <vt:lpstr>16. EV. DICON 2024</vt:lpstr>
      <vt:lpstr>16.1 DICON 2024</vt:lpstr>
      <vt:lpstr>17. EV. DIFIN 2024</vt:lpstr>
      <vt:lpstr>17.1 DIFIN 2024</vt:lpstr>
      <vt:lpstr>18. EV. OCDI 2024</vt:lpstr>
      <vt:lpstr>18.1 OCDI 2024</vt:lpstr>
      <vt:lpstr>CÁLCULO REG OK</vt:lpstr>
      <vt:lpstr>CÁLCULO REG</vt:lpstr>
      <vt:lpstr>Hoja4</vt:lpstr>
      <vt:lpstr>'1. EV. SDETGR 2024'!Área_de_impresión</vt:lpstr>
      <vt:lpstr>'1.1. SDETGR 2024'!Área_de_impresión</vt:lpstr>
      <vt:lpstr>'10. EV. OLIQ 2024'!Área_de_impresión</vt:lpstr>
      <vt:lpstr>'10.1 OLIQ 2024'!Área_de_impresión</vt:lpstr>
      <vt:lpstr>'11. EV. OAC 2024'!Área_de_impresión</vt:lpstr>
      <vt:lpstr>'11.1 OAC 2024'!Área_de_impresión</vt:lpstr>
      <vt:lpstr>'12. EV. OAP 2024'!Área_de_impresión</vt:lpstr>
      <vt:lpstr>'12.1 OAP 2024'!Área_de_impresión</vt:lpstr>
      <vt:lpstr>'13. EV. OCI 2024'!Área_de_impresión</vt:lpstr>
      <vt:lpstr>'13.1 OCI 2024'!Área_de_impresión</vt:lpstr>
      <vt:lpstr>'14. EV. DIAD 2024'!Área_de_impresión</vt:lpstr>
      <vt:lpstr>'14.1 DIAD 2024'!Área_de_impresión</vt:lpstr>
      <vt:lpstr>'15. EV. DITAH 2024'!Área_de_impresión</vt:lpstr>
      <vt:lpstr>'15.1 DITAH 2024'!Área_de_impresión</vt:lpstr>
      <vt:lpstr>'16. EV. DICON 2024'!Área_de_impresión</vt:lpstr>
      <vt:lpstr>'16.1 DICON 2024'!Área_de_impresión</vt:lpstr>
      <vt:lpstr>'17. EV. DIFIN 2024'!Área_de_impresión</vt:lpstr>
      <vt:lpstr>'18. EV. OCDI 2024'!Área_de_impresión</vt:lpstr>
      <vt:lpstr>'18.1 OCDI 2024'!Área_de_impresión</vt:lpstr>
      <vt:lpstr>'2. EV. SDPU 2024'!Área_de_impresión</vt:lpstr>
      <vt:lpstr>'2.1 SDPU 2024'!Área_de_impresión</vt:lpstr>
      <vt:lpstr>'3. EV. SDEAS 2024'!Área_de_impresión</vt:lpstr>
      <vt:lpstr>'4. EV. SDPSS 2024'!Área_de_impresión</vt:lpstr>
      <vt:lpstr>'4.1 SDPSS 2024'!Área_de_impresión</vt:lpstr>
      <vt:lpstr>'5. EV. SDIA 2024'!Área_de_impresión</vt:lpstr>
      <vt:lpstr>'5.1 SDIA 2024'!Área_de_impresión</vt:lpstr>
      <vt:lpstr>'6. EV. SDFJC 2024'!Área_de_impresión</vt:lpstr>
      <vt:lpstr>'6.1 SDFJC 2024'!Área_de_impresión</vt:lpstr>
      <vt:lpstr>'7. EV. SDOL 2024'!Área_de_impresión</vt:lpstr>
      <vt:lpstr>'7.1. SDOL 2024'!Área_de_impresión</vt:lpstr>
      <vt:lpstr>'8. EV. DIJ 2024'!Área_de_impresión</vt:lpstr>
      <vt:lpstr>'8.1. DIJ 2024'!Área_de_impresión</vt:lpstr>
      <vt:lpstr>'9. EV. DID 2024'!Área_de_impresión</vt:lpstr>
      <vt:lpstr>'9.1 DID 2024'!Área_de_impresión</vt:lpstr>
      <vt:lpstr>'CONSOLIDADO EV. 2024 SNS'!Área_de_impresión</vt:lpstr>
      <vt:lpstr>Hoja4!ASESOR</vt:lpstr>
      <vt:lpstr>Hoja4!ASISTENCIAL</vt:lpstr>
      <vt:lpstr>Hoja4!COMPETENCIAS</vt:lpstr>
      <vt:lpstr>Hoja4!CONDUCTAS</vt:lpstr>
      <vt:lpstr>Hoja4!DEFINICION</vt:lpstr>
      <vt:lpstr>Hoja4!DIEZ</vt:lpstr>
      <vt:lpstr>Hoja4!NIVEL</vt:lpstr>
      <vt:lpstr>Hoja4!NUEVE</vt:lpstr>
      <vt:lpstr>Hoja4!OCHO</vt:lpstr>
      <vt:lpstr>Hoja4!PROFESIONAL</vt:lpstr>
      <vt:lpstr>Hoja4!SEIS</vt:lpstr>
      <vt:lpstr>Hoja4!SIETE</vt:lpstr>
      <vt:lpstr>Hoja4!TECNICO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SS.Seg. 20251400000019703Ev. Dep. PAG SNS_2025</dc:title>
  <dc:subject/>
  <dc:creator>Catalina Cortes Murcia</dc:creator>
  <cp:keywords>formato; Encabezado; Libro; Trabajo; COFL03; hoja; calculo; Excel;  Proceso; Estratégicas; informativa;  Oficina; Asesora; Comunicaciones; Estratégicas; Imagen; Institucional.</cp:keywords>
  <dc:description/>
  <cp:lastModifiedBy>Eloisa Mayordomo Aya</cp:lastModifiedBy>
  <cp:revision/>
  <dcterms:created xsi:type="dcterms:W3CDTF">2014-12-30T15:23:39Z</dcterms:created>
  <dcterms:modified xsi:type="dcterms:W3CDTF">2025-02-27T15:11:33Z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26dd2909-3072-4985-866b-5cf60880ffc5</vt:lpwstr>
  </property>
  <property fmtid="{D5CDD505-2E9C-101B-9397-08002B2CF9AE}" pid="3" name="ContentTypeId">
    <vt:lpwstr>0x010100E869469811132C4797680B6FFDEAE3E2008C4B088746198D44A19CC7BA91878507</vt:lpwstr>
  </property>
  <property fmtid="{D5CDD505-2E9C-101B-9397-08002B2CF9AE}" pid="4" name="Grupo_Objetivo">
    <vt:lpwstr>Usuarios</vt:lpwstr>
  </property>
  <property fmtid="{D5CDD505-2E9C-101B-9397-08002B2CF9AE}" pid="5" name="Publicado">
    <vt:bool>true</vt:bool>
  </property>
  <property fmtid="{D5CDD505-2E9C-101B-9397-08002B2CF9AE}" pid="6" name="Tematica">
    <vt:lpwstr>formato, Encabezado, Libro, Trabajo, COFL03, hoja, calculo, Excel,  Proceso, Estratégicas, informativa,  Oficina, Asesora, Comunicaciones, Estratégicas, Imagen, Institucional.</vt:lpwstr>
  </property>
</Properties>
</file>