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W:\INFORMES\2026\MATRIZ BD 2026\JUL\Informes Web\"/>
    </mc:Choice>
  </mc:AlternateContent>
  <xr:revisionPtr revIDLastSave="0" documentId="13_ncr:1_{501FE6DC-5E83-4492-BDAD-2C42EE553DA6}" xr6:coauthVersionLast="47" xr6:coauthVersionMax="47" xr10:uidLastSave="{00000000-0000-0000-0000-000000000000}"/>
  <bookViews>
    <workbookView xWindow="-120" yWindow="-120" windowWidth="29040" windowHeight="15720" xr2:uid="{13705870-6398-4C2B-A292-F8511FB9C113}"/>
  </bookViews>
  <sheets>
    <sheet name="TASA AÑO CORRIDO" sheetId="2" r:id="rId1"/>
    <sheet name="TASA AFILIADOS 12 M" sheetId="5" r:id="rId2"/>
  </sheets>
  <definedNames>
    <definedName name="_xlnm._FilterDatabase" localSheetId="1" hidden="1">'TASA AFILIADOS 12 M'!$S$103:$W$135</definedName>
    <definedName name="_xlnm._FilterDatabase" localSheetId="0" hidden="1">'TASA AÑO CORRIDO'!$A$100:$R$138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5" i="5" l="1"/>
  <c r="P160" i="5"/>
  <c r="P161" i="5"/>
  <c r="P162" i="5"/>
  <c r="P163" i="5"/>
  <c r="P164" i="5"/>
  <c r="P165" i="5"/>
  <c r="P166" i="5"/>
  <c r="P167" i="5"/>
  <c r="P168" i="5"/>
  <c r="P159" i="5"/>
  <c r="I170" i="5"/>
  <c r="J170" i="5"/>
  <c r="K170" i="5"/>
  <c r="L170" i="5"/>
  <c r="M170" i="5"/>
  <c r="N170" i="5"/>
  <c r="O170" i="5"/>
  <c r="P16" i="5"/>
  <c r="I17" i="5"/>
  <c r="P261" i="5"/>
  <c r="P251" i="5"/>
  <c r="P252" i="5"/>
  <c r="P253" i="5"/>
  <c r="P254" i="5"/>
  <c r="P255" i="5"/>
  <c r="P256" i="5"/>
  <c r="P257" i="5"/>
  <c r="P258" i="5"/>
  <c r="P259" i="5"/>
  <c r="P250" i="5"/>
  <c r="J260" i="5"/>
  <c r="K260" i="5"/>
  <c r="L260" i="5"/>
  <c r="M260" i="5"/>
  <c r="N260" i="5"/>
  <c r="O260" i="5"/>
  <c r="P238" i="5"/>
  <c r="P239" i="5"/>
  <c r="P240" i="5"/>
  <c r="P241" i="5"/>
  <c r="P242" i="5"/>
  <c r="O243" i="5"/>
  <c r="P105" i="5"/>
  <c r="P107" i="5"/>
  <c r="P106" i="5"/>
  <c r="P108" i="5"/>
  <c r="P109" i="5"/>
  <c r="P110" i="5"/>
  <c r="P112" i="5"/>
  <c r="P111" i="5"/>
  <c r="P113" i="5"/>
  <c r="P114" i="5"/>
  <c r="P115" i="5"/>
  <c r="P116" i="5"/>
  <c r="P117" i="5"/>
  <c r="P118" i="5"/>
  <c r="P120" i="5"/>
  <c r="P121" i="5"/>
  <c r="P119" i="5"/>
  <c r="P122" i="5"/>
  <c r="P123" i="5"/>
  <c r="P125" i="5"/>
  <c r="P126" i="5"/>
  <c r="P124" i="5"/>
  <c r="P127" i="5"/>
  <c r="P129" i="5"/>
  <c r="P128" i="5"/>
  <c r="P130" i="5"/>
  <c r="P131" i="5"/>
  <c r="P132" i="5"/>
  <c r="P133" i="5"/>
  <c r="P134" i="5"/>
  <c r="P135" i="5"/>
  <c r="P104" i="5"/>
  <c r="O136" i="5"/>
  <c r="P225" i="5"/>
  <c r="P226" i="5"/>
  <c r="D227" i="5"/>
  <c r="E227" i="5"/>
  <c r="F227" i="5"/>
  <c r="G227" i="5"/>
  <c r="H227" i="5"/>
  <c r="I227" i="5"/>
  <c r="J227" i="5"/>
  <c r="K227" i="5"/>
  <c r="L227" i="5"/>
  <c r="M227" i="5"/>
  <c r="N227" i="5"/>
  <c r="O227" i="5"/>
  <c r="P212" i="5"/>
  <c r="R212" i="5" s="1"/>
  <c r="Q205" i="5"/>
  <c r="P206" i="5"/>
  <c r="P207" i="5"/>
  <c r="R207" i="5" s="1"/>
  <c r="P209" i="5"/>
  <c r="R209" i="5" s="1"/>
  <c r="P213" i="5"/>
  <c r="R213" i="5" s="1"/>
  <c r="P217" i="5"/>
  <c r="R217" i="5" s="1"/>
  <c r="P218" i="5"/>
  <c r="R218" i="5" s="1"/>
  <c r="P219" i="5"/>
  <c r="R219" i="5" s="1"/>
  <c r="P220" i="5"/>
  <c r="R220" i="5" s="1"/>
  <c r="P221" i="5"/>
  <c r="R221" i="5" s="1"/>
  <c r="P222" i="5"/>
  <c r="R222" i="5" s="1"/>
  <c r="P223" i="5"/>
  <c r="R223" i="5" s="1"/>
  <c r="P224" i="5"/>
  <c r="R224" i="5" s="1"/>
  <c r="P214" i="5"/>
  <c r="R214" i="5" s="1"/>
  <c r="P216" i="5"/>
  <c r="R216" i="5" s="1"/>
  <c r="P208" i="5"/>
  <c r="R208" i="5" s="1"/>
  <c r="P215" i="5"/>
  <c r="R215" i="5" s="1"/>
  <c r="P210" i="5"/>
  <c r="R210" i="5" s="1"/>
  <c r="P211" i="5"/>
  <c r="R211" i="5" s="1"/>
  <c r="P205" i="5"/>
  <c r="D193" i="5"/>
  <c r="P170" i="5" l="1"/>
  <c r="P17" i="5"/>
  <c r="Q159" i="5"/>
  <c r="P169" i="5"/>
  <c r="P136" i="5"/>
  <c r="P227" i="5"/>
  <c r="P180" i="5" l="1"/>
  <c r="R180" i="5" s="1"/>
  <c r="P182" i="5"/>
  <c r="R182" i="5" s="1"/>
  <c r="P181" i="5"/>
  <c r="R181" i="5" s="1"/>
  <c r="P183" i="5"/>
  <c r="R183" i="5" s="1"/>
  <c r="P184" i="5"/>
  <c r="R184" i="5" s="1"/>
  <c r="P185" i="5"/>
  <c r="R185" i="5" s="1"/>
  <c r="P186" i="5"/>
  <c r="R186" i="5" s="1"/>
  <c r="P187" i="5"/>
  <c r="R187" i="5" s="1"/>
  <c r="P188" i="5"/>
  <c r="R188" i="5" s="1"/>
  <c r="P189" i="5"/>
  <c r="R189" i="5" s="1"/>
  <c r="P190" i="5"/>
  <c r="R190" i="5" s="1"/>
  <c r="P191" i="5"/>
  <c r="O169" i="5"/>
  <c r="P147" i="5"/>
  <c r="P148" i="5"/>
  <c r="P149" i="5"/>
  <c r="P146" i="5"/>
  <c r="O150" i="5"/>
  <c r="P40" i="5"/>
  <c r="P41" i="5"/>
  <c r="P42" i="5"/>
  <c r="P43" i="5"/>
  <c r="P44" i="5"/>
  <c r="P39" i="5"/>
  <c r="O45" i="5"/>
  <c r="P27" i="5"/>
  <c r="P28" i="5"/>
  <c r="P26" i="5"/>
  <c r="O29" i="5"/>
  <c r="P29" i="5" l="1"/>
  <c r="O193" i="5"/>
  <c r="P242" i="2" l="1"/>
  <c r="P243" i="2"/>
  <c r="P244" i="2"/>
  <c r="P245" i="2"/>
  <c r="P246" i="2"/>
  <c r="P247" i="2"/>
  <c r="P248" i="2"/>
  <c r="P249" i="2"/>
  <c r="P250" i="2"/>
  <c r="P251" i="2"/>
  <c r="P253" i="2"/>
  <c r="J252" i="2"/>
  <c r="O17" i="5"/>
  <c r="R57" i="2"/>
  <c r="P231" i="2" l="1"/>
  <c r="P233" i="2"/>
  <c r="P229" i="2"/>
  <c r="P230" i="2"/>
  <c r="P232" i="2"/>
  <c r="E260" i="5"/>
  <c r="F260" i="5"/>
  <c r="G260" i="5"/>
  <c r="H260" i="5"/>
  <c r="I260" i="5"/>
  <c r="P260" i="5" s="1"/>
  <c r="D260" i="5"/>
  <c r="N243" i="5"/>
  <c r="P234" i="2" l="1"/>
  <c r="R206" i="5"/>
  <c r="E193" i="5"/>
  <c r="F193" i="5"/>
  <c r="G193" i="5"/>
  <c r="H193" i="5"/>
  <c r="I193" i="5"/>
  <c r="J193" i="5"/>
  <c r="K193" i="5"/>
  <c r="L193" i="5"/>
  <c r="M193" i="5"/>
  <c r="N193" i="5"/>
  <c r="P193" i="5" l="1"/>
  <c r="M169" i="5"/>
  <c r="N169" i="5"/>
  <c r="J169" i="5"/>
  <c r="K169" i="5"/>
  <c r="L169" i="5"/>
  <c r="N150" i="5"/>
  <c r="N136" i="5" l="1"/>
  <c r="P62" i="5" l="1"/>
  <c r="R62" i="5" s="1"/>
  <c r="P64" i="5"/>
  <c r="R64" i="5" s="1"/>
  <c r="P63" i="5"/>
  <c r="R63" i="5" s="1"/>
  <c r="P58" i="5"/>
  <c r="R58" i="5" s="1"/>
  <c r="P72" i="5"/>
  <c r="R72" i="5" s="1"/>
  <c r="P59" i="5"/>
  <c r="P73" i="5"/>
  <c r="R73" i="5" s="1"/>
  <c r="P71" i="5"/>
  <c r="R71" i="5" s="1"/>
  <c r="P78" i="5"/>
  <c r="R78" i="5" s="1"/>
  <c r="P75" i="5"/>
  <c r="R75" i="5" s="1"/>
  <c r="P68" i="5"/>
  <c r="R68" i="5" s="1"/>
  <c r="P66" i="5"/>
  <c r="R66" i="5" s="1"/>
  <c r="P84" i="5"/>
  <c r="R84" i="5" s="1"/>
  <c r="P70" i="5"/>
  <c r="R70" i="5" s="1"/>
  <c r="P69" i="5"/>
  <c r="R69" i="5" s="1"/>
  <c r="P83" i="5"/>
  <c r="R83" i="5" s="1"/>
  <c r="P79" i="5"/>
  <c r="R79" i="5" s="1"/>
  <c r="P81" i="5"/>
  <c r="R81" i="5" s="1"/>
  <c r="P80" i="5"/>
  <c r="R80" i="5" s="1"/>
  <c r="P77" i="5"/>
  <c r="R77" i="5" s="1"/>
  <c r="P67" i="5"/>
  <c r="R67" i="5" s="1"/>
  <c r="P82" i="5"/>
  <c r="R82" i="5" s="1"/>
  <c r="P85" i="5"/>
  <c r="R85" i="5" s="1"/>
  <c r="P61" i="5"/>
  <c r="R61" i="5" s="1"/>
  <c r="P86" i="5"/>
  <c r="R86" i="5" s="1"/>
  <c r="P87" i="5"/>
  <c r="R87" i="5" s="1"/>
  <c r="P65" i="5"/>
  <c r="R65" i="5" s="1"/>
  <c r="P88" i="5"/>
  <c r="R88" i="5" s="1"/>
  <c r="P76" i="5"/>
  <c r="R76" i="5" s="1"/>
  <c r="P74" i="5"/>
  <c r="R74" i="5" s="1"/>
  <c r="P89" i="5"/>
  <c r="R89" i="5" s="1"/>
  <c r="P90" i="5"/>
  <c r="R90" i="5" s="1"/>
  <c r="P60" i="5"/>
  <c r="R60" i="5" s="1"/>
  <c r="E91" i="5"/>
  <c r="F91" i="5"/>
  <c r="G91" i="5"/>
  <c r="H91" i="5"/>
  <c r="I91" i="5"/>
  <c r="J91" i="5"/>
  <c r="K91" i="5"/>
  <c r="L91" i="5"/>
  <c r="M91" i="5"/>
  <c r="N91" i="5"/>
  <c r="O91" i="5"/>
  <c r="N45" i="5"/>
  <c r="N29" i="5"/>
  <c r="Q251" i="2"/>
  <c r="Q250" i="2"/>
  <c r="Q249" i="2"/>
  <c r="Q248" i="2"/>
  <c r="Q247" i="2"/>
  <c r="Q246" i="2"/>
  <c r="Q245" i="2"/>
  <c r="Q244" i="2"/>
  <c r="Q243" i="2"/>
  <c r="Q242" i="2"/>
  <c r="S133" i="2"/>
  <c r="S134" i="2"/>
  <c r="S135" i="2"/>
  <c r="S136" i="2"/>
  <c r="S137" i="2"/>
  <c r="S138" i="2"/>
  <c r="R59" i="2" l="1"/>
  <c r="R63" i="2"/>
  <c r="R62" i="2"/>
  <c r="R78" i="2"/>
  <c r="R67" i="2"/>
  <c r="R76" i="2"/>
  <c r="R65" i="2"/>
  <c r="R79" i="2"/>
  <c r="R85" i="2"/>
  <c r="R83" i="2"/>
  <c r="R86" i="2"/>
  <c r="R88" i="2"/>
  <c r="R87" i="2"/>
  <c r="R89" i="2"/>
  <c r="R58" i="2"/>
  <c r="P90" i="2"/>
  <c r="R80" i="2"/>
  <c r="R71" i="2"/>
  <c r="R64" i="2"/>
  <c r="R84" i="2"/>
  <c r="R68" i="2"/>
  <c r="R77" i="2"/>
  <c r="R82" i="2"/>
  <c r="R75" i="2"/>
  <c r="R81" i="2"/>
  <c r="R70" i="2"/>
  <c r="R69" i="2"/>
  <c r="R66" i="2"/>
  <c r="R74" i="2"/>
  <c r="R72" i="2"/>
  <c r="R61" i="2"/>
  <c r="R60" i="2"/>
  <c r="R73" i="2"/>
  <c r="K17" i="5"/>
  <c r="L17" i="5"/>
  <c r="M17" i="5"/>
  <c r="N17" i="5"/>
  <c r="J17" i="5"/>
  <c r="R111" i="5" l="1"/>
  <c r="R108" i="5"/>
  <c r="R122" i="5"/>
  <c r="R123" i="5"/>
  <c r="R116" i="5"/>
  <c r="R107" i="5"/>
  <c r="R121" i="5"/>
  <c r="R120" i="5"/>
  <c r="R118" i="5"/>
  <c r="R106" i="5"/>
  <c r="R134" i="5"/>
  <c r="R109" i="5"/>
  <c r="R104" i="5"/>
  <c r="R127" i="5"/>
  <c r="R129" i="5"/>
  <c r="R112" i="5"/>
  <c r="R110" i="5"/>
  <c r="R117" i="5"/>
  <c r="R119" i="5"/>
  <c r="R128" i="5"/>
  <c r="R113" i="5"/>
  <c r="R126" i="5"/>
  <c r="R124" i="5"/>
  <c r="R132" i="5"/>
  <c r="R115" i="5"/>
  <c r="R114" i="5"/>
  <c r="R135" i="5"/>
  <c r="R131" i="5"/>
  <c r="R130" i="5"/>
  <c r="R125" i="5"/>
  <c r="R133" i="5"/>
  <c r="R105" i="5"/>
  <c r="P15" i="2" l="1"/>
  <c r="H165" i="2"/>
  <c r="P101" i="2"/>
  <c r="P103" i="2"/>
  <c r="P104" i="2"/>
  <c r="P105" i="2"/>
  <c r="P107" i="2"/>
  <c r="P109" i="2"/>
  <c r="P106" i="2"/>
  <c r="P108" i="2"/>
  <c r="P111" i="2"/>
  <c r="P110" i="2"/>
  <c r="P112" i="2"/>
  <c r="P113" i="2"/>
  <c r="P114" i="2"/>
  <c r="P116" i="2"/>
  <c r="P115" i="2"/>
  <c r="P117" i="2"/>
  <c r="P118" i="2"/>
  <c r="P119" i="2"/>
  <c r="P120" i="2"/>
  <c r="P121" i="2"/>
  <c r="P123" i="2"/>
  <c r="P122" i="2"/>
  <c r="P124" i="2"/>
  <c r="P125" i="2"/>
  <c r="P126" i="2"/>
  <c r="P127" i="2"/>
  <c r="P128" i="2"/>
  <c r="P129" i="2"/>
  <c r="P130" i="2"/>
  <c r="P131" i="2"/>
  <c r="P132" i="2"/>
  <c r="J150" i="5" l="1"/>
  <c r="K150" i="5"/>
  <c r="L150" i="5"/>
  <c r="M150" i="5"/>
  <c r="D91" i="5"/>
  <c r="J45" i="5" l="1"/>
  <c r="K45" i="5"/>
  <c r="L45" i="5"/>
  <c r="M45" i="5"/>
  <c r="J29" i="5"/>
  <c r="K29" i="5"/>
  <c r="L29" i="5"/>
  <c r="M29" i="5"/>
  <c r="I29" i="5"/>
  <c r="P91" i="5" l="1"/>
  <c r="P45" i="5"/>
  <c r="G166" i="2" l="1"/>
  <c r="L243" i="5"/>
  <c r="K243" i="5"/>
  <c r="J243" i="5"/>
  <c r="I169" i="5"/>
  <c r="I45" i="5"/>
  <c r="P102" i="2" l="1"/>
  <c r="R102" i="2" s="1"/>
  <c r="H45" i="5"/>
  <c r="G45" i="5"/>
  <c r="F45" i="5"/>
  <c r="E45" i="5"/>
  <c r="D45" i="5"/>
  <c r="O166" i="2"/>
  <c r="I243" i="5"/>
  <c r="H243" i="5"/>
  <c r="G243" i="5"/>
  <c r="F243" i="5"/>
  <c r="E243" i="5"/>
  <c r="D243" i="5"/>
  <c r="I150" i="5"/>
  <c r="H150" i="5"/>
  <c r="G150" i="5"/>
  <c r="F150" i="5"/>
  <c r="E150" i="5"/>
  <c r="D150" i="5"/>
  <c r="N166" i="2" l="1"/>
  <c r="M166" i="2"/>
  <c r="L166" i="2"/>
  <c r="K166" i="2"/>
  <c r="J166" i="2"/>
  <c r="I166" i="2"/>
  <c r="H166" i="2"/>
  <c r="F166" i="2"/>
  <c r="E166" i="2"/>
  <c r="D166" i="2"/>
  <c r="L136" i="5" l="1"/>
  <c r="M243" i="5" l="1"/>
  <c r="P243" i="5" s="1"/>
  <c r="R59" i="5"/>
  <c r="D136" i="5"/>
  <c r="E136" i="5"/>
  <c r="F136" i="5"/>
  <c r="G136" i="5"/>
  <c r="H136" i="5"/>
  <c r="I136" i="5"/>
  <c r="J136" i="5"/>
  <c r="K136" i="5"/>
  <c r="M136" i="5"/>
  <c r="Q163" i="5" l="1"/>
  <c r="Q255" i="5"/>
  <c r="Q256" i="5"/>
  <c r="Q41" i="5"/>
  <c r="Q254" i="5"/>
  <c r="Q164" i="5"/>
  <c r="P150" i="5"/>
  <c r="Q252" i="5"/>
  <c r="Q160" i="5"/>
  <c r="Q259" i="5"/>
  <c r="Q251" i="5"/>
  <c r="Q162" i="5"/>
  <c r="Q257" i="5"/>
  <c r="Q258" i="5"/>
  <c r="Q250" i="5"/>
  <c r="Q161" i="5"/>
  <c r="Q168" i="5"/>
  <c r="Q167" i="5"/>
  <c r="Q166" i="5"/>
  <c r="Q253" i="5"/>
  <c r="Q165" i="5"/>
  <c r="J219" i="2"/>
  <c r="Q148" i="5" l="1"/>
  <c r="Q149" i="5"/>
  <c r="Q147" i="5"/>
  <c r="Q43" i="5"/>
  <c r="Q40" i="5"/>
  <c r="Q39" i="5"/>
  <c r="Q42" i="5"/>
  <c r="Q44" i="5"/>
  <c r="Q260" i="5"/>
  <c r="Q146" i="5"/>
  <c r="Q169" i="5"/>
  <c r="Q150" i="5" l="1"/>
  <c r="Q45" i="5"/>
  <c r="P216" i="2"/>
  <c r="R216" i="2" s="1"/>
  <c r="P215" i="2"/>
  <c r="R215" i="2" s="1"/>
  <c r="P214" i="2"/>
  <c r="R214" i="2" s="1"/>
  <c r="P213" i="2"/>
  <c r="R213" i="2" s="1"/>
  <c r="P212" i="2"/>
  <c r="R212" i="2" s="1"/>
  <c r="P211" i="2"/>
  <c r="R211" i="2" s="1"/>
  <c r="P210" i="2"/>
  <c r="R210" i="2" s="1"/>
  <c r="P209" i="2"/>
  <c r="R209" i="2" s="1"/>
  <c r="P208" i="2"/>
  <c r="R208" i="2" s="1"/>
  <c r="P207" i="2"/>
  <c r="R207" i="2" s="1"/>
  <c r="P206" i="2"/>
  <c r="R206" i="2" s="1"/>
  <c r="P205" i="2"/>
  <c r="R205" i="2" s="1"/>
  <c r="P204" i="2"/>
  <c r="R204" i="2" s="1"/>
  <c r="P203" i="2"/>
  <c r="R203" i="2" s="1"/>
  <c r="P202" i="2"/>
  <c r="R202" i="2" s="1"/>
  <c r="P201" i="2"/>
  <c r="R201" i="2" s="1"/>
  <c r="H186" i="2" l="1"/>
  <c r="P218" i="2" l="1"/>
  <c r="P199" i="2"/>
  <c r="R199" i="2" s="1"/>
  <c r="P198" i="2"/>
  <c r="P217" i="2"/>
  <c r="P200" i="2"/>
  <c r="R200" i="2" s="1"/>
  <c r="P166" i="2" l="1"/>
  <c r="E234" i="2"/>
  <c r="F234" i="2"/>
  <c r="G234" i="2"/>
  <c r="H234" i="2"/>
  <c r="I234" i="2"/>
  <c r="J234" i="2"/>
  <c r="K234" i="2"/>
  <c r="L234" i="2"/>
  <c r="M234" i="2"/>
  <c r="N234" i="2"/>
  <c r="O234" i="2"/>
  <c r="E252" i="2"/>
  <c r="F252" i="2"/>
  <c r="G252" i="2"/>
  <c r="H252" i="2"/>
  <c r="I252" i="2"/>
  <c r="K252" i="2"/>
  <c r="L252" i="2"/>
  <c r="M252" i="2"/>
  <c r="N252" i="2"/>
  <c r="O252" i="2"/>
  <c r="O219" i="2" l="1"/>
  <c r="N219" i="2"/>
  <c r="M219" i="2"/>
  <c r="L219" i="2"/>
  <c r="K219" i="2"/>
  <c r="I219" i="2"/>
  <c r="H219" i="2"/>
  <c r="G219" i="2"/>
  <c r="F219" i="2"/>
  <c r="E219" i="2"/>
  <c r="O186" i="2"/>
  <c r="N186" i="2"/>
  <c r="M186" i="2"/>
  <c r="L186" i="2"/>
  <c r="K186" i="2"/>
  <c r="J186" i="2"/>
  <c r="I186" i="2"/>
  <c r="G186" i="2"/>
  <c r="F186" i="2"/>
  <c r="E186" i="2"/>
  <c r="P185" i="2"/>
  <c r="R185" i="2" s="1"/>
  <c r="P183" i="2"/>
  <c r="R183" i="2" s="1"/>
  <c r="P184" i="2"/>
  <c r="R184" i="2" s="1"/>
  <c r="P182" i="2"/>
  <c r="R182" i="2" s="1"/>
  <c r="P175" i="2"/>
  <c r="R175" i="2" s="1"/>
  <c r="P179" i="2"/>
  <c r="R179" i="2" s="1"/>
  <c r="P177" i="2"/>
  <c r="R177" i="2" s="1"/>
  <c r="P178" i="2"/>
  <c r="R178" i="2" s="1"/>
  <c r="P174" i="2"/>
  <c r="R174" i="2" s="1"/>
  <c r="P180" i="2"/>
  <c r="R180" i="2" s="1"/>
  <c r="P176" i="2"/>
  <c r="R176" i="2" s="1"/>
  <c r="P181" i="2"/>
  <c r="R181" i="2" s="1"/>
  <c r="P164" i="2"/>
  <c r="P163" i="2"/>
  <c r="P162" i="2"/>
  <c r="P161" i="2"/>
  <c r="P160" i="2"/>
  <c r="P159" i="2"/>
  <c r="P158" i="2"/>
  <c r="P157" i="2"/>
  <c r="P156" i="2"/>
  <c r="P155" i="2"/>
  <c r="E147" i="2"/>
  <c r="F147" i="2"/>
  <c r="G147" i="2"/>
  <c r="H147" i="2"/>
  <c r="I147" i="2"/>
  <c r="J147" i="2"/>
  <c r="K147" i="2"/>
  <c r="L147" i="2"/>
  <c r="M147" i="2"/>
  <c r="N147" i="2"/>
  <c r="O147" i="2"/>
  <c r="P146" i="2"/>
  <c r="P145" i="2"/>
  <c r="P144" i="2"/>
  <c r="P143" i="2"/>
  <c r="E165" i="2"/>
  <c r="F165" i="2"/>
  <c r="G165" i="2"/>
  <c r="I165" i="2"/>
  <c r="J165" i="2"/>
  <c r="K165" i="2"/>
  <c r="L165" i="2"/>
  <c r="M165" i="2"/>
  <c r="N165" i="2"/>
  <c r="O165" i="2"/>
  <c r="E133" i="2"/>
  <c r="F133" i="2"/>
  <c r="G133" i="2"/>
  <c r="H133" i="2"/>
  <c r="I133" i="2"/>
  <c r="J133" i="2"/>
  <c r="K133" i="2"/>
  <c r="L133" i="2"/>
  <c r="M133" i="2"/>
  <c r="N133" i="2"/>
  <c r="O133" i="2"/>
  <c r="E90" i="2"/>
  <c r="F90" i="2"/>
  <c r="G90" i="2"/>
  <c r="H90" i="2"/>
  <c r="I90" i="2"/>
  <c r="J90" i="2"/>
  <c r="K90" i="2"/>
  <c r="L90" i="2"/>
  <c r="M90" i="2"/>
  <c r="N90" i="2"/>
  <c r="O90" i="2"/>
  <c r="P43" i="2"/>
  <c r="P42" i="2"/>
  <c r="P41" i="2"/>
  <c r="P40" i="2"/>
  <c r="P39" i="2"/>
  <c r="P38" i="2"/>
  <c r="E44" i="2"/>
  <c r="F44" i="2"/>
  <c r="G44" i="2"/>
  <c r="H44" i="2"/>
  <c r="I44" i="2"/>
  <c r="J44" i="2"/>
  <c r="K44" i="2"/>
  <c r="L44" i="2"/>
  <c r="M44" i="2"/>
  <c r="N44" i="2"/>
  <c r="O44" i="2"/>
  <c r="O28" i="2"/>
  <c r="N28" i="2"/>
  <c r="M28" i="2"/>
  <c r="L28" i="2"/>
  <c r="K28" i="2"/>
  <c r="J28" i="2"/>
  <c r="I28" i="2"/>
  <c r="H28" i="2"/>
  <c r="G28" i="2"/>
  <c r="F28" i="2"/>
  <c r="E28" i="2"/>
  <c r="P27" i="2"/>
  <c r="P26" i="2"/>
  <c r="P25" i="2"/>
  <c r="E17" i="2"/>
  <c r="F17" i="2"/>
  <c r="G17" i="2"/>
  <c r="H17" i="2"/>
  <c r="I17" i="2"/>
  <c r="J17" i="2"/>
  <c r="K17" i="2"/>
  <c r="L17" i="2"/>
  <c r="M17" i="2"/>
  <c r="N17" i="2"/>
  <c r="O17" i="2"/>
  <c r="P16" i="2"/>
  <c r="R130" i="2" l="1"/>
  <c r="R106" i="2" l="1"/>
  <c r="R109" i="2"/>
  <c r="P133" i="2" l="1"/>
  <c r="P186" i="2" l="1"/>
  <c r="R113" i="2" l="1"/>
  <c r="R122" i="2"/>
  <c r="R126" i="2"/>
  <c r="R132" i="2"/>
  <c r="D186" i="2" l="1"/>
  <c r="D165" i="2"/>
  <c r="P165" i="2" s="1"/>
  <c r="Q164" i="2"/>
  <c r="R101" i="2" l="1"/>
  <c r="R104" i="2"/>
  <c r="R123" i="2"/>
  <c r="R105" i="2"/>
  <c r="R103" i="2"/>
  <c r="R111" i="2"/>
  <c r="R107" i="2"/>
  <c r="R110" i="2"/>
  <c r="R112" i="2"/>
  <c r="R116" i="2"/>
  <c r="R114" i="2"/>
  <c r="R117" i="2"/>
  <c r="R127" i="2"/>
  <c r="R124" i="2"/>
  <c r="R118" i="2"/>
  <c r="R108" i="2"/>
  <c r="R115" i="2"/>
  <c r="R128" i="2"/>
  <c r="R120" i="2"/>
  <c r="R125" i="2"/>
  <c r="R129" i="2"/>
  <c r="R121" i="2"/>
  <c r="R119" i="2"/>
  <c r="R131" i="2"/>
  <c r="D90" i="2"/>
  <c r="D28" i="2"/>
  <c r="D17" i="2"/>
  <c r="P17" i="2" l="1"/>
  <c r="P28" i="2"/>
  <c r="D252" i="2"/>
  <c r="P252" i="2" s="1"/>
  <c r="Q252" i="2" s="1"/>
  <c r="D234" i="2"/>
  <c r="R198" i="2"/>
  <c r="D219" i="2"/>
  <c r="P219" i="2" s="1"/>
  <c r="Q161" i="2"/>
  <c r="D147" i="2"/>
  <c r="D44" i="2"/>
  <c r="P44" i="2" l="1"/>
  <c r="Q38" i="2" s="1"/>
  <c r="P147" i="2"/>
  <c r="Q159" i="2"/>
  <c r="Q158" i="2"/>
  <c r="Q160" i="2"/>
  <c r="Q163" i="2"/>
  <c r="Q157" i="2"/>
  <c r="Q162" i="2"/>
  <c r="Q156" i="2"/>
  <c r="D133" i="2"/>
  <c r="Q144" i="2" l="1"/>
  <c r="Q146" i="2"/>
  <c r="Q145" i="2"/>
  <c r="Q143" i="2"/>
  <c r="Q39" i="2"/>
  <c r="Q42" i="2"/>
  <c r="Q43" i="2"/>
  <c r="Q40" i="2"/>
  <c r="Q147" i="2"/>
  <c r="Q41" i="2"/>
  <c r="Q155" i="2"/>
  <c r="Q165" i="2" s="1"/>
  <c r="Q44" i="2" l="1"/>
</calcChain>
</file>

<file path=xl/sharedStrings.xml><?xml version="1.0" encoding="utf-8"?>
<sst xmlns="http://schemas.openxmlformats.org/spreadsheetml/2006/main" count="911" uniqueCount="295">
  <si>
    <t xml:space="preserve">COMPORTAMIENTO DE RECLAMOS EN SALUD Y SOLICITUDES DE INFORMACIÓN </t>
  </si>
  <si>
    <t>CLASIFICACIÓN</t>
  </si>
  <si>
    <t>ENE</t>
  </si>
  <si>
    <t>FEB</t>
  </si>
  <si>
    <t>MAR</t>
  </si>
  <si>
    <t>ABR</t>
  </si>
  <si>
    <t>MAY</t>
  </si>
  <si>
    <t>JUN</t>
  </si>
  <si>
    <t>JUL</t>
  </si>
  <si>
    <t>AGO</t>
  </si>
  <si>
    <t>SEP</t>
  </si>
  <si>
    <t>OCT</t>
  </si>
  <si>
    <t>NOV</t>
  </si>
  <si>
    <t>DIC</t>
  </si>
  <si>
    <t>RECLAMOS EN SALUD</t>
  </si>
  <si>
    <t>SOLICITUD DE INFORMACIÓN</t>
  </si>
  <si>
    <t>TOTAL</t>
  </si>
  <si>
    <t xml:space="preserve">TABLA 1. TOTAL NACIONAL POR TIPO DE RADICACIÓN  </t>
  </si>
  <si>
    <t>PRIORIZADO</t>
  </si>
  <si>
    <t>RIESGO VITAL</t>
  </si>
  <si>
    <t>TABLA 2. RECLAMOS EN SALUD POR TIPO DE RIESGO</t>
  </si>
  <si>
    <t>RECLAMOS EN SALUD Y SOLICITUDES DE INFORMACIÓN</t>
  </si>
  <si>
    <t>CANAL</t>
  </si>
  <si>
    <t>% PARTICIPACIÓN</t>
  </si>
  <si>
    <t>TABLA 3. RECLAMOS EN SALUD Y SOLICITUDES DE INFORMACIÓN POR CANAL DE RADICACIÓN</t>
  </si>
  <si>
    <t>CÁLCULO DE TASA CON EL PROMEDIO AFILIADOS AÑO CORRIDO</t>
  </si>
  <si>
    <t>DEPARTAMENTO</t>
  </si>
  <si>
    <t>TASA AÑO CORRIDO</t>
  </si>
  <si>
    <t>BOGOTÁ. D.C.</t>
  </si>
  <si>
    <t>ARAUCA</t>
  </si>
  <si>
    <t>TOTAL GENERAL</t>
  </si>
  <si>
    <t>TABLA 4. RECLAMOS EN SALUD POR DEPARTAMENTO</t>
  </si>
  <si>
    <t>bdua</t>
  </si>
  <si>
    <t>cod_mpio</t>
  </si>
  <si>
    <t>CAPITALES</t>
  </si>
  <si>
    <t>17001 - MANIZALES</t>
  </si>
  <si>
    <t>66001 - PEREIRA</t>
  </si>
  <si>
    <t>41001 - NEIVA</t>
  </si>
  <si>
    <t>68001 - BUCARAMANGA</t>
  </si>
  <si>
    <t>85001 - YOPAL</t>
  </si>
  <si>
    <t>73001 - IBAGUÉ</t>
  </si>
  <si>
    <t>05001 - MEDELLÍN</t>
  </si>
  <si>
    <t>11001 - BOGOTÁ D.C.</t>
  </si>
  <si>
    <t>50001 - VILLAVICENCIO</t>
  </si>
  <si>
    <t>19001 - POPAYÁN</t>
  </si>
  <si>
    <t>63001 - ARMENIA</t>
  </si>
  <si>
    <t>76001 - CALI</t>
  </si>
  <si>
    <t>15001 - TUNJA</t>
  </si>
  <si>
    <t>86001 - MOCOA</t>
  </si>
  <si>
    <t>27001 - QUIBDÓ</t>
  </si>
  <si>
    <t>44001 - RIOHACHA</t>
  </si>
  <si>
    <t>91001 - LETICIA</t>
  </si>
  <si>
    <t>52001 - PASTO</t>
  </si>
  <si>
    <t>08001 - BARRANQUILLA</t>
  </si>
  <si>
    <t>70001 - SINCELEJO</t>
  </si>
  <si>
    <t>88001 - SAN ANDRÉS</t>
  </si>
  <si>
    <t>23001 - MONTERÍA</t>
  </si>
  <si>
    <t>95001 - SAN JOSÉ DEL GUAVIARE</t>
  </si>
  <si>
    <t>13001 - CARTAGENA</t>
  </si>
  <si>
    <t>81001 - ARAUCA</t>
  </si>
  <si>
    <t>20001 - VALLEDUPAR</t>
  </si>
  <si>
    <t>47001 - SANTA MARTA</t>
  </si>
  <si>
    <t>54001 - CÚCUTA</t>
  </si>
  <si>
    <t>18001 - FLORENCIA</t>
  </si>
  <si>
    <t>99001 - PUERTO CARREÑO</t>
  </si>
  <si>
    <t>94001 - PUERTO INÍRIDA</t>
  </si>
  <si>
    <t>97001 - MITÚ</t>
  </si>
  <si>
    <t>* RECLAMOS EN SALUD: SE EXCLUYEN LOS RECLAMOS DE LAS EPS INDÍGENAS</t>
  </si>
  <si>
    <t>TABLA 5. RECLAMOS EN POR CAPITAL DE DEPARTAMENTO</t>
  </si>
  <si>
    <t>MACROMOTIVOS</t>
  </si>
  <si>
    <t>MOTIVOS</t>
  </si>
  <si>
    <t>TOTAL DE TODOS LOS MOTIVOS</t>
  </si>
  <si>
    <t>cod_ent</t>
  </si>
  <si>
    <t>EPS</t>
  </si>
  <si>
    <t>SERVICIO OCCIDENTAL DE SALUD (SOS)</t>
  </si>
  <si>
    <t>COMPENSAR</t>
  </si>
  <si>
    <t>FAMISANAR</t>
  </si>
  <si>
    <t>SALUD TOTAL</t>
  </si>
  <si>
    <t>EPS SURA</t>
  </si>
  <si>
    <t>SANITAS</t>
  </si>
  <si>
    <t>ALIANSALUD</t>
  </si>
  <si>
    <t>TABLA 8. RECLAMOS EN SALUD POR EPS RÉGIMEN CONTRIBUTIVO</t>
  </si>
  <si>
    <t>CÁLCULO DE TASA CON EL NÚMERO DE AFILIADOS DEL ÚLTIMO MES</t>
  </si>
  <si>
    <t>cod _ent</t>
  </si>
  <si>
    <t>TABLA 9. RECLAMOS EN SALUD POR EPS RÉGIMEN SUBSIDIADO</t>
  </si>
  <si>
    <t>COD ALIAS</t>
  </si>
  <si>
    <t>EPS INDÍGENAS</t>
  </si>
  <si>
    <t>TABLA 10. RECLAMOS EN SALUD POR EPS INDÍGENAS</t>
  </si>
  <si>
    <t>VIGILADO</t>
  </si>
  <si>
    <t>TOP 10 OTROS VIGILADOS</t>
  </si>
  <si>
    <t>*NO SE CALCULA TASA TODA VEZ QUE NO SE CUENTA CON LA INFORMACIÓN DE NÚMERO DE AFILIADOS  DE TODOS LOS VIGILADOS DE OTRO TIPO DE RÉGIMEN EN EL BDUA (BASE ÚNICA DE AFILIADOS)</t>
  </si>
  <si>
    <t>TABLA 11. RECLAMOS EN SALUD POR OTRO TIPO DE VIGILADO</t>
  </si>
  <si>
    <t>“Es de anotar que la información presentada puede ser susceptible de cambios marginales respecto a informes presentados con anterioridad, dado que la información de los reclamos en salud puede cambiar en el tiempo debido a actualizaciones en su estado, clasificación de riesgo de vida y redireccionamientos a otra entidad para su gestión.”</t>
  </si>
  <si>
    <t>TABLA 2. RECLAMOS EN SALUD POR TIPO DE RECLAMO</t>
  </si>
  <si>
    <t>CÁLCULO DE TASA CON EL PROMEDIO AFILIADOS 12 MESES</t>
  </si>
  <si>
    <t>TASA AFILIADOS 12 MESES</t>
  </si>
  <si>
    <t>TABLA 5. RECLAMOS EN SALUD POR CAPITAL DE DEPARTAMENTO</t>
  </si>
  <si>
    <t>SIMPLE</t>
  </si>
  <si>
    <t>TOTAL 10 MOTIVOS ESPECÍFICOS CON RECLAMOS</t>
  </si>
  <si>
    <t>TOTAL NACIONAL POR TIPO DE RADICACIÓN:</t>
  </si>
  <si>
    <t>POR TIPO DE RECLAMO:</t>
  </si>
  <si>
    <t>RECLAMOS EN SALUD Y SOLICITUDES DE INFORMACIÓN POR CANAL DE RADICACIÓN:</t>
  </si>
  <si>
    <t>RECLAMOS EN SALUD POR DEPARTAMENTO:</t>
  </si>
  <si>
    <t>RECLAMOS EN SALUD POR CAPITAL DE DEPARTAMENTO:</t>
  </si>
  <si>
    <t>RECLAMOS EN SALUD POR MACROMOTIVO:</t>
  </si>
  <si>
    <t>RECLAMOS EN SALUD POR MOTIVOS ESPECÍFICOS:</t>
  </si>
  <si>
    <t>RECLAMOS EN SALUD POR EPS RÉGIMEN CONTRIBUTIVO:</t>
  </si>
  <si>
    <t>RECLAMOS EN SALUD POR EPS RÉGIMEN SUBSIDIADO:</t>
  </si>
  <si>
    <t>RECLAMOS EN SALUD POR EPS INDÍGENAS: (No se tienen en cuenta para el cálculo de tasa)</t>
  </si>
  <si>
    <t>RECLAMOS EN SALUD POR OTRO TIPO DE VIGILADO:</t>
  </si>
  <si>
    <t>TOTAL NACIONAL POR TIPO DE RADICACIÓN : </t>
  </si>
  <si>
    <t>*PERSONALIZADO: SUMATORIA CANAL PERSONALIZADO Y EVENTOS; EL CANAL EVENTOS OPERA DESDE DICIEMBRE 2017</t>
  </si>
  <si>
    <t>TABLA 6. RECLAMOS EN SALUD POR MACROMOTIVO</t>
  </si>
  <si>
    <t>TABLA 7. RECLAMOS EN SALUD POR MOTIVOS ESPECÍFICOS</t>
  </si>
  <si>
    <t>COMFENALCO  VALLE</t>
  </si>
  <si>
    <t>FUNDACION SALUD MIA</t>
  </si>
  <si>
    <t>CHAT</t>
  </si>
  <si>
    <t>COOSALUD</t>
  </si>
  <si>
    <t>NUEVA EPS</t>
  </si>
  <si>
    <t>MUTUAL SER</t>
  </si>
  <si>
    <t>CAPITAL SALUD</t>
  </si>
  <si>
    <t>SAVIA SALUD EPS</t>
  </si>
  <si>
    <t>CAPRESOCA</t>
  </si>
  <si>
    <t>EMSSANAR</t>
  </si>
  <si>
    <t>ASMET SALUD</t>
  </si>
  <si>
    <t>CCF ORIENTE "COMFAORIENTE"</t>
  </si>
  <si>
    <t>CCF DE SUCRE Y/O FAMILIAR DE COLOMBIA</t>
  </si>
  <si>
    <t>CCF CHOCÓ "CONMFACHOCÓ"</t>
  </si>
  <si>
    <t>**NO SE CALCULA TASA PARA SALUD BOLÍVAR POR RETIRO VOLUNTARIO</t>
  </si>
  <si>
    <r>
      <rPr>
        <b/>
        <sz val="11"/>
        <color rgb="FF000000"/>
        <rFont val="Arial Narrow"/>
        <family val="2"/>
      </rPr>
      <t>* PROMEDIO AFILIADOS AÑO CORRIDO</t>
    </r>
    <r>
      <rPr>
        <sz val="11"/>
        <color rgb="FF000000"/>
        <rFont val="Arial Narrow"/>
        <family val="2"/>
      </rPr>
      <t>: = TOTAL PROMEDIO  AFILIADOS DEL AÑO CORRIDO  EN MENCIÓN, EN ESTADO ACTIVO, ACTIVO POR EMERGENCIA, PROTECCIÓN LABORAL, SUSPENDIDO, SUSPENDIDO POR DOCUMENTO Y SUSPENDIDO POR MORA QUE SE ENCUENTRAN EN LA BASE DE SISPRO.</t>
    </r>
  </si>
  <si>
    <r>
      <t>* TASA</t>
    </r>
    <r>
      <rPr>
        <sz val="11"/>
        <color rgb="FF000000"/>
        <rFont val="Arial Narrow"/>
        <family val="2"/>
      </rPr>
      <t>: NÚMERO DE RECLAMOS POR CADA 10.000 AFILIADOS SE CALCULA: ∑RECLAMOS EN SALUD / PROMEDIO AFILIADOS AÑO CORRIDO POR 10.000</t>
    </r>
  </si>
  <si>
    <r>
      <rPr>
        <b/>
        <sz val="11"/>
        <color rgb="FF000000"/>
        <rFont val="Arial Narrow"/>
        <family val="2"/>
      </rPr>
      <t>* RECLAMOS EN SALUD:</t>
    </r>
    <r>
      <rPr>
        <sz val="11"/>
        <color rgb="FF000000"/>
        <rFont val="Arial Narrow"/>
        <family val="2"/>
      </rPr>
      <t xml:space="preserve"> SE EXCLUYEN LOS RECLAMOS DE LAS EPS INDÍGENAS</t>
    </r>
  </si>
  <si>
    <r>
      <t xml:space="preserve">* </t>
    </r>
    <r>
      <rPr>
        <b/>
        <sz val="11"/>
        <color rgb="FF000000"/>
        <rFont val="Arial Narrow"/>
        <family val="2"/>
      </rPr>
      <t>RECLAMOS EN SALUD:</t>
    </r>
    <r>
      <rPr>
        <sz val="11"/>
        <color rgb="FF000000"/>
        <rFont val="Arial Narrow"/>
        <family val="2"/>
      </rPr>
      <t xml:space="preserve"> SE EXCLUYEN RECLAMOS DE LAS EPS INDÍGENAS</t>
    </r>
  </si>
  <si>
    <r>
      <rPr>
        <b/>
        <sz val="11"/>
        <color rgb="FF000000"/>
        <rFont val="Arial Narrow"/>
        <family val="2"/>
      </rPr>
      <t>* PROMEDIO AFILIADOS 12 MESES</t>
    </r>
    <r>
      <rPr>
        <sz val="11"/>
        <color rgb="FF000000"/>
        <rFont val="Arial Narrow"/>
        <family val="2"/>
      </rPr>
      <t>: = TOTAL PROMEDIO  AFILIADOS DE 12 MESES ACUMULADOS  EN MENCIÓN, EN ESTADO ACTIVO, ACTIVO POR EMERGENCIA, PROTECCIÓN LABORAL, SUSPENDIDO, SUSPENDIDO POR DOCUMENTO Y SUSPENDIDO POR MORA QUE SE ENCUENTRAN EN LA BASE DE SISPRO.</t>
    </r>
  </si>
  <si>
    <r>
      <t xml:space="preserve">* TASA: </t>
    </r>
    <r>
      <rPr>
        <sz val="11"/>
        <color rgb="FF000000"/>
        <rFont val="Arial Narrow"/>
        <family val="2"/>
      </rPr>
      <t>NÚMERO DE RECLAMOS POR CADA 10.000 AFILIADOS SE CALCULA: ∑RECLAMOS EN SALUD / PROMEDIO AFILIADOS 12 MESES</t>
    </r>
  </si>
  <si>
    <r>
      <t>* TASA</t>
    </r>
    <r>
      <rPr>
        <sz val="11"/>
        <color rgb="FF000000"/>
        <rFont val="Arial Narrow"/>
        <family val="2"/>
      </rPr>
      <t>: NÚMERO DE RECLAMOS POR CADA 10.000 AFILIADOS SE CALCULA: ∑RECLAMOS EN SALUD / PROMEDIO AFILIADOS 12 MESES</t>
    </r>
  </si>
  <si>
    <r>
      <t xml:space="preserve">* </t>
    </r>
    <r>
      <rPr>
        <b/>
        <sz val="11"/>
        <color rgb="FF000000"/>
        <rFont val="Arial Narrow"/>
        <family val="2"/>
      </rPr>
      <t>RECLAMOS EN SALUD:</t>
    </r>
    <r>
      <rPr>
        <sz val="11"/>
        <color rgb="FF000000"/>
        <rFont val="Arial Narrow"/>
        <family val="2"/>
      </rPr>
      <t xml:space="preserve"> SE EXCLUYEN LOS RECLAMOS DE LAS EPS INDÍGENAS</t>
    </r>
  </si>
  <si>
    <r>
      <t xml:space="preserve">* TASA: </t>
    </r>
    <r>
      <rPr>
        <sz val="11"/>
        <color rgb="FF000000"/>
        <rFont val="Arial Narrow"/>
        <family val="2"/>
      </rPr>
      <t>NÚMERO DE QUEJAS POR CADA 10.000 AFILIADOS SE CALCULA: ∑RECLAMOS EN SALUD / PROMEDIO AFILIADOS 12 MESES</t>
    </r>
  </si>
  <si>
    <r>
      <t xml:space="preserve">* </t>
    </r>
    <r>
      <rPr>
        <b/>
        <sz val="11"/>
        <color rgb="FF000000"/>
        <rFont val="Arial Narrow"/>
        <family val="2"/>
      </rPr>
      <t>RECLAMOS EN SALUD:</t>
    </r>
    <r>
      <rPr>
        <sz val="11"/>
        <color rgb="FF000000"/>
        <rFont val="Arial Narrow"/>
        <family val="2"/>
      </rPr>
      <t xml:space="preserve"> SE EXCLUYEN LAS RECLAMOS EN SALUD DE LAS EPS INDÍGENAS</t>
    </r>
  </si>
  <si>
    <t>WEB</t>
  </si>
  <si>
    <t>PERSONALIZADO</t>
  </si>
  <si>
    <t>TELEFÓNICO</t>
  </si>
  <si>
    <t>ESCRITO</t>
  </si>
  <si>
    <t>REDES SOCIALES</t>
  </si>
  <si>
    <t>BARRERAS EN EL ACCESO A TECNOLOGÍAS Y SERVICIOS DE SALUD; Y OTROS ELEMENTOS COMPLEMENTARIOS PARA LA ATENCIÓN DEL USUARIO</t>
  </si>
  <si>
    <t>INSATISFACCIÓN DEL USUARIO CON EL PROCESO ADMINISTRATIVO</t>
  </si>
  <si>
    <t>INSATISFACCIÓN RELACIONADA CON LA ATENCIÓN EN SALUD</t>
  </si>
  <si>
    <t>INSATISFACCIÓN RELACIONADA CON INFRAESTRUCTURA Y LOGÍSTICA</t>
  </si>
  <si>
    <t>NEGACIÓN PARA LA ENTREGA DE TECNOLOGÍAS EN SALUD Y/O DE OTROS SERVICIOS AUTORIZADOS</t>
  </si>
  <si>
    <t>NEGACIÓN EN LA ASIGNACIÓN DE CITAS O CONSULTAS</t>
  </si>
  <si>
    <t>FALTA DE OPORTUNIDAD EN LAS CITAS O CONSULTAS</t>
  </si>
  <si>
    <t>FALTA DE OPORTUNIDAD EN LA ATENCIÓN EN OTROS SERVICIOS DE SALUD</t>
  </si>
  <si>
    <t>FALTA DE OPORTUNIDAD EN LA ENTREGA O ENTREGA INCOMPLETA DE TECNOLOGÍAS EN SALUD Y/O PRESTACIÓN DE OTROS SERVICIOS</t>
  </si>
  <si>
    <t>NEGACIÓN EN LA ATENCIÓN EN OTROS SERVICIOS DE SALUD</t>
  </si>
  <si>
    <t>FALTA DE OPORTUNIDAD EN LA AUTORIZACIÓN DE OTROS SERVICIOS DE SALUD</t>
  </si>
  <si>
    <t>FALTA DE OPORTUNIDAD EN LA AUTORIZACIÓN DE TECNOLOGÍAS EN SALUD Y/O DE OTROS SERVICIOS</t>
  </si>
  <si>
    <t>FALTA DE OPORTUNIDAD EN LA AUTORIZACIÓN DE CITAS DE CONSULTA</t>
  </si>
  <si>
    <t>FALTA DE OPORTUNIDAD EN EL PROCESO DE REFERENCIA Y CONTRARREFERENCIA</t>
  </si>
  <si>
    <t>MALLAMAS (EPS-I)</t>
  </si>
  <si>
    <t>AIC - ASOCIACIÓN INDÍGENA DEL CAUCA (EPS-I CAUCA)</t>
  </si>
  <si>
    <t>PIJAOS SALUD (EPS-I)</t>
  </si>
  <si>
    <t>ANAS WAYUU (EPS-I)</t>
  </si>
  <si>
    <t>DUSAKAWI (EPS-I CESAR Y GUAJIRA)</t>
  </si>
  <si>
    <t>MAGISTERIO</t>
  </si>
  <si>
    <t>FUERZAS MILITARES</t>
  </si>
  <si>
    <t>ARL - POSITIVA</t>
  </si>
  <si>
    <t>ARL - SURAMERICANA</t>
  </si>
  <si>
    <t>FONDO DE PASIVO SOCIAL DE FERROCARRILES NACIONALES DE COLOMBIA.</t>
  </si>
  <si>
    <t>*WEB: SUMATORIA DE FUENTES DE INFORMACIÓN FORMULARIO WEB Y CORREO ELECTRÓNICO; EL CANAL DE CORREO ELECTRÓNICO OPERA DESDE DICIEMBRE 2015</t>
  </si>
  <si>
    <t>*WEB: SUMATORIA DE FUENTES DE INFORMACIÓN FORMULARIO WEB Y CORREO ELECTRÓNICO; EL CANAL DE CORREO ELECTRÓNICO OPERA DESDE DICIEMBRE  2015</t>
  </si>
  <si>
    <t>*REDES SOCIALES: SUMATORIA CANAL REDES SOCIALES Y MEDIOS DE COMUNICACIÓN; ESTOS CANALES OPERAN DESDE DICIEMBRE 2018</t>
  </si>
  <si>
    <t>TABLA 6. RECLAMOS EN SALUD POR MACROMOTIVO (RECLAMOS A PARTIR DEL 01 DICIEMBRE 2023)</t>
  </si>
  <si>
    <t>TOTAL AÑO 2026</t>
  </si>
  <si>
    <t>TOTAL RECLAMOS 2026</t>
  </si>
  <si>
    <t>TOTAL RECLAMOS EN SALUD 2026</t>
  </si>
  <si>
    <t>CAJACOPI Y/O PROTEGER EPS</t>
  </si>
  <si>
    <t>POLICIA NACIONAL</t>
  </si>
  <si>
    <t>DIRECCION SECCIONAL DE SALUD DE ANTIOQUIA</t>
  </si>
  <si>
    <t>TOTAL RECLAMOS EN SALUD  2026</t>
  </si>
  <si>
    <t>RISARALDA</t>
  </si>
  <si>
    <t>ANTIOQUIA</t>
  </si>
  <si>
    <t>VALLE DEL CAUCA</t>
  </si>
  <si>
    <t>ARCHIPIÉLAGO DE SAN ANDRÉS, PROVIDENCIA Y SANTA CATALINA</t>
  </si>
  <si>
    <t>TOLIMA</t>
  </si>
  <si>
    <t>SANTANDER</t>
  </si>
  <si>
    <t>CUNDINAMARCA</t>
  </si>
  <si>
    <t>HUILA</t>
  </si>
  <si>
    <t>META</t>
  </si>
  <si>
    <t>QUINDÍO</t>
  </si>
  <si>
    <t>CALDAS</t>
  </si>
  <si>
    <t>AMAZONAS</t>
  </si>
  <si>
    <t>CAUCA</t>
  </si>
  <si>
    <t>BOYACÁ</t>
  </si>
  <si>
    <t>CASANARE</t>
  </si>
  <si>
    <t>ATLÁNTICO</t>
  </si>
  <si>
    <t>NORTE DE SANTANDER</t>
  </si>
  <si>
    <t>NARIÑO</t>
  </si>
  <si>
    <t>SUCRE</t>
  </si>
  <si>
    <t>CESAR</t>
  </si>
  <si>
    <t>BOLÍVAR</t>
  </si>
  <si>
    <t>LA GUAJIRA</t>
  </si>
  <si>
    <t>CÓRDOBA</t>
  </si>
  <si>
    <t>CAQUETÁ</t>
  </si>
  <si>
    <t>MAGDALENA</t>
  </si>
  <si>
    <t>GUAVIARE</t>
  </si>
  <si>
    <t>CHOCÓ</t>
  </si>
  <si>
    <t>PUTUMAYO</t>
  </si>
  <si>
    <t>VICHADA</t>
  </si>
  <si>
    <t>GUAINÍA</t>
  </si>
  <si>
    <t>VAUPÉS</t>
  </si>
  <si>
    <t>SECRETARIA DISTRITAL DE SALUD  DE BOGOTA</t>
  </si>
  <si>
    <t>SECRETARIA DISTRITAL DE SALUD DE SANTIAGO DE CALI</t>
  </si>
  <si>
    <t>SECRETARIA DE SALUD DE CUNDINAMARCA</t>
  </si>
  <si>
    <t>SALUD BOLÍVAR</t>
  </si>
  <si>
    <t xml:space="preserve"> - </t>
  </si>
  <si>
    <t>TOTAL RECLAMOS EN SALUD (JUL 2025 - JUN 2026)</t>
  </si>
  <si>
    <t>PROMEDIO AFILIADOS AFILIADOS 12 MESES (JUL 2025 - JUN 2026)</t>
  </si>
  <si>
    <t>41001</t>
  </si>
  <si>
    <t>66001</t>
  </si>
  <si>
    <t>05001</t>
  </si>
  <si>
    <t>68001</t>
  </si>
  <si>
    <t>73001</t>
  </si>
  <si>
    <t>76001</t>
  </si>
  <si>
    <t>11001</t>
  </si>
  <si>
    <t>17001</t>
  </si>
  <si>
    <t>52001</t>
  </si>
  <si>
    <t>50001</t>
  </si>
  <si>
    <t>19001</t>
  </si>
  <si>
    <t>63001</t>
  </si>
  <si>
    <t>15001</t>
  </si>
  <si>
    <t>88001</t>
  </si>
  <si>
    <t>27001</t>
  </si>
  <si>
    <t>70001</t>
  </si>
  <si>
    <t>91001</t>
  </si>
  <si>
    <t>08001</t>
  </si>
  <si>
    <t>18001</t>
  </si>
  <si>
    <t>13001</t>
  </si>
  <si>
    <t>54001</t>
  </si>
  <si>
    <t>85001</t>
  </si>
  <si>
    <t>23001</t>
  </si>
  <si>
    <t>44001</t>
  </si>
  <si>
    <t>20001</t>
  </si>
  <si>
    <t>47001</t>
  </si>
  <si>
    <t>86001</t>
  </si>
  <si>
    <t>95001</t>
  </si>
  <si>
    <t>81001</t>
  </si>
  <si>
    <t>94001</t>
  </si>
  <si>
    <t>99001</t>
  </si>
  <si>
    <t>97001</t>
  </si>
  <si>
    <t>MEDELLÍN</t>
  </si>
  <si>
    <t>NEIVA</t>
  </si>
  <si>
    <t>PEREIRA</t>
  </si>
  <si>
    <t>IBAGUÉ</t>
  </si>
  <si>
    <t>BUCARAMANGA</t>
  </si>
  <si>
    <t>MANIZALES</t>
  </si>
  <si>
    <t>CALI</t>
  </si>
  <si>
    <t>PASTO</t>
  </si>
  <si>
    <t>VILLAVICENCIO</t>
  </si>
  <si>
    <t>TUNJA</t>
  </si>
  <si>
    <t>POPAYÁN</t>
  </si>
  <si>
    <t>ARMENIA</t>
  </si>
  <si>
    <t>SAN ANDRÉS</t>
  </si>
  <si>
    <t>QUIBDÓ</t>
  </si>
  <si>
    <t>BARRANQUILLA</t>
  </si>
  <si>
    <t>YOPAL</t>
  </si>
  <si>
    <t>SINCELEJO</t>
  </si>
  <si>
    <t>RIOHACHA</t>
  </si>
  <si>
    <t>CARTAGENA DE INDIAS</t>
  </si>
  <si>
    <t>SAN JOSÉ DE CÚCUTA</t>
  </si>
  <si>
    <t>MONTERÍA</t>
  </si>
  <si>
    <t>LETICIA</t>
  </si>
  <si>
    <t>FLORENCIA</t>
  </si>
  <si>
    <t>VALLEDUPAR</t>
  </si>
  <si>
    <t>SANTA MARTA</t>
  </si>
  <si>
    <t>SAN JOSÉ DEL GUAVIARE</t>
  </si>
  <si>
    <t>MOCOA</t>
  </si>
  <si>
    <t>INÍRIDA</t>
  </si>
  <si>
    <t>MITÚ</t>
  </si>
  <si>
    <t>PUERTO CARREÑO</t>
  </si>
  <si>
    <r>
      <t>* TASA</t>
    </r>
    <r>
      <rPr>
        <sz val="11"/>
        <color rgb="FF000000"/>
        <rFont val="Arial Narrow"/>
        <family val="2"/>
      </rPr>
      <t>: NÚMERO DE RECLAMOS POR CADA 10.000 AFILIADOS SE CALCULA: ∑RECLAMOS EN SALUD/ PROMEDIO AFILIADOS AÑO CORRIDO POR 10.000</t>
    </r>
  </si>
  <si>
    <t>2026 (ENERO-JULIO)</t>
  </si>
  <si>
    <t>FUENTE: BASE DE DATOS SNS AÑO 2026 (ENERO-JULIO)</t>
  </si>
  <si>
    <t>*REDES SOCIALES: SUMATORIA CANAL REDES SOCIALES Y MEDIOS DE COMUNICACIÓN; ESTOS CANALES OPERAN DESDE JULIO 2018</t>
  </si>
  <si>
    <t>*PROMEDIO AFILIADOS AÑO CORRIDO 
JULIO 2026</t>
  </si>
  <si>
    <t>La tasa, número de afiliados y reclamos a 12 meses del régimen subsidiado para las EPS: Suramericana EPS, Salud Total, Sanitas, SOS ─Servicio Occidental De Salud, Famisanar, Aliansalud, Compensar, Comfenalco Valle y Fundación Salud Mía EPS, que antes operaban únicamente en el régimen contributivo y que desde el 1 de JULIO de 2025 comenzaron a prestar sus servicios en el régimen subsidiado, se reportará en agosto de 2026, una vez se haya cumplido un año completo de operación en este régimen.</t>
  </si>
  <si>
    <t>TASA DEPT= 250,40</t>
  </si>
  <si>
    <t>TASA RÉGIMEN =  317,70</t>
  </si>
  <si>
    <t>TASA REGIMEN = 188,53</t>
  </si>
  <si>
    <t>TOTAL RECLAMOS EN SALUD (AGO 2025 - JUL 2026)</t>
  </si>
  <si>
    <t>PROMEDIO AFILIADOS AFILIADOS 12 MESES (AGO 2025 - JUL 2026)</t>
  </si>
  <si>
    <t>TASA DEPT = 429,26</t>
  </si>
  <si>
    <t>TASA REGIMEN = 551,20</t>
  </si>
  <si>
    <t>TASA REGIMEN = 316,65</t>
  </si>
  <si>
    <t>TASA 12 MESES CAPITALES = 515,96</t>
  </si>
  <si>
    <t>TASA AÑO CAPITALES = 302,13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</si>
</sst>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quot;$&quot;\ * #,##0_-;\-&quot;$&quot;\ * #,##0_-;_-&quot;$&quot;\ * &quot;-&quot;_-;_-@_-"/>
    <numFmt numFmtId="165" formatCode="_-* #,##0_-;\-* #,##0_-;_-* &quot;-&quot;_-;_-@_-"/>
    <numFmt numFmtId="166" formatCode="_-* #,##0.00_-;\-* #,##0.00_-;_-* &quot;-&quot;??_-;_-@_-"/>
    <numFmt numFmtId="167" formatCode="_ * #,##0.00_ ;_ * \-#,##0.00_ ;_ * &quot;-&quot;??_ ;_ @_ "/>
  </numFmts>
  <fonts count="27" x14ac:knownFonts="1">
    <font>
      <sz val="11"/>
      <color theme="1"/>
      <name val="Calibri"/>
      <family val="2"/>
      <scheme val="minor"/>
    </font>
    <font>
      <sz val="11"/>
      <color theme="1"/>
      <name val="Calibri"/>
      <family val="2"/>
      <scheme val="minor"/>
    </font>
    <font>
      <sz val="8"/>
      <name val="Calibri"/>
      <family val="2"/>
      <scheme val="minor"/>
    </font>
    <font>
      <b/>
      <sz val="9"/>
      <color theme="1"/>
      <name val="Arial Narrow"/>
      <family val="2"/>
    </font>
    <font>
      <sz val="9"/>
      <color theme="1"/>
      <name val="Arial Narrow"/>
      <family val="2"/>
    </font>
    <font>
      <sz val="9"/>
      <name val="Arial Narrow"/>
      <family val="2"/>
    </font>
    <font>
      <b/>
      <sz val="9"/>
      <name val="Arial Narrow"/>
      <family val="2"/>
    </font>
    <font>
      <b/>
      <sz val="9"/>
      <color indexed="8"/>
      <name val="Arial Narrow"/>
      <family val="2"/>
    </font>
    <font>
      <sz val="8"/>
      <color theme="1"/>
      <name val="Arial Narrow"/>
      <family val="2"/>
    </font>
    <font>
      <sz val="8"/>
      <color indexed="8"/>
      <name val="Arial Narrow"/>
      <family val="2"/>
    </font>
    <font>
      <sz val="10"/>
      <color indexed="8"/>
      <name val="Arial"/>
      <family val="2"/>
    </font>
    <font>
      <sz val="10"/>
      <name val="Arial"/>
      <family val="2"/>
    </font>
    <font>
      <b/>
      <sz val="11"/>
      <color theme="1"/>
      <name val="Arial Narrow"/>
      <family val="2"/>
    </font>
    <font>
      <sz val="9"/>
      <color indexed="8"/>
      <name val="Arial Narrow"/>
      <family val="2"/>
    </font>
    <font>
      <sz val="12"/>
      <color theme="1"/>
      <name val="Arial Narrow"/>
      <family val="2"/>
    </font>
    <font>
      <sz val="12"/>
      <name val="Arial Narrow"/>
      <family val="2"/>
    </font>
    <font>
      <sz val="11"/>
      <color rgb="FF000000"/>
      <name val="Arial Narrow"/>
      <family val="2"/>
    </font>
    <font>
      <sz val="11"/>
      <color indexed="8"/>
      <name val="Arial Narrow"/>
      <family val="2"/>
    </font>
    <font>
      <sz val="11"/>
      <color theme="1"/>
      <name val="Arial Narrow"/>
      <family val="2"/>
    </font>
    <font>
      <sz val="12"/>
      <color theme="0"/>
      <name val="Arial Narrow"/>
      <family val="2"/>
    </font>
    <font>
      <b/>
      <sz val="11"/>
      <color rgb="FF000000"/>
      <name val="Arial Narrow"/>
      <family val="2"/>
    </font>
    <font>
      <sz val="12"/>
      <color rgb="FFFF0000"/>
      <name val="Arial Narrow"/>
      <family val="2"/>
    </font>
    <font>
      <b/>
      <sz val="12"/>
      <color theme="1"/>
      <name val="Arial Narrow"/>
      <family val="2"/>
    </font>
    <font>
      <i/>
      <sz val="12"/>
      <color rgb="FF000000"/>
      <name val="Arial Narrow"/>
      <family val="2"/>
    </font>
    <font>
      <b/>
      <sz val="11"/>
      <color indexed="8"/>
      <name val="Arial Narrow"/>
      <family val="2"/>
    </font>
    <font>
      <sz val="12"/>
      <color indexed="8"/>
      <name val="Arial Narrow"/>
      <family val="2"/>
    </font>
    <font>
      <b/>
      <sz val="12"/>
      <color indexed="8"/>
      <name val="Arial Narrow"/>
      <family val="2"/>
    </font>
  </fonts>
  <fills count="7">
    <fill>
      <patternFill patternType="none"/>
    </fill>
    <fill>
      <patternFill patternType="gray125"/>
    </fill>
    <fill>
      <patternFill patternType="solid">
        <fgColor theme="0"/>
        <bgColor indexed="64"/>
      </patternFill>
    </fill>
    <fill>
      <patternFill patternType="solid">
        <fgColor rgb="FFA9D08E"/>
        <bgColor indexed="64"/>
      </patternFill>
    </fill>
    <fill>
      <patternFill patternType="solid">
        <fgColor rgb="FFA9D08E"/>
        <bgColor theme="4" tint="0.79998168889431442"/>
      </patternFill>
    </fill>
    <fill>
      <patternFill patternType="solid">
        <fgColor theme="5" tint="0.59999389629810485"/>
        <bgColor indexed="64"/>
      </patternFill>
    </fill>
    <fill>
      <patternFill patternType="solid">
        <fgColor rgb="FFFFFFFF"/>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s>
  <cellStyleXfs count="72">
    <xf numFmtId="0" fontId="0" fillId="0" borderId="0"/>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0" fillId="0" borderId="0">
      <alignment vertical="top"/>
    </xf>
    <xf numFmtId="9" fontId="10" fillId="0" borderId="0" applyFont="0" applyFill="0" applyBorder="0" applyAlignment="0" applyProtection="0"/>
    <xf numFmtId="0" fontId="10" fillId="0" borderId="0">
      <alignment vertical="top"/>
    </xf>
    <xf numFmtId="0" fontId="1" fillId="0" borderId="0"/>
    <xf numFmtId="9" fontId="10" fillId="0" borderId="0" applyFont="0" applyFill="0" applyBorder="0" applyAlignment="0" applyProtection="0">
      <alignment vertical="top"/>
    </xf>
    <xf numFmtId="0" fontId="1" fillId="0" borderId="0"/>
    <xf numFmtId="0" fontId="10" fillId="0" borderId="0">
      <alignment vertical="top"/>
    </xf>
    <xf numFmtId="9" fontId="10" fillId="0" borderId="0" applyFont="0" applyFill="0" applyBorder="0" applyAlignment="0" applyProtection="0"/>
    <xf numFmtId="0" fontId="1" fillId="0" borderId="0"/>
    <xf numFmtId="167" fontId="11" fillId="0" borderId="0" applyFont="0" applyFill="0" applyBorder="0" applyAlignment="0" applyProtection="0"/>
    <xf numFmtId="0" fontId="1" fillId="0" borderId="0"/>
    <xf numFmtId="0" fontId="1" fillId="0" borderId="0"/>
    <xf numFmtId="9"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0" fillId="0" borderId="0" applyFont="0" applyFill="0" applyBorder="0" applyAlignment="0" applyProtection="0"/>
    <xf numFmtId="165" fontId="10" fillId="0" borderId="0" applyFont="0" applyFill="0" applyBorder="0" applyAlignment="0" applyProtection="0"/>
    <xf numFmtId="0" fontId="1" fillId="0" borderId="0"/>
    <xf numFmtId="164"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0" fillId="0" borderId="0" applyFont="0" applyFill="0" applyBorder="0" applyAlignment="0" applyProtection="0"/>
    <xf numFmtId="165" fontId="10" fillId="0" borderId="0" applyFont="0" applyFill="0" applyBorder="0" applyAlignment="0" applyProtection="0"/>
    <xf numFmtId="0" fontId="1" fillId="0" borderId="0"/>
    <xf numFmtId="164"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cellStyleXfs>
  <cellXfs count="202">
    <xf numFmtId="0" fontId="0" fillId="0" borderId="0" xfId="0"/>
    <xf numFmtId="0" fontId="3" fillId="3" borderId="2" xfId="0" applyFont="1" applyFill="1" applyBorder="1" applyAlignment="1">
      <alignment horizontal="center"/>
    </xf>
    <xf numFmtId="0" fontId="3" fillId="3" borderId="1" xfId="0" applyFont="1" applyFill="1" applyBorder="1" applyAlignment="1">
      <alignment horizontal="center"/>
    </xf>
    <xf numFmtId="0" fontId="3" fillId="3" borderId="4" xfId="0" applyFont="1" applyFill="1" applyBorder="1" applyAlignment="1">
      <alignment horizontal="center"/>
    </xf>
    <xf numFmtId="0" fontId="4" fillId="0" borderId="1" xfId="0" applyFont="1" applyBorder="1" applyAlignment="1">
      <alignment wrapText="1"/>
    </xf>
    <xf numFmtId="3" fontId="4" fillId="0" borderId="1" xfId="0" applyNumberFormat="1" applyFont="1" applyBorder="1" applyAlignment="1">
      <alignment horizontal="center" vertical="center"/>
    </xf>
    <xf numFmtId="3" fontId="4" fillId="2" borderId="1" xfId="0" applyNumberFormat="1" applyFont="1" applyFill="1" applyBorder="1" applyAlignment="1">
      <alignment horizontal="center" vertical="center"/>
    </xf>
    <xf numFmtId="0" fontId="4" fillId="0" borderId="1" xfId="0" applyFont="1" applyBorder="1"/>
    <xf numFmtId="0" fontId="3" fillId="3" borderId="5" xfId="0" applyFont="1" applyFill="1" applyBorder="1" applyAlignment="1">
      <alignment horizontal="center"/>
    </xf>
    <xf numFmtId="3" fontId="3" fillId="3" borderId="5" xfId="0" applyNumberFormat="1" applyFont="1" applyFill="1" applyBorder="1" applyAlignment="1">
      <alignment horizontal="center" vertical="center"/>
    </xf>
    <xf numFmtId="3" fontId="5" fillId="0" borderId="1" xfId="0" applyNumberFormat="1" applyFont="1" applyBorder="1" applyAlignment="1">
      <alignment horizontal="center" vertical="center"/>
    </xf>
    <xf numFmtId="3" fontId="5" fillId="2" borderId="1" xfId="0" applyNumberFormat="1" applyFont="1" applyFill="1" applyBorder="1" applyAlignment="1">
      <alignment horizontal="center" vertical="center"/>
    </xf>
    <xf numFmtId="0" fontId="4" fillId="0" borderId="5" xfId="0" applyFont="1" applyBorder="1"/>
    <xf numFmtId="0" fontId="3" fillId="3" borderId="2"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3" fontId="4" fillId="0" borderId="1" xfId="0" applyNumberFormat="1" applyFont="1" applyBorder="1" applyAlignment="1">
      <alignment horizontal="center"/>
    </xf>
    <xf numFmtId="10" fontId="4" fillId="0" borderId="1" xfId="0" applyNumberFormat="1" applyFont="1" applyBorder="1" applyAlignment="1">
      <alignment horizontal="center"/>
    </xf>
    <xf numFmtId="3" fontId="3" fillId="3" borderId="1" xfId="0" applyNumberFormat="1" applyFont="1" applyFill="1" applyBorder="1" applyAlignment="1">
      <alignment horizontal="center"/>
    </xf>
    <xf numFmtId="0" fontId="3" fillId="3" borderId="5" xfId="0" applyFont="1" applyFill="1" applyBorder="1" applyAlignment="1">
      <alignment horizontal="center" vertical="center"/>
    </xf>
    <xf numFmtId="3" fontId="3" fillId="3" borderId="1" xfId="0" applyNumberFormat="1" applyFont="1" applyFill="1" applyBorder="1" applyAlignment="1">
      <alignment horizontal="center" vertical="center"/>
    </xf>
    <xf numFmtId="3" fontId="6" fillId="3" borderId="1" xfId="0" applyNumberFormat="1" applyFont="1" applyFill="1" applyBorder="1" applyAlignment="1">
      <alignment horizontal="center" vertical="center"/>
    </xf>
    <xf numFmtId="10" fontId="4" fillId="0" borderId="1" xfId="0" applyNumberFormat="1" applyFont="1" applyBorder="1" applyAlignment="1">
      <alignment horizontal="center" vertical="center"/>
    </xf>
    <xf numFmtId="10" fontId="3" fillId="3" borderId="1" xfId="1" applyNumberFormat="1" applyFont="1" applyFill="1" applyBorder="1" applyAlignment="1">
      <alignment horizontal="center" vertical="center"/>
    </xf>
    <xf numFmtId="10" fontId="3" fillId="3" borderId="1" xfId="1" applyNumberFormat="1" applyFont="1" applyFill="1" applyBorder="1" applyAlignment="1">
      <alignment horizont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6" fillId="3" borderId="9" xfId="0" applyFont="1" applyFill="1" applyBorder="1" applyAlignment="1">
      <alignment horizontal="center" vertical="center" wrapText="1"/>
    </xf>
    <xf numFmtId="0" fontId="6" fillId="4" borderId="9" xfId="0" applyFont="1" applyFill="1" applyBorder="1" applyAlignment="1">
      <alignment horizontal="center" vertical="center"/>
    </xf>
    <xf numFmtId="0" fontId="5" fillId="2" borderId="1" xfId="0" applyFont="1" applyFill="1" applyBorder="1" applyAlignment="1">
      <alignment vertical="center" wrapText="1"/>
    </xf>
    <xf numFmtId="0" fontId="6" fillId="3" borderId="1" xfId="0" applyFont="1" applyFill="1" applyBorder="1" applyAlignment="1">
      <alignment horizontal="center" vertical="center" wrapText="1"/>
    </xf>
    <xf numFmtId="3" fontId="7" fillId="3" borderId="1" xfId="0" applyNumberFormat="1" applyFont="1" applyFill="1" applyBorder="1" applyAlignment="1">
      <alignment horizontal="center" vertical="center"/>
    </xf>
    <xf numFmtId="10" fontId="5" fillId="2" borderId="1" xfId="1" applyNumberFormat="1" applyFont="1" applyFill="1" applyBorder="1" applyAlignment="1">
      <alignment horizontal="center" vertical="center" wrapText="1"/>
    </xf>
    <xf numFmtId="3" fontId="3" fillId="3" borderId="1" xfId="0" applyNumberFormat="1" applyFont="1" applyFill="1" applyBorder="1" applyAlignment="1">
      <alignment horizontal="center" wrapText="1"/>
    </xf>
    <xf numFmtId="10" fontId="3" fillId="3" borderId="1" xfId="1" applyNumberFormat="1" applyFont="1" applyFill="1" applyBorder="1" applyAlignment="1">
      <alignment horizontal="center" wrapText="1"/>
    </xf>
    <xf numFmtId="0" fontId="8" fillId="0" borderId="0" xfId="0" applyFont="1" applyAlignment="1">
      <alignment horizontal="center"/>
    </xf>
    <xf numFmtId="0" fontId="4" fillId="0" borderId="2" xfId="0" applyFont="1" applyBorder="1" applyAlignment="1">
      <alignment horizontal="left" vertical="center" wrapText="1"/>
    </xf>
    <xf numFmtId="0" fontId="4" fillId="0" borderId="2" xfId="0" applyFont="1" applyBorder="1" applyAlignment="1">
      <alignment horizontal="left"/>
    </xf>
    <xf numFmtId="0" fontId="3" fillId="3" borderId="2" xfId="0" applyFont="1" applyFill="1" applyBorder="1"/>
    <xf numFmtId="2" fontId="4" fillId="0" borderId="0" xfId="0" applyNumberFormat="1" applyFont="1"/>
    <xf numFmtId="0" fontId="3" fillId="0" borderId="2" xfId="0" applyFont="1" applyBorder="1"/>
    <xf numFmtId="0" fontId="3" fillId="2" borderId="3" xfId="0" applyFont="1" applyFill="1" applyBorder="1"/>
    <xf numFmtId="0" fontId="3" fillId="2" borderId="4" xfId="0" applyFont="1" applyFill="1" applyBorder="1"/>
    <xf numFmtId="3" fontId="3" fillId="3" borderId="10" xfId="0" applyNumberFormat="1" applyFont="1" applyFill="1" applyBorder="1" applyAlignment="1">
      <alignment horizontal="center" vertical="center" wrapText="1"/>
    </xf>
    <xf numFmtId="2" fontId="3" fillId="3" borderId="4"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2" fontId="6" fillId="3" borderId="1" xfId="0" applyNumberFormat="1" applyFont="1" applyFill="1" applyBorder="1" applyAlignment="1">
      <alignment horizontal="center" vertical="center"/>
    </xf>
    <xf numFmtId="0" fontId="3" fillId="3" borderId="2" xfId="0" applyFont="1" applyFill="1" applyBorder="1" applyAlignment="1">
      <alignment vertical="center"/>
    </xf>
    <xf numFmtId="0" fontId="3" fillId="2" borderId="2" xfId="0" applyFont="1" applyFill="1" applyBorder="1" applyAlignment="1">
      <alignment vertical="center"/>
    </xf>
    <xf numFmtId="0" fontId="4" fillId="0" borderId="2" xfId="0" applyFont="1" applyBorder="1" applyAlignment="1">
      <alignment horizontal="justify" vertical="center"/>
    </xf>
    <xf numFmtId="0" fontId="4" fillId="0" borderId="1" xfId="0" applyFont="1" applyBorder="1" applyAlignment="1">
      <alignment horizontal="justify" vertical="center"/>
    </xf>
    <xf numFmtId="3" fontId="3" fillId="3" borderId="1" xfId="0" applyNumberFormat="1" applyFont="1" applyFill="1" applyBorder="1" applyAlignment="1">
      <alignment horizontal="center" vertical="center" wrapText="1"/>
    </xf>
    <xf numFmtId="3" fontId="13" fillId="0" borderId="1" xfId="6" applyNumberFormat="1" applyFont="1" applyBorder="1" applyAlignment="1">
      <alignment horizontal="center" vertical="center"/>
    </xf>
    <xf numFmtId="3" fontId="13" fillId="0" borderId="5" xfId="6" applyNumberFormat="1" applyFont="1" applyBorder="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vertical="center" wrapText="1"/>
    </xf>
    <xf numFmtId="0" fontId="8" fillId="0" borderId="0" xfId="0" applyFont="1" applyAlignment="1">
      <alignment horizontal="center" vertical="center"/>
    </xf>
    <xf numFmtId="0" fontId="4" fillId="0" borderId="1" xfId="0" applyFont="1" applyBorder="1" applyAlignment="1">
      <alignment vertical="center"/>
    </xf>
    <xf numFmtId="0" fontId="4" fillId="0" borderId="5" xfId="0" applyFont="1" applyBorder="1" applyAlignment="1">
      <alignment vertical="center"/>
    </xf>
    <xf numFmtId="2" fontId="8" fillId="0" borderId="0" xfId="0" applyNumberFormat="1" applyFont="1" applyAlignment="1">
      <alignment horizontal="center"/>
    </xf>
    <xf numFmtId="4" fontId="4" fillId="0" borderId="1" xfId="0" applyNumberFormat="1" applyFont="1" applyBorder="1" applyAlignment="1">
      <alignment horizontal="center" vertical="center"/>
    </xf>
    <xf numFmtId="2" fontId="4" fillId="0" borderId="1" xfId="0" applyNumberFormat="1" applyFont="1" applyBorder="1" applyAlignment="1">
      <alignment horizontal="center" vertical="center"/>
    </xf>
    <xf numFmtId="2" fontId="4" fillId="0" borderId="1" xfId="0" applyNumberFormat="1" applyFont="1" applyBorder="1" applyAlignment="1">
      <alignment horizontal="center"/>
    </xf>
    <xf numFmtId="3" fontId="3" fillId="0" borderId="3" xfId="0" applyNumberFormat="1" applyFont="1" applyBorder="1" applyAlignment="1">
      <alignment horizontal="center"/>
    </xf>
    <xf numFmtId="0" fontId="8" fillId="0" borderId="6" xfId="0" applyFont="1" applyBorder="1" applyAlignment="1">
      <alignment horizontal="center"/>
    </xf>
    <xf numFmtId="4" fontId="4" fillId="0" borderId="1" xfId="0" applyNumberFormat="1" applyFont="1" applyBorder="1" applyAlignment="1">
      <alignment horizontal="center"/>
    </xf>
    <xf numFmtId="0" fontId="14" fillId="0" borderId="0" xfId="0" applyFont="1"/>
    <xf numFmtId="0" fontId="15" fillId="0" borderId="0" xfId="0" applyFont="1"/>
    <xf numFmtId="0" fontId="16" fillId="0" borderId="0" xfId="0" applyFont="1" applyAlignment="1">
      <alignment vertical="center"/>
    </xf>
    <xf numFmtId="0" fontId="17" fillId="0" borderId="0" xfId="0" applyFont="1" applyAlignment="1">
      <alignment vertical="center" wrapText="1"/>
    </xf>
    <xf numFmtId="2" fontId="17" fillId="0" borderId="0" xfId="0" applyNumberFormat="1" applyFont="1" applyAlignment="1">
      <alignment horizontal="center" vertical="center" wrapText="1"/>
    </xf>
    <xf numFmtId="0" fontId="19" fillId="2" borderId="0" xfId="0" applyFont="1" applyFill="1"/>
    <xf numFmtId="2" fontId="14" fillId="0" borderId="0" xfId="0" applyNumberFormat="1" applyFont="1"/>
    <xf numFmtId="0" fontId="20" fillId="0" borderId="0" xfId="0" applyFont="1" applyAlignment="1">
      <alignment vertical="center"/>
    </xf>
    <xf numFmtId="3" fontId="17" fillId="0" borderId="0" xfId="0" applyNumberFormat="1" applyFont="1" applyAlignment="1">
      <alignment vertical="center" wrapText="1"/>
    </xf>
    <xf numFmtId="2" fontId="17" fillId="0" borderId="0" xfId="0" applyNumberFormat="1" applyFont="1" applyAlignment="1">
      <alignment vertical="center" wrapText="1"/>
    </xf>
    <xf numFmtId="0" fontId="17" fillId="0" borderId="0" xfId="0" applyFont="1" applyAlignment="1">
      <alignment horizontal="center" vertical="center" wrapText="1"/>
    </xf>
    <xf numFmtId="0" fontId="19" fillId="0" borderId="0" xfId="0" applyFont="1"/>
    <xf numFmtId="49" fontId="14" fillId="0" borderId="0" xfId="0" applyNumberFormat="1" applyFont="1"/>
    <xf numFmtId="0" fontId="18" fillId="0" borderId="6" xfId="0" applyFont="1" applyBorder="1" applyAlignment="1">
      <alignment horizontal="left" vertical="center"/>
    </xf>
    <xf numFmtId="3" fontId="8" fillId="0" borderId="6" xfId="0" applyNumberFormat="1" applyFont="1" applyBorder="1" applyAlignment="1">
      <alignment horizontal="center"/>
    </xf>
    <xf numFmtId="0" fontId="18" fillId="0" borderId="0" xfId="0" applyFont="1" applyAlignment="1">
      <alignment horizontal="left" vertical="center"/>
    </xf>
    <xf numFmtId="3" fontId="8" fillId="0" borderId="0" xfId="0" applyNumberFormat="1" applyFont="1" applyAlignment="1">
      <alignment horizontal="center"/>
    </xf>
    <xf numFmtId="0" fontId="9" fillId="0" borderId="0" xfId="0" applyFont="1" applyAlignment="1">
      <alignment vertical="center" wrapText="1"/>
    </xf>
    <xf numFmtId="3" fontId="4" fillId="5" borderId="1" xfId="0" applyNumberFormat="1" applyFont="1" applyFill="1" applyBorder="1" applyAlignment="1">
      <alignment horizontal="center" vertical="center"/>
    </xf>
    <xf numFmtId="3" fontId="4" fillId="6" borderId="1" xfId="0" applyNumberFormat="1" applyFont="1" applyFill="1" applyBorder="1" applyAlignment="1">
      <alignment horizontal="center" vertical="center"/>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justify" vertical="center"/>
    </xf>
    <xf numFmtId="0" fontId="4" fillId="2" borderId="1" xfId="0" applyFont="1" applyFill="1" applyBorder="1" applyAlignment="1">
      <alignment vertical="center"/>
    </xf>
    <xf numFmtId="0" fontId="4" fillId="2" borderId="1" xfId="0" applyFont="1" applyFill="1" applyBorder="1" applyAlignment="1">
      <alignment vertical="center" wrapText="1"/>
    </xf>
    <xf numFmtId="0" fontId="5" fillId="2" borderId="1" xfId="0" applyFont="1" applyFill="1" applyBorder="1" applyAlignment="1">
      <alignment vertical="center"/>
    </xf>
    <xf numFmtId="0" fontId="4" fillId="0" borderId="0" xfId="0" applyFont="1"/>
    <xf numFmtId="3" fontId="4" fillId="0" borderId="0" xfId="0" applyNumberFormat="1" applyFont="1" applyAlignment="1">
      <alignment horizontal="center" vertical="center"/>
    </xf>
    <xf numFmtId="3" fontId="4" fillId="0" borderId="0" xfId="0" applyNumberFormat="1" applyFont="1" applyAlignment="1">
      <alignment horizontal="center"/>
    </xf>
    <xf numFmtId="0" fontId="9" fillId="0" borderId="0" xfId="0" applyFont="1" applyAlignment="1">
      <alignment vertical="center"/>
    </xf>
    <xf numFmtId="0" fontId="3" fillId="3" borderId="1" xfId="0" applyFont="1" applyFill="1" applyBorder="1" applyAlignment="1">
      <alignment horizontal="center" vertical="center" wrapText="1"/>
    </xf>
    <xf numFmtId="3" fontId="9" fillId="0" borderId="0" xfId="0" applyNumberFormat="1" applyFont="1" applyAlignment="1">
      <alignment vertical="center"/>
    </xf>
    <xf numFmtId="4" fontId="21" fillId="0" borderId="0" xfId="0" applyNumberFormat="1" applyFont="1"/>
    <xf numFmtId="0" fontId="6" fillId="3" borderId="11" xfId="0" applyFont="1" applyFill="1" applyBorder="1" applyAlignment="1">
      <alignment horizontal="center"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center" vertical="center" wrapText="1"/>
    </xf>
    <xf numFmtId="0" fontId="5" fillId="2" borderId="11" xfId="0" applyFont="1" applyFill="1" applyBorder="1" applyAlignment="1">
      <alignment vertical="center" wrapText="1"/>
    </xf>
    <xf numFmtId="3" fontId="4" fillId="0" borderId="11" xfId="0" applyNumberFormat="1" applyFont="1" applyBorder="1" applyAlignment="1">
      <alignment horizontal="center" vertical="center"/>
    </xf>
    <xf numFmtId="3" fontId="5" fillId="0" borderId="11" xfId="0" applyNumberFormat="1" applyFont="1" applyBorder="1" applyAlignment="1">
      <alignment horizontal="center" vertical="center"/>
    </xf>
    <xf numFmtId="3" fontId="5" fillId="2" borderId="11" xfId="0" applyNumberFormat="1" applyFont="1" applyFill="1" applyBorder="1" applyAlignment="1">
      <alignment horizontal="center" vertical="center"/>
    </xf>
    <xf numFmtId="3" fontId="7" fillId="3" borderId="11" xfId="0" applyNumberFormat="1" applyFont="1" applyFill="1" applyBorder="1" applyAlignment="1">
      <alignment horizontal="center" vertical="center"/>
    </xf>
    <xf numFmtId="0" fontId="5" fillId="0" borderId="11" xfId="0" applyFont="1" applyBorder="1" applyAlignment="1">
      <alignment vertical="center" wrapText="1"/>
    </xf>
    <xf numFmtId="10" fontId="5" fillId="2" borderId="11" xfId="1" applyNumberFormat="1" applyFont="1" applyFill="1" applyBorder="1" applyAlignment="1">
      <alignment horizontal="center" vertical="center" wrapText="1"/>
    </xf>
    <xf numFmtId="3" fontId="3" fillId="3" borderId="11" xfId="0" applyNumberFormat="1" applyFont="1" applyFill="1" applyBorder="1" applyAlignment="1">
      <alignment horizontal="center" wrapText="1"/>
    </xf>
    <xf numFmtId="10" fontId="3" fillId="3" borderId="11" xfId="1" applyNumberFormat="1" applyFont="1" applyFill="1" applyBorder="1" applyAlignment="1">
      <alignment horizontal="center" wrapText="1"/>
    </xf>
    <xf numFmtId="3" fontId="3" fillId="3" borderId="11" xfId="0" applyNumberFormat="1" applyFont="1" applyFill="1" applyBorder="1" applyAlignment="1">
      <alignment horizontal="center" vertical="center" wrapText="1"/>
    </xf>
    <xf numFmtId="3" fontId="14" fillId="0" borderId="0" xfId="0" applyNumberFormat="1" applyFont="1"/>
    <xf numFmtId="0" fontId="22" fillId="0" borderId="0" xfId="0" applyFont="1" applyAlignment="1">
      <alignment horizontal="center"/>
    </xf>
    <xf numFmtId="0" fontId="12" fillId="0" borderId="0" xfId="0" applyFont="1"/>
    <xf numFmtId="0" fontId="15" fillId="2" borderId="0" xfId="0" applyFont="1" applyFill="1"/>
    <xf numFmtId="0" fontId="14" fillId="0" borderId="0" xfId="0" applyFont="1" applyAlignment="1">
      <alignment horizontal="center"/>
    </xf>
    <xf numFmtId="0" fontId="22" fillId="0" borderId="0" xfId="0" applyFont="1"/>
    <xf numFmtId="0" fontId="14" fillId="0" borderId="0" xfId="0" applyFont="1" applyAlignment="1">
      <alignment vertical="center"/>
    </xf>
    <xf numFmtId="49" fontId="14" fillId="0" borderId="0" xfId="0" applyNumberFormat="1" applyFont="1" applyAlignment="1">
      <alignment vertical="center"/>
    </xf>
    <xf numFmtId="3" fontId="14" fillId="0" borderId="0" xfId="0" applyNumberFormat="1" applyFont="1" applyAlignment="1">
      <alignment vertical="center"/>
    </xf>
    <xf numFmtId="49" fontId="14" fillId="0" borderId="0" xfId="0" applyNumberFormat="1" applyFont="1" applyAlignment="1">
      <alignment horizontal="left" vertical="center"/>
    </xf>
    <xf numFmtId="0" fontId="14" fillId="0" borderId="0" xfId="0" applyFont="1" applyAlignment="1">
      <alignment horizontal="left" vertical="center"/>
    </xf>
    <xf numFmtId="3" fontId="14" fillId="0" borderId="0" xfId="0" applyNumberFormat="1" applyFont="1" applyAlignment="1">
      <alignment horizontal="left" vertical="center"/>
    </xf>
    <xf numFmtId="2" fontId="15" fillId="2" borderId="0" xfId="0" applyNumberFormat="1" applyFont="1" applyFill="1"/>
    <xf numFmtId="0" fontId="8" fillId="0" borderId="0" xfId="0" applyFont="1"/>
    <xf numFmtId="3" fontId="8" fillId="0" borderId="0" xfId="0" applyNumberFormat="1" applyFont="1"/>
    <xf numFmtId="2" fontId="8" fillId="0" borderId="0" xfId="0" applyNumberFormat="1" applyFont="1"/>
    <xf numFmtId="3" fontId="14" fillId="0" borderId="0" xfId="0" applyNumberFormat="1" applyFont="1" applyAlignment="1">
      <alignment horizontal="center"/>
    </xf>
    <xf numFmtId="49" fontId="15" fillId="0" borderId="0" xfId="0" applyNumberFormat="1" applyFont="1"/>
    <xf numFmtId="4" fontId="14" fillId="0" borderId="0" xfId="0" applyNumberFormat="1" applyFont="1"/>
    <xf numFmtId="0" fontId="22" fillId="0" borderId="0" xfId="0" applyFont="1" applyAlignment="1">
      <alignment horizontal="left" indent="1"/>
    </xf>
    <xf numFmtId="0" fontId="14" fillId="2" borderId="0" xfId="0" applyFont="1" applyFill="1"/>
    <xf numFmtId="0" fontId="18" fillId="0" borderId="0" xfId="0" applyFont="1"/>
    <xf numFmtId="0" fontId="14" fillId="0" borderId="0" xfId="0" applyFont="1" applyAlignment="1">
      <alignment horizontal="center" vertical="center"/>
    </xf>
    <xf numFmtId="3" fontId="14" fillId="0" borderId="0" xfId="0" applyNumberFormat="1" applyFont="1" applyAlignment="1">
      <alignment horizontal="center" vertical="center"/>
    </xf>
    <xf numFmtId="0" fontId="24" fillId="0" borderId="0" xfId="0" applyFont="1" applyAlignment="1">
      <alignment vertical="top"/>
    </xf>
    <xf numFmtId="4" fontId="15" fillId="2" borderId="0" xfId="0" applyNumberFormat="1" applyFont="1" applyFill="1"/>
    <xf numFmtId="0" fontId="25" fillId="0" borderId="0" xfId="0" applyFont="1" applyAlignment="1">
      <alignment horizontal="center" vertical="center"/>
    </xf>
    <xf numFmtId="3" fontId="25" fillId="0" borderId="0" xfId="0" applyNumberFormat="1" applyFont="1" applyAlignment="1">
      <alignment horizontal="center" vertical="center"/>
    </xf>
    <xf numFmtId="0" fontId="8" fillId="0" borderId="0" xfId="0" applyFont="1" applyAlignment="1">
      <alignment horizontal="left" vertical="center" wrapText="1"/>
    </xf>
    <xf numFmtId="3" fontId="8" fillId="0" borderId="0" xfId="0" applyNumberFormat="1" applyFont="1" applyAlignment="1">
      <alignment horizontal="left" vertical="center" wrapText="1"/>
    </xf>
    <xf numFmtId="3" fontId="8" fillId="0" borderId="0" xfId="0" applyNumberFormat="1" applyFont="1" applyAlignment="1">
      <alignment horizontal="center" vertical="center"/>
    </xf>
    <xf numFmtId="0" fontId="15" fillId="0" borderId="0" xfId="0" applyFont="1" applyAlignment="1">
      <alignment horizontal="left"/>
    </xf>
    <xf numFmtId="0" fontId="14" fillId="0" borderId="0" xfId="0" applyFont="1" applyAlignment="1">
      <alignment horizontal="left"/>
    </xf>
    <xf numFmtId="0" fontId="19" fillId="2" borderId="0" xfId="0" applyFont="1" applyFill="1" applyAlignment="1">
      <alignment horizontal="left"/>
    </xf>
    <xf numFmtId="4" fontId="18" fillId="0" borderId="0" xfId="0" applyNumberFormat="1" applyFont="1"/>
    <xf numFmtId="3" fontId="18" fillId="0" borderId="0" xfId="0" applyNumberFormat="1" applyFont="1"/>
    <xf numFmtId="2" fontId="14" fillId="2" borderId="0" xfId="0" applyNumberFormat="1" applyFont="1" applyFill="1"/>
    <xf numFmtId="2" fontId="22" fillId="2" borderId="0" xfId="0" applyNumberFormat="1" applyFont="1" applyFill="1"/>
    <xf numFmtId="1" fontId="14" fillId="0" borderId="0" xfId="0" applyNumberFormat="1" applyFont="1"/>
    <xf numFmtId="10" fontId="14" fillId="0" borderId="0" xfId="1" applyNumberFormat="1" applyFont="1"/>
    <xf numFmtId="0" fontId="15" fillId="0" borderId="0" xfId="0" applyFont="1" applyAlignment="1">
      <alignment vertical="center"/>
    </xf>
    <xf numFmtId="0" fontId="26" fillId="0" borderId="0" xfId="0" applyFont="1" applyAlignment="1">
      <alignment vertical="top"/>
    </xf>
    <xf numFmtId="0" fontId="15" fillId="0" borderId="0" xfId="0" applyFont="1" applyAlignment="1">
      <alignment horizontal="left" vertical="center" indent="1"/>
    </xf>
    <xf numFmtId="0" fontId="21" fillId="2" borderId="0" xfId="0" applyFont="1" applyFill="1"/>
    <xf numFmtId="165" fontId="21" fillId="2" borderId="0" xfId="2" applyFont="1" applyFill="1"/>
    <xf numFmtId="3" fontId="19" fillId="2" borderId="0" xfId="0" applyNumberFormat="1" applyFont="1" applyFill="1"/>
    <xf numFmtId="3" fontId="12" fillId="0" borderId="3" xfId="0" applyNumberFormat="1" applyFont="1" applyBorder="1" applyAlignment="1">
      <alignment vertical="center"/>
    </xf>
    <xf numFmtId="3" fontId="12" fillId="0" borderId="4" xfId="0" applyNumberFormat="1" applyFont="1" applyBorder="1" applyAlignment="1">
      <alignment vertical="center"/>
    </xf>
    <xf numFmtId="0" fontId="12" fillId="2" borderId="2" xfId="0" applyFont="1" applyFill="1" applyBorder="1" applyAlignment="1">
      <alignment vertical="center"/>
    </xf>
    <xf numFmtId="3" fontId="3" fillId="0" borderId="3" xfId="0" applyNumberFormat="1" applyFont="1" applyBorder="1"/>
    <xf numFmtId="3" fontId="3" fillId="0" borderId="4" xfId="0" applyNumberFormat="1" applyFont="1" applyBorder="1"/>
    <xf numFmtId="3" fontId="4" fillId="0" borderId="1" xfId="0" applyNumberFormat="1" applyFont="1" applyBorder="1" applyAlignment="1">
      <alignment horizontal="left" vertical="center"/>
    </xf>
    <xf numFmtId="0" fontId="22" fillId="0" borderId="0" xfId="0" applyFont="1" applyAlignment="1">
      <alignment horizontal="center"/>
    </xf>
    <xf numFmtId="0" fontId="3" fillId="3" borderId="3" xfId="0" applyFont="1" applyFill="1" applyBorder="1" applyAlignment="1">
      <alignment horizontal="center" vertical="center" wrapTex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6" fillId="0" borderId="0" xfId="0" applyFont="1" applyAlignment="1">
      <alignment horizontal="left" vertical="center" wrapText="1"/>
    </xf>
    <xf numFmtId="0" fontId="23" fillId="0" borderId="0" xfId="0" applyFont="1" applyAlignment="1">
      <alignment horizontal="left" vertical="center" wrapText="1"/>
    </xf>
    <xf numFmtId="0" fontId="8" fillId="0" borderId="6" xfId="0" applyFont="1" applyBorder="1" applyAlignment="1">
      <alignment horizontal="center"/>
    </xf>
    <xf numFmtId="0" fontId="8" fillId="0" borderId="0" xfId="0" applyFont="1" applyAlignment="1">
      <alignment horizontal="center"/>
    </xf>
    <xf numFmtId="0" fontId="8" fillId="0" borderId="0" xfId="0" applyFont="1" applyAlignment="1">
      <alignment horizontal="center" vertical="center"/>
    </xf>
    <xf numFmtId="3" fontId="3" fillId="0" borderId="3" xfId="0" applyNumberFormat="1" applyFont="1" applyBorder="1" applyAlignment="1">
      <alignment horizontal="center"/>
    </xf>
    <xf numFmtId="3" fontId="3" fillId="0" borderId="4" xfId="0" applyNumberFormat="1" applyFont="1" applyBorder="1" applyAlignment="1">
      <alignment horizontal="center"/>
    </xf>
    <xf numFmtId="3" fontId="4" fillId="0" borderId="2" xfId="0" applyNumberFormat="1" applyFont="1" applyBorder="1" applyAlignment="1">
      <alignment horizontal="center" vertical="center"/>
    </xf>
    <xf numFmtId="3" fontId="4" fillId="0" borderId="4" xfId="0" applyNumberFormat="1" applyFont="1" applyBorder="1" applyAlignment="1">
      <alignment horizontal="center" vertical="center"/>
    </xf>
    <xf numFmtId="0" fontId="8" fillId="0" borderId="6" xfId="0" applyFont="1" applyBorder="1" applyAlignment="1">
      <alignment horizontal="center" vertical="center"/>
    </xf>
    <xf numFmtId="3" fontId="12" fillId="0" borderId="2" xfId="0" applyNumberFormat="1" applyFont="1" applyBorder="1" applyAlignment="1">
      <alignment horizontal="center" vertical="center"/>
    </xf>
    <xf numFmtId="3" fontId="12" fillId="0" borderId="3" xfId="0" applyNumberFormat="1" applyFont="1" applyBorder="1" applyAlignment="1">
      <alignment horizontal="center" vertical="center"/>
    </xf>
    <xf numFmtId="3" fontId="12" fillId="0" borderId="4" xfId="0" applyNumberFormat="1" applyFont="1" applyBorder="1" applyAlignment="1">
      <alignment horizontal="center" vertical="center"/>
    </xf>
    <xf numFmtId="0" fontId="20" fillId="0" borderId="0" xfId="0" applyFont="1" applyAlignment="1">
      <alignment horizontal="center" vertical="center" wrapText="1"/>
    </xf>
    <xf numFmtId="0" fontId="9" fillId="0" borderId="0" xfId="0" applyFont="1" applyAlignment="1">
      <alignment horizontal="center" vertical="center"/>
    </xf>
    <xf numFmtId="0" fontId="22" fillId="0" borderId="0" xfId="0" applyFont="1" applyAlignment="1">
      <alignment horizontal="center" vertical="center" wrapText="1"/>
    </xf>
    <xf numFmtId="0" fontId="18" fillId="0" borderId="6" xfId="0" applyFont="1" applyBorder="1" applyAlignment="1">
      <alignment horizontal="left" wrapText="1"/>
    </xf>
    <xf numFmtId="0" fontId="18" fillId="0" borderId="0" xfId="0" applyFont="1" applyAlignment="1">
      <alignment horizontal="left"/>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22" fillId="0" borderId="2"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0" fillId="0" borderId="0" xfId="0" applyFont="1" applyAlignment="1">
      <alignment horizontal="left" vertical="center" wrapText="1"/>
    </xf>
    <xf numFmtId="0" fontId="8" fillId="0" borderId="6" xfId="0" applyFont="1" applyBorder="1" applyAlignment="1">
      <alignment horizontal="left" vertical="center" wrapText="1"/>
    </xf>
    <xf numFmtId="0" fontId="9" fillId="0" borderId="6" xfId="0" applyFont="1" applyBorder="1" applyAlignment="1">
      <alignment horizontal="center"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0" fontId="22" fillId="2" borderId="4" xfId="0" applyFont="1" applyFill="1" applyBorder="1" applyAlignment="1">
      <alignment horizontal="center" vertical="center"/>
    </xf>
    <xf numFmtId="10" fontId="3" fillId="3" borderId="2" xfId="0" applyNumberFormat="1" applyFont="1" applyFill="1" applyBorder="1" applyAlignment="1">
      <alignment horizontal="center" vertical="center"/>
    </xf>
    <xf numFmtId="0" fontId="8" fillId="0" borderId="0" xfId="0" applyFont="1" applyBorder="1" applyAlignment="1">
      <alignment horizontal="center"/>
    </xf>
    <xf numFmtId="0" fontId="14" fillId="0" borderId="0" xfId="0" applyFont="1" applyBorder="1"/>
  </cellXfs>
  <cellStyles count="72">
    <cellStyle name="Millares [0]" xfId="2" builtinId="6"/>
    <cellStyle name="Millares [0] 2" xfId="3" xr:uid="{E4CE329D-DDB8-4C2B-8CB6-C8CBAAFB523A}"/>
    <cellStyle name="Millares [0] 2 2" xfId="5" xr:uid="{299E37A3-0175-4DA6-8416-3E84B7037442}"/>
    <cellStyle name="Millares [0] 2 3" xfId="58" xr:uid="{C673DF7E-1656-4821-80B4-A85C30F8B7A0}"/>
    <cellStyle name="Millares [0] 3" xfId="4" xr:uid="{3C159646-2C1E-42F5-8B17-9058CCF0D0D6}"/>
    <cellStyle name="Millares [0] 4" xfId="32" xr:uid="{D4A39945-1FC4-45E6-A09B-C9DDE7B2E159}"/>
    <cellStyle name="Millares 2" xfId="57" xr:uid="{16D57FCB-5880-472E-8534-B0E836BF846A}"/>
    <cellStyle name="Millares 3" xfId="31" xr:uid="{39604C05-6CDC-4F76-9F71-CF158B6794E4}"/>
    <cellStyle name="Millares 4" xfId="68" xr:uid="{05E46E3E-585C-43E1-8975-15EC47BC80C8}"/>
    <cellStyle name="Millares 5" xfId="67" xr:uid="{392A1BEE-A692-4D3D-86AB-50CF8906F135}"/>
    <cellStyle name="Millares 6" xfId="70" xr:uid="{50CDFDDB-44E4-4956-888A-6F903379C7C9}"/>
    <cellStyle name="Millares 7" xfId="71" xr:uid="{893572E5-1F4F-4A78-AEBB-637B11BAAC91}"/>
    <cellStyle name="Millares 8" xfId="69" xr:uid="{CA7F619E-CAA4-4DFC-9A2D-E427941689E2}"/>
    <cellStyle name="Millares 9" xfId="66" xr:uid="{9C2285F3-9E5F-4F53-A1F6-CE652D52A523}"/>
    <cellStyle name="Moneda [0] 2" xfId="60" xr:uid="{7A909E4C-45AC-405E-992C-69572F136CEB}"/>
    <cellStyle name="Moneda [0] 3" xfId="34" xr:uid="{92C091F3-7366-43D6-A18C-5A9518D3E4A5}"/>
    <cellStyle name="Normal" xfId="0" builtinId="0"/>
    <cellStyle name="Normal 10" xfId="26" xr:uid="{C631FF8D-A103-46C7-BE36-2864DB58FA3D}"/>
    <cellStyle name="Normal 10 2" xfId="29" xr:uid="{9E9F25D9-84B2-478C-9712-CBBAD58D9C91}"/>
    <cellStyle name="Normal 10 2 2" xfId="55" xr:uid="{E9E054D5-A4FD-4386-A984-D364FA0B4F32}"/>
    <cellStyle name="Normal 10 3" xfId="52" xr:uid="{B0B7254E-9A16-4CFE-BF04-922FCCC82FFB}"/>
    <cellStyle name="Normal 11" xfId="27" xr:uid="{3C89C014-F3CB-435A-B08D-72A5B7901C12}"/>
    <cellStyle name="Normal 11 2" xfId="53" xr:uid="{30F3A82A-2833-4FDA-AA15-716CBA9CBC8B}"/>
    <cellStyle name="Normal 12" xfId="28" xr:uid="{0595F810-5BCB-4DD1-95D4-565CE9CC85B4}"/>
    <cellStyle name="Normal 12 2" xfId="30" xr:uid="{205FF0FA-0B22-40C8-8AB8-75653516A352}"/>
    <cellStyle name="Normal 12 2 2" xfId="56" xr:uid="{596110D7-D350-4F07-912A-DC4EFB542489}"/>
    <cellStyle name="Normal 12 3" xfId="54" xr:uid="{9DCDF44A-E923-4763-90C0-722EA7E4183A}"/>
    <cellStyle name="Normal 13" xfId="33" xr:uid="{21404D24-885F-427E-BAD7-77AE6C22D0E7}"/>
    <cellStyle name="Normal 13 2" xfId="36" xr:uid="{A5C62F34-A911-4F92-8468-2CB32AA12838}"/>
    <cellStyle name="Normal 13 2 2" xfId="62" xr:uid="{2B738F28-D13C-4EE1-A607-48F192CDEDC3}"/>
    <cellStyle name="Normal 13 3" xfId="37" xr:uid="{AF86DB96-0E98-44F9-BDC4-C352390FCE99}"/>
    <cellStyle name="Normal 13 3 2" xfId="63" xr:uid="{C10089A9-D83C-462E-9AC8-97BDD763FB31}"/>
    <cellStyle name="Normal 13 4" xfId="59" xr:uid="{8C95F81C-2CE4-4CE3-9874-50C7064AD931}"/>
    <cellStyle name="Normal 14" xfId="35" xr:uid="{0BB9DEA4-8ECC-4ECB-A4A0-1A11B40EE671}"/>
    <cellStyle name="Normal 14 2" xfId="61" xr:uid="{1D6A8834-B69D-446C-8989-46AE2E48455C}"/>
    <cellStyle name="Normal 15" xfId="38" xr:uid="{CC469AB7-E6A7-4BB0-A2DB-AD4987ED7FB6}"/>
    <cellStyle name="Normal 15 2" xfId="64" xr:uid="{6430B5FF-A927-4918-B087-F20FB40D8CA4}"/>
    <cellStyle name="Normal 16" xfId="39" xr:uid="{DD7D693C-8FFB-44C8-8CD1-65B30F093A9F}"/>
    <cellStyle name="Normal 16 2" xfId="65" xr:uid="{AE10ED9A-94E3-4478-9417-FA85DB55F345}"/>
    <cellStyle name="Normal 17" xfId="6" xr:uid="{31CDBFEC-63D4-47D4-8AB5-16945A53A1E1}"/>
    <cellStyle name="Normal 2" xfId="8" xr:uid="{73DE71A8-3D5D-4485-98B2-6C3B12B651E4}"/>
    <cellStyle name="Normal 2 2" xfId="15" xr:uid="{96E0A52E-2428-4C13-87B2-EE9D10A97532}"/>
    <cellStyle name="Normal 3" xfId="9" xr:uid="{768C0296-9A44-4FB4-8756-9B8A23E85798}"/>
    <cellStyle name="Normal 3 2" xfId="14" xr:uid="{04AC212C-275C-450D-8F35-C6856BFD843D}"/>
    <cellStyle name="Normal 3 2 2" xfId="20" xr:uid="{9267A95B-5DC8-4BA1-A6F4-3A68E40BF60C}"/>
    <cellStyle name="Normal 3 2 2 2" xfId="46" xr:uid="{5487A2BF-E446-4112-9102-C515B322F786}"/>
    <cellStyle name="Normal 3 2 3" xfId="42" xr:uid="{20A12FD8-7DB9-439A-B3B8-B0E9504ED196}"/>
    <cellStyle name="Normal 3 3" xfId="17" xr:uid="{74ACAF2F-A880-400F-9A32-D149282D5EE1}"/>
    <cellStyle name="Normal 3 3 2" xfId="44" xr:uid="{AF027DC1-9D6C-4448-8229-7D0D791A4229}"/>
    <cellStyle name="Normal 3 4" xfId="40" xr:uid="{60100A98-D7F9-4C6E-BB76-4687C977EC2E}"/>
    <cellStyle name="Normal 4" xfId="12" xr:uid="{49D7CD60-5B85-4855-9EF1-EBBC96B4F835}"/>
    <cellStyle name="Normal 5" xfId="11" xr:uid="{84F1FA60-B7D9-466D-92DB-1EC98689447D}"/>
    <cellStyle name="Normal 5 2" xfId="19" xr:uid="{CFAB0F31-9755-43D4-A843-EF11C612A739}"/>
    <cellStyle name="Normal 5 2 2" xfId="45" xr:uid="{17A5E6F4-3C5F-47C0-9700-822216A6F19F}"/>
    <cellStyle name="Normal 5 3" xfId="41" xr:uid="{57BD1D24-BA91-435A-B3E7-645AAE862BC3}"/>
    <cellStyle name="Normal 6" xfId="16" xr:uid="{09D677DB-46E9-495C-828E-3CBAE46FD0A5}"/>
    <cellStyle name="Normal 6 2" xfId="43" xr:uid="{E86751DA-2CBA-4E24-9232-F5F74B97B959}"/>
    <cellStyle name="Normal 7" xfId="23" xr:uid="{4B5E2B5D-11CE-4E8C-99A3-476235DA508E}"/>
    <cellStyle name="Normal 7 2" xfId="49" xr:uid="{B3DD0E0D-8E26-4180-9113-4D3322FE4098}"/>
    <cellStyle name="Normal 8" xfId="24" xr:uid="{3FD6ECBA-940D-4676-9072-03A5261D7220}"/>
    <cellStyle name="Normal 8 2" xfId="50" xr:uid="{176E1133-A78B-465F-A807-45E2DCDD4966}"/>
    <cellStyle name="Normal 9" xfId="25" xr:uid="{783109D8-0793-457A-A3FE-6BC531FE2D6E}"/>
    <cellStyle name="Normal 9 2" xfId="51" xr:uid="{36CC93FF-84AD-4DB6-9422-BB68EBABF719}"/>
    <cellStyle name="Porcentaje" xfId="1" builtinId="5"/>
    <cellStyle name="Porcentaje 2" xfId="18" xr:uid="{1FABC1D0-EE9B-4848-BD3A-6C9DDE47702E}"/>
    <cellStyle name="Porcentaje 3" xfId="7" xr:uid="{35DD0C29-7BC8-4FFE-BB50-22647A192FC7}"/>
    <cellStyle name="Porcentual 2" xfId="10" xr:uid="{4AB2830C-D0D2-4DDB-AD9A-E7CC809E6BC0}"/>
    <cellStyle name="Porcentual 3" xfId="13" xr:uid="{FF0D1970-F69A-474C-9D2A-64F3375C0DB2}"/>
    <cellStyle name="style1408716494822" xfId="21" xr:uid="{5DD81ABE-2EA2-4FE5-BD3F-023FCA50B7E0}"/>
    <cellStyle name="style1408716494822 2" xfId="47" xr:uid="{BD1DA92F-08DA-41B0-B3A7-2DE47CE76336}"/>
    <cellStyle name="style1408716494903" xfId="22" xr:uid="{351F8F99-5A52-4E78-B767-EB990D3CFA0E}"/>
    <cellStyle name="style1408716494903 2" xfId="48" xr:uid="{D34C5314-5739-4B22-960B-35CE19FBACD1}"/>
  </cellStyles>
  <dxfs count="0"/>
  <tableStyles count="1" defaultTableStyle="TableStyleMedium2" defaultPivotStyle="PivotStyleLight16">
    <tableStyle name="Invisible" pivot="0" table="0" count="0" xr9:uid="{F8BA21D7-DD17-4785-9407-214293D1C64F}"/>
  </tableStyles>
  <colors>
    <mruColors>
      <color rgb="FFA9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2362728</xdr:colOff>
      <xdr:row>0</xdr:row>
      <xdr:rowOff>0</xdr:rowOff>
    </xdr:from>
    <xdr:to>
      <xdr:col>9</xdr:col>
      <xdr:colOff>565732</xdr:colOff>
      <xdr:row>4</xdr:row>
      <xdr:rowOff>179916</xdr:rowOff>
    </xdr:to>
    <xdr:pic>
      <xdr:nvPicPr>
        <xdr:cNvPr id="2" name="Gráfico 1">
          <a:extLst>
            <a:ext uri="{FF2B5EF4-FFF2-40B4-BE49-F238E27FC236}">
              <a16:creationId xmlns:a16="http://schemas.microsoft.com/office/drawing/2014/main" id="{9CE9F5A0-8A10-42BE-A4EC-4629B52CD99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62728" y="0"/>
          <a:ext cx="6473879" cy="9736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1428956</xdr:colOff>
      <xdr:row>0</xdr:row>
      <xdr:rowOff>0</xdr:rowOff>
    </xdr:from>
    <xdr:to>
      <xdr:col>11</xdr:col>
      <xdr:colOff>878</xdr:colOff>
      <xdr:row>4</xdr:row>
      <xdr:rowOff>109334</xdr:rowOff>
    </xdr:to>
    <xdr:pic>
      <xdr:nvPicPr>
        <xdr:cNvPr id="2" name="Gráfico 1">
          <a:extLst>
            <a:ext uri="{FF2B5EF4-FFF2-40B4-BE49-F238E27FC236}">
              <a16:creationId xmlns:a16="http://schemas.microsoft.com/office/drawing/2014/main" id="{B01AA36E-6398-48A1-BC3E-9206398017C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428956" y="0"/>
          <a:ext cx="6600703" cy="8944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7F034-3CF7-427B-A87E-8B76795AD216}">
  <sheetPr codeName="Hoja1"/>
  <dimension ref="A6:Z262"/>
  <sheetViews>
    <sheetView showGridLines="0" tabSelected="1" topLeftCell="C1" zoomScale="80" zoomScaleNormal="80" workbookViewId="0">
      <selection activeCell="S92" sqref="S92"/>
    </sheetView>
  </sheetViews>
  <sheetFormatPr baseColWidth="10" defaultColWidth="11.42578125" defaultRowHeight="15.75" x14ac:dyDescent="0.25"/>
  <cols>
    <col min="1" max="1" width="22.7109375" style="67" hidden="1" customWidth="1"/>
    <col min="2" max="2" width="27.28515625" style="68" hidden="1" customWidth="1"/>
    <col min="3" max="3" width="43.28515625" style="67" customWidth="1"/>
    <col min="4" max="10" width="12.42578125" style="67" customWidth="1"/>
    <col min="11" max="15" width="12.42578125" style="67" hidden="1" customWidth="1"/>
    <col min="16" max="16" width="28.28515625" style="67" customWidth="1"/>
    <col min="17" max="17" width="27.140625" style="67" bestFit="1" customWidth="1"/>
    <col min="18" max="18" width="32.5703125" style="67" customWidth="1"/>
    <col min="19" max="19" width="21.28515625" style="72" customWidth="1"/>
    <col min="20" max="20" width="18.7109375" style="67" customWidth="1"/>
    <col min="21" max="21" width="16.28515625" style="67" bestFit="1" customWidth="1"/>
    <col min="22" max="22" width="26.7109375" style="67" customWidth="1"/>
    <col min="23" max="24" width="23" style="67" customWidth="1"/>
    <col min="25" max="25" width="20" style="67" customWidth="1"/>
    <col min="26" max="16384" width="11.42578125" style="67"/>
  </cols>
  <sheetData>
    <row r="6" spans="3:19" x14ac:dyDescent="0.25">
      <c r="C6" s="184" t="s">
        <v>0</v>
      </c>
      <c r="D6" s="184"/>
      <c r="E6" s="184"/>
      <c r="F6" s="184"/>
      <c r="G6" s="184"/>
      <c r="H6" s="184"/>
      <c r="I6" s="184"/>
      <c r="J6" s="184"/>
      <c r="K6" s="184"/>
      <c r="L6" s="184"/>
      <c r="M6" s="184"/>
      <c r="N6" s="184"/>
      <c r="O6" s="184"/>
      <c r="P6" s="184"/>
    </row>
    <row r="7" spans="3:19" x14ac:dyDescent="0.25">
      <c r="E7" s="118"/>
      <c r="F7" s="114" t="s">
        <v>280</v>
      </c>
      <c r="G7" s="118"/>
      <c r="H7" s="118"/>
      <c r="I7" s="118"/>
      <c r="J7" s="118"/>
      <c r="K7" s="118"/>
      <c r="L7" s="118"/>
      <c r="M7" s="118"/>
      <c r="N7" s="118"/>
      <c r="O7" s="118"/>
      <c r="P7" s="118"/>
    </row>
    <row r="9" spans="3:19" ht="14.65" customHeight="1" x14ac:dyDescent="0.25">
      <c r="C9" s="170"/>
      <c r="D9" s="170"/>
      <c r="E9" s="170"/>
      <c r="F9" s="170"/>
      <c r="G9" s="170"/>
      <c r="H9" s="170"/>
      <c r="I9" s="170"/>
      <c r="J9" s="170"/>
      <c r="K9" s="170"/>
      <c r="L9" s="170"/>
      <c r="M9" s="170"/>
      <c r="N9" s="170"/>
      <c r="O9" s="170"/>
      <c r="P9" s="170"/>
      <c r="Q9" s="170"/>
      <c r="R9" s="170"/>
    </row>
    <row r="11" spans="3:19" x14ac:dyDescent="0.25">
      <c r="C11" s="118" t="s">
        <v>99</v>
      </c>
    </row>
    <row r="13" spans="3:19" ht="16.5" thickBot="1" x14ac:dyDescent="0.3">
      <c r="S13" s="67"/>
    </row>
    <row r="14" spans="3:19" ht="16.5" thickBot="1" x14ac:dyDescent="0.3">
      <c r="C14" s="1" t="s">
        <v>1</v>
      </c>
      <c r="D14" s="2" t="s">
        <v>2</v>
      </c>
      <c r="E14" s="2" t="s">
        <v>3</v>
      </c>
      <c r="F14" s="2" t="s">
        <v>4</v>
      </c>
      <c r="G14" s="2" t="s">
        <v>5</v>
      </c>
      <c r="H14" s="2" t="s">
        <v>6</v>
      </c>
      <c r="I14" s="2" t="s">
        <v>7</v>
      </c>
      <c r="J14" s="2" t="s">
        <v>8</v>
      </c>
      <c r="K14" s="2" t="s">
        <v>9</v>
      </c>
      <c r="L14" s="2" t="s">
        <v>10</v>
      </c>
      <c r="M14" s="2" t="s">
        <v>11</v>
      </c>
      <c r="N14" s="2" t="s">
        <v>12</v>
      </c>
      <c r="O14" s="2" t="s">
        <v>13</v>
      </c>
      <c r="P14" s="16" t="s">
        <v>172</v>
      </c>
      <c r="S14" s="67"/>
    </row>
    <row r="15" spans="3:19" ht="16.5" thickBot="1" x14ac:dyDescent="0.3">
      <c r="C15" s="4" t="s">
        <v>14</v>
      </c>
      <c r="D15" s="5">
        <v>171702</v>
      </c>
      <c r="E15" s="86">
        <v>181279</v>
      </c>
      <c r="F15" s="5">
        <v>196927</v>
      </c>
      <c r="G15" s="86">
        <v>192852</v>
      </c>
      <c r="H15" s="5">
        <v>184792</v>
      </c>
      <c r="I15" s="5">
        <v>183421</v>
      </c>
      <c r="J15" s="5">
        <v>199475</v>
      </c>
      <c r="K15" s="85"/>
      <c r="L15" s="85"/>
      <c r="M15" s="85"/>
      <c r="N15" s="85"/>
      <c r="O15" s="85"/>
      <c r="P15" s="5">
        <f>SUM(D15:O15)</f>
        <v>1310448</v>
      </c>
    </row>
    <row r="16" spans="3:19" ht="16.5" thickBot="1" x14ac:dyDescent="0.3">
      <c r="C16" s="7" t="s">
        <v>15</v>
      </c>
      <c r="D16" s="5">
        <v>127693</v>
      </c>
      <c r="E16" s="86">
        <v>135202</v>
      </c>
      <c r="F16" s="5">
        <v>150328</v>
      </c>
      <c r="G16" s="86">
        <v>144971</v>
      </c>
      <c r="H16" s="5">
        <v>138895</v>
      </c>
      <c r="I16" s="5">
        <v>134701</v>
      </c>
      <c r="J16" s="5">
        <v>143823</v>
      </c>
      <c r="K16" s="85"/>
      <c r="L16" s="85"/>
      <c r="M16" s="85"/>
      <c r="N16" s="85"/>
      <c r="O16" s="85"/>
      <c r="P16" s="5">
        <f>SUM(D16:O16)</f>
        <v>975613</v>
      </c>
      <c r="R16" s="113"/>
    </row>
    <row r="17" spans="3:19" ht="16.5" thickBot="1" x14ac:dyDescent="0.3">
      <c r="C17" s="8" t="s">
        <v>16</v>
      </c>
      <c r="D17" s="9">
        <f>SUM(D15:D16)</f>
        <v>299395</v>
      </c>
      <c r="E17" s="9">
        <f t="shared" ref="E17:O17" si="0">SUM(E15:E16)</f>
        <v>316481</v>
      </c>
      <c r="F17" s="9">
        <f t="shared" si="0"/>
        <v>347255</v>
      </c>
      <c r="G17" s="9">
        <f t="shared" si="0"/>
        <v>337823</v>
      </c>
      <c r="H17" s="9">
        <f t="shared" si="0"/>
        <v>323687</v>
      </c>
      <c r="I17" s="9">
        <f t="shared" si="0"/>
        <v>318122</v>
      </c>
      <c r="J17" s="9">
        <f t="shared" si="0"/>
        <v>343298</v>
      </c>
      <c r="K17" s="9">
        <f t="shared" si="0"/>
        <v>0</v>
      </c>
      <c r="L17" s="9">
        <f t="shared" si="0"/>
        <v>0</v>
      </c>
      <c r="M17" s="9">
        <f t="shared" si="0"/>
        <v>0</v>
      </c>
      <c r="N17" s="9">
        <f t="shared" si="0"/>
        <v>0</v>
      </c>
      <c r="O17" s="9">
        <f t="shared" si="0"/>
        <v>0</v>
      </c>
      <c r="P17" s="9">
        <f>SUM(P15:P16)</f>
        <v>2286061</v>
      </c>
      <c r="R17" s="113"/>
      <c r="S17" s="67"/>
    </row>
    <row r="18" spans="3:19" x14ac:dyDescent="0.25">
      <c r="C18" s="172" t="s">
        <v>17</v>
      </c>
      <c r="D18" s="172"/>
      <c r="E18" s="172"/>
      <c r="F18" s="172"/>
      <c r="G18" s="172"/>
      <c r="H18" s="172"/>
      <c r="I18" s="172"/>
      <c r="J18" s="172"/>
      <c r="K18" s="172"/>
      <c r="L18" s="172"/>
      <c r="M18" s="172"/>
      <c r="N18" s="172"/>
      <c r="O18" s="172"/>
      <c r="P18" s="172"/>
      <c r="S18" s="67"/>
    </row>
    <row r="19" spans="3:19" x14ac:dyDescent="0.25">
      <c r="C19" s="172" t="s">
        <v>281</v>
      </c>
      <c r="D19" s="172"/>
      <c r="E19" s="172"/>
      <c r="F19" s="172"/>
      <c r="G19" s="172"/>
      <c r="H19" s="172"/>
      <c r="I19" s="172"/>
      <c r="J19" s="172"/>
      <c r="K19" s="172"/>
      <c r="L19" s="172"/>
      <c r="M19" s="172"/>
      <c r="N19" s="172"/>
      <c r="O19" s="172"/>
      <c r="P19" s="172"/>
    </row>
    <row r="22" spans="3:19" x14ac:dyDescent="0.25">
      <c r="C22" s="118" t="s">
        <v>100</v>
      </c>
    </row>
    <row r="23" spans="3:19" ht="16.5" thickBot="1" x14ac:dyDescent="0.3">
      <c r="C23" s="132"/>
    </row>
    <row r="24" spans="3:19" ht="16.5" thickBot="1" x14ac:dyDescent="0.3">
      <c r="C24" s="1" t="s">
        <v>14</v>
      </c>
      <c r="D24" s="2" t="s">
        <v>2</v>
      </c>
      <c r="E24" s="2" t="s">
        <v>3</v>
      </c>
      <c r="F24" s="2" t="s">
        <v>4</v>
      </c>
      <c r="G24" s="2" t="s">
        <v>5</v>
      </c>
      <c r="H24" s="2" t="s">
        <v>6</v>
      </c>
      <c r="I24" s="2" t="s">
        <v>7</v>
      </c>
      <c r="J24" s="2" t="s">
        <v>8</v>
      </c>
      <c r="K24" s="2" t="s">
        <v>9</v>
      </c>
      <c r="L24" s="2" t="s">
        <v>10</v>
      </c>
      <c r="M24" s="2" t="s">
        <v>11</v>
      </c>
      <c r="N24" s="2" t="s">
        <v>12</v>
      </c>
      <c r="O24" s="2" t="s">
        <v>13</v>
      </c>
      <c r="P24" s="3" t="s">
        <v>172</v>
      </c>
    </row>
    <row r="25" spans="3:19" ht="16.5" thickBot="1" x14ac:dyDescent="0.3">
      <c r="C25" s="4" t="s">
        <v>97</v>
      </c>
      <c r="D25" s="10">
        <v>115782</v>
      </c>
      <c r="E25" s="86">
        <v>124307</v>
      </c>
      <c r="F25" s="5">
        <v>136954</v>
      </c>
      <c r="G25" s="6">
        <v>135311</v>
      </c>
      <c r="H25" s="6">
        <v>128746</v>
      </c>
      <c r="I25" s="6">
        <v>128015</v>
      </c>
      <c r="J25" s="6">
        <v>138066</v>
      </c>
      <c r="K25" s="85"/>
      <c r="L25" s="85"/>
      <c r="M25" s="85"/>
      <c r="N25" s="85"/>
      <c r="O25" s="85"/>
      <c r="P25" s="5">
        <f t="shared" ref="P25:P27" si="1">SUM(D25:O25)</f>
        <v>907181</v>
      </c>
    </row>
    <row r="26" spans="3:19" ht="16.5" thickBot="1" x14ac:dyDescent="0.3">
      <c r="C26" s="7" t="s">
        <v>18</v>
      </c>
      <c r="D26" s="10">
        <v>55010</v>
      </c>
      <c r="E26" s="86">
        <v>56167</v>
      </c>
      <c r="F26" s="5">
        <v>59019</v>
      </c>
      <c r="G26" s="6">
        <v>56579</v>
      </c>
      <c r="H26" s="6">
        <v>55189</v>
      </c>
      <c r="I26" s="6">
        <v>54450</v>
      </c>
      <c r="J26" s="6">
        <v>60512</v>
      </c>
      <c r="K26" s="85"/>
      <c r="L26" s="85"/>
      <c r="M26" s="85"/>
      <c r="N26" s="85"/>
      <c r="O26" s="85"/>
      <c r="P26" s="5">
        <f t="shared" si="1"/>
        <v>396926</v>
      </c>
    </row>
    <row r="27" spans="3:19" ht="16.5" thickBot="1" x14ac:dyDescent="0.3">
      <c r="C27" s="12" t="s">
        <v>19</v>
      </c>
      <c r="D27" s="10">
        <v>910</v>
      </c>
      <c r="E27" s="86">
        <v>805</v>
      </c>
      <c r="F27" s="5">
        <v>954</v>
      </c>
      <c r="G27" s="6">
        <v>962</v>
      </c>
      <c r="H27" s="6">
        <v>857</v>
      </c>
      <c r="I27" s="6">
        <v>956</v>
      </c>
      <c r="J27" s="6">
        <v>897</v>
      </c>
      <c r="K27" s="85"/>
      <c r="L27" s="85"/>
      <c r="M27" s="85"/>
      <c r="N27" s="85"/>
      <c r="O27" s="85"/>
      <c r="P27" s="5">
        <f t="shared" si="1"/>
        <v>6341</v>
      </c>
    </row>
    <row r="28" spans="3:19" ht="16.5" thickBot="1" x14ac:dyDescent="0.3">
      <c r="C28" s="8" t="s">
        <v>16</v>
      </c>
      <c r="D28" s="9">
        <f>SUM(D25:D27)</f>
        <v>171702</v>
      </c>
      <c r="E28" s="9">
        <f t="shared" ref="E28:O28" si="2">SUM(E25:E27)</f>
        <v>181279</v>
      </c>
      <c r="F28" s="9">
        <f t="shared" si="2"/>
        <v>196927</v>
      </c>
      <c r="G28" s="9">
        <f t="shared" si="2"/>
        <v>192852</v>
      </c>
      <c r="H28" s="9">
        <f t="shared" si="2"/>
        <v>184792</v>
      </c>
      <c r="I28" s="9">
        <f t="shared" si="2"/>
        <v>183421</v>
      </c>
      <c r="J28" s="9">
        <f t="shared" si="2"/>
        <v>199475</v>
      </c>
      <c r="K28" s="9">
        <f t="shared" si="2"/>
        <v>0</v>
      </c>
      <c r="L28" s="9">
        <f t="shared" si="2"/>
        <v>0</v>
      </c>
      <c r="M28" s="9">
        <f t="shared" si="2"/>
        <v>0</v>
      </c>
      <c r="N28" s="9">
        <f t="shared" si="2"/>
        <v>0</v>
      </c>
      <c r="O28" s="9">
        <f t="shared" si="2"/>
        <v>0</v>
      </c>
      <c r="P28" s="9">
        <f t="shared" ref="P28" si="3">SUM(P25:P27)</f>
        <v>1310448</v>
      </c>
    </row>
    <row r="29" spans="3:19" x14ac:dyDescent="0.25">
      <c r="C29" s="172" t="s">
        <v>20</v>
      </c>
      <c r="D29" s="172"/>
      <c r="E29" s="172"/>
      <c r="F29" s="172"/>
      <c r="G29" s="172"/>
      <c r="H29" s="172"/>
      <c r="I29" s="172"/>
      <c r="J29" s="172"/>
      <c r="K29" s="172"/>
      <c r="L29" s="172"/>
      <c r="M29" s="172"/>
      <c r="N29" s="172"/>
      <c r="O29" s="172"/>
      <c r="P29" s="172"/>
    </row>
    <row r="30" spans="3:19" x14ac:dyDescent="0.25">
      <c r="C30" s="172" t="s">
        <v>281</v>
      </c>
      <c r="D30" s="172"/>
      <c r="E30" s="172"/>
      <c r="F30" s="172"/>
      <c r="G30" s="172"/>
      <c r="H30" s="172"/>
      <c r="I30" s="172"/>
      <c r="J30" s="172"/>
      <c r="K30" s="172"/>
      <c r="L30" s="172"/>
      <c r="M30" s="172"/>
      <c r="N30" s="172"/>
      <c r="O30" s="172"/>
      <c r="P30" s="172"/>
    </row>
    <row r="34" spans="2:20" x14ac:dyDescent="0.25">
      <c r="C34" s="118" t="s">
        <v>101</v>
      </c>
    </row>
    <row r="35" spans="2:20" ht="16.5" thickBot="1" x14ac:dyDescent="0.3"/>
    <row r="36" spans="2:20" ht="16.5" thickBot="1" x14ac:dyDescent="0.3">
      <c r="C36" s="187" t="s">
        <v>21</v>
      </c>
      <c r="D36" s="188"/>
      <c r="E36" s="188"/>
      <c r="F36" s="188"/>
      <c r="G36" s="188"/>
      <c r="H36" s="188"/>
      <c r="I36" s="188"/>
      <c r="J36" s="188"/>
      <c r="K36" s="188"/>
      <c r="L36" s="188"/>
      <c r="M36" s="188"/>
      <c r="N36" s="188"/>
      <c r="O36" s="188"/>
      <c r="P36" s="188"/>
      <c r="Q36" s="189"/>
    </row>
    <row r="37" spans="2:20" ht="30" customHeight="1" thickBot="1" x14ac:dyDescent="0.3">
      <c r="C37" s="13" t="s">
        <v>22</v>
      </c>
      <c r="D37" s="14" t="s">
        <v>2</v>
      </c>
      <c r="E37" s="14" t="s">
        <v>3</v>
      </c>
      <c r="F37" s="14" t="s">
        <v>4</v>
      </c>
      <c r="G37" s="14" t="s">
        <v>5</v>
      </c>
      <c r="H37" s="14" t="s">
        <v>6</v>
      </c>
      <c r="I37" s="14" t="s">
        <v>7</v>
      </c>
      <c r="J37" s="14" t="s">
        <v>8</v>
      </c>
      <c r="K37" s="14" t="s">
        <v>9</v>
      </c>
      <c r="L37" s="14" t="s">
        <v>10</v>
      </c>
      <c r="M37" s="14" t="s">
        <v>11</v>
      </c>
      <c r="N37" s="14" t="s">
        <v>12</v>
      </c>
      <c r="O37" s="14" t="s">
        <v>13</v>
      </c>
      <c r="P37" s="15" t="s">
        <v>173</v>
      </c>
      <c r="Q37" s="16" t="s">
        <v>23</v>
      </c>
    </row>
    <row r="38" spans="2:20" ht="16.5" thickBot="1" x14ac:dyDescent="0.3">
      <c r="C38" s="7" t="s">
        <v>139</v>
      </c>
      <c r="D38" s="17">
        <v>98864</v>
      </c>
      <c r="E38" s="86">
        <v>106541</v>
      </c>
      <c r="F38" s="5">
        <v>117140</v>
      </c>
      <c r="G38" s="6">
        <v>115583</v>
      </c>
      <c r="H38" s="6">
        <v>112693</v>
      </c>
      <c r="I38" s="6">
        <v>117318</v>
      </c>
      <c r="J38" s="6">
        <v>127152</v>
      </c>
      <c r="K38" s="85"/>
      <c r="L38" s="85"/>
      <c r="M38" s="85"/>
      <c r="N38" s="85"/>
      <c r="O38" s="85"/>
      <c r="P38" s="5">
        <f t="shared" ref="P38:P43" si="4">SUM(D38:O38)</f>
        <v>795291</v>
      </c>
      <c r="Q38" s="18">
        <f>P38/$P$44</f>
        <v>0.60688482106882535</v>
      </c>
      <c r="S38" s="67"/>
      <c r="T38" s="113"/>
    </row>
    <row r="39" spans="2:20" ht="16.5" thickBot="1" x14ac:dyDescent="0.3">
      <c r="C39" s="7" t="s">
        <v>140</v>
      </c>
      <c r="D39" s="17">
        <v>25295</v>
      </c>
      <c r="E39" s="86">
        <v>27722</v>
      </c>
      <c r="F39" s="5">
        <v>28251</v>
      </c>
      <c r="G39" s="6">
        <v>27323</v>
      </c>
      <c r="H39" s="6">
        <v>28187</v>
      </c>
      <c r="I39" s="6">
        <v>27064</v>
      </c>
      <c r="J39" s="6">
        <v>31490</v>
      </c>
      <c r="K39" s="85"/>
      <c r="L39" s="85"/>
      <c r="M39" s="85"/>
      <c r="N39" s="85"/>
      <c r="O39" s="85"/>
      <c r="P39" s="5">
        <f t="shared" si="4"/>
        <v>195332</v>
      </c>
      <c r="Q39" s="18">
        <f>P39/$P$44</f>
        <v>0.14905742158406896</v>
      </c>
      <c r="S39" s="67"/>
      <c r="T39" s="113"/>
    </row>
    <row r="40" spans="2:20" ht="16.5" thickBot="1" x14ac:dyDescent="0.3">
      <c r="C40" s="7" t="s">
        <v>141</v>
      </c>
      <c r="D40" s="17">
        <v>29985</v>
      </c>
      <c r="E40" s="86">
        <v>29423</v>
      </c>
      <c r="F40" s="5">
        <v>29829</v>
      </c>
      <c r="G40" s="6">
        <v>30206</v>
      </c>
      <c r="H40" s="6">
        <v>25101</v>
      </c>
      <c r="I40" s="6">
        <v>21705</v>
      </c>
      <c r="J40" s="6">
        <v>21996</v>
      </c>
      <c r="K40" s="85"/>
      <c r="L40" s="85"/>
      <c r="M40" s="85"/>
      <c r="N40" s="85"/>
      <c r="O40" s="85"/>
      <c r="P40" s="5">
        <f t="shared" si="4"/>
        <v>188245</v>
      </c>
      <c r="Q40" s="18">
        <f>P40/$P$44</f>
        <v>0.14364934739875218</v>
      </c>
      <c r="S40" s="67"/>
      <c r="T40" s="113"/>
    </row>
    <row r="41" spans="2:20" ht="16.5" thickBot="1" x14ac:dyDescent="0.3">
      <c r="C41" s="7" t="s">
        <v>142</v>
      </c>
      <c r="D41" s="17">
        <v>13022</v>
      </c>
      <c r="E41" s="86">
        <v>13308</v>
      </c>
      <c r="F41" s="5">
        <v>16955</v>
      </c>
      <c r="G41" s="6">
        <v>15193</v>
      </c>
      <c r="H41" s="6">
        <v>14217</v>
      </c>
      <c r="I41" s="6">
        <v>13080</v>
      </c>
      <c r="J41" s="6">
        <v>14095</v>
      </c>
      <c r="K41" s="85"/>
      <c r="L41" s="85"/>
      <c r="M41" s="85"/>
      <c r="N41" s="85"/>
      <c r="O41" s="85"/>
      <c r="P41" s="5">
        <f t="shared" si="4"/>
        <v>99870</v>
      </c>
      <c r="Q41" s="18">
        <f t="shared" ref="Q41:Q42" si="5">P41/$P$44</f>
        <v>7.6210578367092774E-2</v>
      </c>
      <c r="S41" s="67"/>
      <c r="T41" s="113"/>
    </row>
    <row r="42" spans="2:20" ht="16.5" thickBot="1" x14ac:dyDescent="0.3">
      <c r="C42" s="7" t="s">
        <v>143</v>
      </c>
      <c r="D42" s="17">
        <v>2809</v>
      </c>
      <c r="E42" s="86">
        <v>2677</v>
      </c>
      <c r="F42" s="5">
        <v>2622</v>
      </c>
      <c r="G42" s="6">
        <v>2605</v>
      </c>
      <c r="H42" s="6">
        <v>2954</v>
      </c>
      <c r="I42" s="6">
        <v>2589</v>
      </c>
      <c r="J42" s="6">
        <v>2841</v>
      </c>
      <c r="K42" s="85"/>
      <c r="L42" s="85"/>
      <c r="M42" s="85"/>
      <c r="N42" s="85"/>
      <c r="O42" s="85"/>
      <c r="P42" s="5">
        <f t="shared" si="4"/>
        <v>19097</v>
      </c>
      <c r="Q42" s="18">
        <f t="shared" si="5"/>
        <v>1.4572878893325031E-2</v>
      </c>
      <c r="S42" s="67"/>
      <c r="T42" s="113"/>
    </row>
    <row r="43" spans="2:20" ht="16.5" thickBot="1" x14ac:dyDescent="0.3">
      <c r="C43" s="7" t="s">
        <v>116</v>
      </c>
      <c r="D43" s="17">
        <v>1727</v>
      </c>
      <c r="E43" s="86">
        <v>1608</v>
      </c>
      <c r="F43" s="5">
        <v>2130</v>
      </c>
      <c r="G43" s="6">
        <v>1942</v>
      </c>
      <c r="H43" s="6">
        <v>1640</v>
      </c>
      <c r="I43" s="6">
        <v>1665</v>
      </c>
      <c r="J43" s="6">
        <v>1901</v>
      </c>
      <c r="K43" s="85"/>
      <c r="L43" s="85"/>
      <c r="M43" s="85"/>
      <c r="N43" s="85"/>
      <c r="O43" s="85"/>
      <c r="P43" s="5">
        <f t="shared" si="4"/>
        <v>12613</v>
      </c>
      <c r="Q43" s="18">
        <f>P43/$P$44</f>
        <v>9.6249526879357283E-3</v>
      </c>
      <c r="S43" s="67"/>
      <c r="T43" s="113"/>
    </row>
    <row r="44" spans="2:20" ht="16.5" thickBot="1" x14ac:dyDescent="0.3">
      <c r="C44" s="8" t="s">
        <v>16</v>
      </c>
      <c r="D44" s="9">
        <f>SUM(D38:D43)</f>
        <v>171702</v>
      </c>
      <c r="E44" s="9">
        <f t="shared" ref="E44:O44" si="6">SUM(E38:E43)</f>
        <v>181279</v>
      </c>
      <c r="F44" s="9">
        <f t="shared" si="6"/>
        <v>196927</v>
      </c>
      <c r="G44" s="9">
        <f t="shared" si="6"/>
        <v>192852</v>
      </c>
      <c r="H44" s="9">
        <f t="shared" si="6"/>
        <v>184792</v>
      </c>
      <c r="I44" s="9">
        <f t="shared" si="6"/>
        <v>183421</v>
      </c>
      <c r="J44" s="9">
        <f t="shared" si="6"/>
        <v>199475</v>
      </c>
      <c r="K44" s="9">
        <f t="shared" si="6"/>
        <v>0</v>
      </c>
      <c r="L44" s="9">
        <f t="shared" si="6"/>
        <v>0</v>
      </c>
      <c r="M44" s="9">
        <f t="shared" si="6"/>
        <v>0</v>
      </c>
      <c r="N44" s="9">
        <f t="shared" si="6"/>
        <v>0</v>
      </c>
      <c r="O44" s="9">
        <f t="shared" si="6"/>
        <v>0</v>
      </c>
      <c r="P44" s="9">
        <f>SUM(P38:P43)</f>
        <v>1310448</v>
      </c>
      <c r="Q44" s="25">
        <f>SUM(Q38:Q43)</f>
        <v>1</v>
      </c>
      <c r="S44" s="72">
        <v>2351274</v>
      </c>
    </row>
    <row r="45" spans="2:20" s="145" customFormat="1" ht="16.5" x14ac:dyDescent="0.3">
      <c r="B45" s="144"/>
      <c r="C45" s="185" t="s">
        <v>168</v>
      </c>
      <c r="D45" s="185"/>
      <c r="E45" s="185"/>
      <c r="F45" s="185"/>
      <c r="G45" s="185"/>
      <c r="H45" s="185"/>
      <c r="I45" s="185"/>
      <c r="J45" s="185"/>
      <c r="K45" s="185"/>
      <c r="L45" s="185"/>
      <c r="M45" s="185"/>
      <c r="N45" s="185"/>
      <c r="O45" s="185"/>
      <c r="P45" s="185"/>
      <c r="Q45" s="185"/>
      <c r="S45" s="146"/>
    </row>
    <row r="46" spans="2:20" s="145" customFormat="1" ht="16.5" x14ac:dyDescent="0.3">
      <c r="B46" s="144"/>
      <c r="C46" s="186" t="s">
        <v>111</v>
      </c>
      <c r="D46" s="186"/>
      <c r="E46" s="186"/>
      <c r="F46" s="186"/>
      <c r="G46" s="186"/>
      <c r="H46" s="186"/>
      <c r="I46" s="186"/>
      <c r="J46" s="186"/>
      <c r="K46" s="186"/>
      <c r="L46" s="186"/>
      <c r="M46" s="186"/>
      <c r="N46" s="186"/>
      <c r="O46" s="186"/>
      <c r="P46" s="186"/>
      <c r="Q46" s="186"/>
      <c r="S46" s="146"/>
    </row>
    <row r="47" spans="2:20" s="145" customFormat="1" ht="16.5" x14ac:dyDescent="0.3">
      <c r="B47" s="144"/>
      <c r="C47" s="186" t="s">
        <v>282</v>
      </c>
      <c r="D47" s="186"/>
      <c r="E47" s="186"/>
      <c r="F47" s="186"/>
      <c r="G47" s="186"/>
      <c r="H47" s="186"/>
      <c r="I47" s="186"/>
      <c r="J47" s="186"/>
      <c r="K47" s="186"/>
      <c r="L47" s="186"/>
      <c r="M47" s="186"/>
      <c r="N47" s="186"/>
      <c r="O47" s="186"/>
      <c r="P47" s="186"/>
      <c r="Q47" s="186"/>
      <c r="S47" s="146"/>
    </row>
    <row r="48" spans="2:20" ht="19.350000000000001" customHeight="1" x14ac:dyDescent="0.25">
      <c r="C48" s="172" t="s">
        <v>24</v>
      </c>
      <c r="D48" s="172"/>
      <c r="E48" s="172"/>
      <c r="F48" s="172"/>
      <c r="G48" s="172"/>
      <c r="H48" s="172"/>
      <c r="I48" s="172"/>
      <c r="J48" s="172"/>
      <c r="K48" s="172"/>
      <c r="L48" s="172"/>
      <c r="M48" s="172"/>
      <c r="N48" s="172"/>
      <c r="O48" s="172"/>
      <c r="P48" s="172"/>
      <c r="Q48" s="172"/>
    </row>
    <row r="49" spans="1:26" x14ac:dyDescent="0.25">
      <c r="C49" s="172" t="s">
        <v>281</v>
      </c>
      <c r="D49" s="172"/>
      <c r="E49" s="172"/>
      <c r="F49" s="172"/>
      <c r="G49" s="172"/>
      <c r="H49" s="172"/>
      <c r="I49" s="172"/>
      <c r="J49" s="172"/>
      <c r="K49" s="172"/>
      <c r="L49" s="172"/>
      <c r="M49" s="172"/>
      <c r="N49" s="172"/>
      <c r="O49" s="172"/>
      <c r="P49" s="172"/>
      <c r="Q49" s="172"/>
    </row>
    <row r="51" spans="1:26" x14ac:dyDescent="0.25">
      <c r="D51" s="113"/>
      <c r="E51" s="113"/>
      <c r="F51" s="113"/>
      <c r="G51" s="113"/>
      <c r="H51" s="113"/>
      <c r="I51" s="113"/>
      <c r="J51" s="113"/>
      <c r="K51" s="113"/>
      <c r="L51" s="113"/>
      <c r="M51" s="113"/>
      <c r="N51" s="113"/>
      <c r="O51" s="113"/>
    </row>
    <row r="52" spans="1:26" x14ac:dyDescent="0.25">
      <c r="D52" s="113"/>
      <c r="E52" s="113"/>
      <c r="F52" s="113"/>
      <c r="G52" s="113"/>
      <c r="H52" s="113"/>
      <c r="I52" s="113"/>
      <c r="J52" s="113"/>
      <c r="K52" s="113"/>
      <c r="L52" s="113"/>
      <c r="M52" s="113"/>
      <c r="N52" s="113"/>
      <c r="O52" s="113"/>
    </row>
    <row r="53" spans="1:26" x14ac:dyDescent="0.25">
      <c r="C53" s="118" t="s">
        <v>102</v>
      </c>
      <c r="D53" s="113"/>
      <c r="E53" s="113"/>
      <c r="F53" s="113"/>
      <c r="G53" s="113"/>
      <c r="H53" s="113"/>
      <c r="I53" s="113"/>
      <c r="J53" s="113"/>
      <c r="K53" s="113"/>
      <c r="L53" s="113"/>
      <c r="M53" s="113"/>
      <c r="N53" s="113"/>
      <c r="O53" s="113"/>
    </row>
    <row r="54" spans="1:26" ht="16.5" thickBot="1" x14ac:dyDescent="0.3"/>
    <row r="55" spans="1:26" ht="16.5" thickBot="1" x14ac:dyDescent="0.3">
      <c r="C55" s="190" t="s">
        <v>25</v>
      </c>
      <c r="D55" s="191"/>
      <c r="E55" s="191"/>
      <c r="F55" s="191"/>
      <c r="G55" s="191"/>
      <c r="H55" s="191"/>
      <c r="I55" s="191"/>
      <c r="J55" s="191"/>
      <c r="K55" s="191"/>
      <c r="L55" s="191"/>
      <c r="M55" s="191"/>
      <c r="N55" s="191"/>
      <c r="O55" s="191"/>
      <c r="P55" s="191"/>
      <c r="Q55" s="191"/>
      <c r="R55" s="192"/>
    </row>
    <row r="56" spans="1:26" ht="38.1" customHeight="1" thickBot="1" x14ac:dyDescent="0.35">
      <c r="A56" s="133"/>
      <c r="B56" s="116"/>
      <c r="C56" s="13" t="s">
        <v>26</v>
      </c>
      <c r="D56" s="14" t="s">
        <v>2</v>
      </c>
      <c r="E56" s="14" t="s">
        <v>3</v>
      </c>
      <c r="F56" s="14" t="s">
        <v>4</v>
      </c>
      <c r="G56" s="14" t="s">
        <v>5</v>
      </c>
      <c r="H56" s="14" t="s">
        <v>6</v>
      </c>
      <c r="I56" s="14" t="s">
        <v>7</v>
      </c>
      <c r="J56" s="14" t="s">
        <v>8</v>
      </c>
      <c r="K56" s="14" t="s">
        <v>9</v>
      </c>
      <c r="L56" s="14" t="s">
        <v>10</v>
      </c>
      <c r="M56" s="14" t="s">
        <v>11</v>
      </c>
      <c r="N56" s="14" t="s">
        <v>12</v>
      </c>
      <c r="O56" s="14" t="s">
        <v>13</v>
      </c>
      <c r="P56" s="14" t="s">
        <v>173</v>
      </c>
      <c r="Q56" s="15" t="s">
        <v>283</v>
      </c>
      <c r="R56" s="15" t="s">
        <v>27</v>
      </c>
      <c r="U56" s="134"/>
      <c r="V56" s="134"/>
      <c r="W56" s="134"/>
      <c r="X56" s="134"/>
      <c r="Y56" s="134"/>
    </row>
    <row r="57" spans="1:26" ht="15.75" customHeight="1" thickBot="1" x14ac:dyDescent="0.35">
      <c r="A57" s="133"/>
      <c r="B57" s="116"/>
      <c r="C57" s="87" t="s">
        <v>179</v>
      </c>
      <c r="D57" s="11">
        <v>5079</v>
      </c>
      <c r="E57" s="6">
        <v>5064</v>
      </c>
      <c r="F57" s="6">
        <v>5588</v>
      </c>
      <c r="G57" s="6">
        <v>5326</v>
      </c>
      <c r="H57" s="6">
        <v>5023</v>
      </c>
      <c r="I57" s="6">
        <v>5574</v>
      </c>
      <c r="J57" s="6">
        <v>6138</v>
      </c>
      <c r="K57" s="85"/>
      <c r="L57" s="85"/>
      <c r="M57" s="85"/>
      <c r="N57" s="85"/>
      <c r="O57" s="85"/>
      <c r="P57" s="6">
        <v>37792</v>
      </c>
      <c r="Q57" s="5">
        <v>1045416</v>
      </c>
      <c r="R57" s="61">
        <f>P57/Q57*10000</f>
        <v>361.50202407462672</v>
      </c>
      <c r="S57" s="73"/>
      <c r="T57" s="73"/>
      <c r="U57" s="134"/>
      <c r="V57" s="134"/>
      <c r="W57" s="147"/>
      <c r="X57" s="147"/>
      <c r="Y57" s="148"/>
      <c r="Z57" s="113"/>
    </row>
    <row r="58" spans="1:26" ht="15.75" customHeight="1" thickBot="1" x14ac:dyDescent="0.35">
      <c r="A58" s="133"/>
      <c r="B58" s="116"/>
      <c r="C58" s="87" t="s">
        <v>28</v>
      </c>
      <c r="D58" s="11">
        <v>32677</v>
      </c>
      <c r="E58" s="6">
        <v>34962</v>
      </c>
      <c r="F58" s="6">
        <v>38963</v>
      </c>
      <c r="G58" s="6">
        <v>39114</v>
      </c>
      <c r="H58" s="6">
        <v>36860</v>
      </c>
      <c r="I58" s="6">
        <v>37614</v>
      </c>
      <c r="J58" s="6">
        <v>41077</v>
      </c>
      <c r="K58" s="85"/>
      <c r="L58" s="85"/>
      <c r="M58" s="85"/>
      <c r="N58" s="85"/>
      <c r="O58" s="85"/>
      <c r="P58" s="6">
        <v>261267</v>
      </c>
      <c r="Q58" s="5">
        <v>7774055</v>
      </c>
      <c r="R58" s="61">
        <f t="shared" ref="R58:R89" si="7">P58/Q58*10000</f>
        <v>336.07557445888921</v>
      </c>
      <c r="S58" s="73"/>
      <c r="U58" s="134"/>
      <c r="V58" s="134"/>
      <c r="W58" s="147"/>
      <c r="X58" s="147"/>
      <c r="Y58" s="148"/>
      <c r="Z58" s="113"/>
    </row>
    <row r="59" spans="1:26" s="68" customFormat="1" ht="15.75" customHeight="1" thickBot="1" x14ac:dyDescent="0.35">
      <c r="A59" s="116"/>
      <c r="B59" s="116"/>
      <c r="C59" s="87" t="s">
        <v>180</v>
      </c>
      <c r="D59" s="11">
        <v>30324</v>
      </c>
      <c r="E59" s="6">
        <v>32504</v>
      </c>
      <c r="F59" s="6">
        <v>34311</v>
      </c>
      <c r="G59" s="6">
        <v>33258</v>
      </c>
      <c r="H59" s="6">
        <v>30583</v>
      </c>
      <c r="I59" s="6">
        <v>31312</v>
      </c>
      <c r="J59" s="6">
        <v>33563</v>
      </c>
      <c r="K59" s="85"/>
      <c r="L59" s="85"/>
      <c r="M59" s="85"/>
      <c r="N59" s="85"/>
      <c r="O59" s="85"/>
      <c r="P59" s="6">
        <v>225855</v>
      </c>
      <c r="Q59" s="5">
        <v>6971646</v>
      </c>
      <c r="R59" s="61">
        <f t="shared" si="7"/>
        <v>323.9622321615297</v>
      </c>
      <c r="S59" s="73"/>
      <c r="T59" s="67"/>
      <c r="U59" s="134"/>
      <c r="V59" s="134"/>
      <c r="W59" s="147"/>
      <c r="X59" s="147"/>
      <c r="Y59" s="148"/>
      <c r="Z59" s="113"/>
    </row>
    <row r="60" spans="1:26" ht="29.25" customHeight="1" thickBot="1" x14ac:dyDescent="0.35">
      <c r="A60" s="133"/>
      <c r="B60" s="116"/>
      <c r="C60" s="88" t="s">
        <v>182</v>
      </c>
      <c r="D60" s="11">
        <v>258</v>
      </c>
      <c r="E60" s="6">
        <v>209</v>
      </c>
      <c r="F60" s="6">
        <v>260</v>
      </c>
      <c r="G60" s="6">
        <v>324</v>
      </c>
      <c r="H60" s="6">
        <v>354</v>
      </c>
      <c r="I60" s="6">
        <v>242</v>
      </c>
      <c r="J60" s="6">
        <v>222</v>
      </c>
      <c r="K60" s="85"/>
      <c r="L60" s="85"/>
      <c r="M60" s="85"/>
      <c r="N60" s="85"/>
      <c r="O60" s="85"/>
      <c r="P60" s="6">
        <v>1869</v>
      </c>
      <c r="Q60" s="5">
        <v>61248</v>
      </c>
      <c r="R60" s="61">
        <f t="shared" si="7"/>
        <v>305.15282131661445</v>
      </c>
      <c r="S60" s="73"/>
      <c r="U60" s="134"/>
      <c r="V60" s="134"/>
      <c r="W60" s="147"/>
      <c r="X60" s="147"/>
      <c r="Y60" s="148"/>
      <c r="Z60" s="113"/>
    </row>
    <row r="61" spans="1:26" ht="17.25" thickBot="1" x14ac:dyDescent="0.35">
      <c r="A61" s="133"/>
      <c r="B61" s="116"/>
      <c r="C61" s="87" t="s">
        <v>181</v>
      </c>
      <c r="D61" s="11">
        <v>19069</v>
      </c>
      <c r="E61" s="6">
        <v>19231</v>
      </c>
      <c r="F61" s="6">
        <v>20158</v>
      </c>
      <c r="G61" s="6">
        <v>19584</v>
      </c>
      <c r="H61" s="6">
        <v>19254</v>
      </c>
      <c r="I61" s="6">
        <v>18046</v>
      </c>
      <c r="J61" s="6">
        <v>19306</v>
      </c>
      <c r="K61" s="85"/>
      <c r="L61" s="85"/>
      <c r="M61" s="85"/>
      <c r="N61" s="85"/>
      <c r="O61" s="85"/>
      <c r="P61" s="6">
        <v>134648</v>
      </c>
      <c r="Q61" s="5">
        <v>4616151</v>
      </c>
      <c r="R61" s="61">
        <f t="shared" si="7"/>
        <v>291.6888983917554</v>
      </c>
      <c r="S61" s="73"/>
      <c r="U61" s="134"/>
      <c r="V61" s="134"/>
      <c r="W61" s="147"/>
      <c r="X61" s="147"/>
      <c r="Y61" s="148"/>
      <c r="Z61" s="113"/>
    </row>
    <row r="62" spans="1:26" ht="15.75" customHeight="1" thickBot="1" x14ac:dyDescent="0.35">
      <c r="A62" s="133"/>
      <c r="B62" s="116"/>
      <c r="C62" s="87" t="s">
        <v>183</v>
      </c>
      <c r="D62" s="11">
        <v>4477</v>
      </c>
      <c r="E62" s="6">
        <v>4875</v>
      </c>
      <c r="F62" s="6">
        <v>5157</v>
      </c>
      <c r="G62" s="6">
        <v>5480</v>
      </c>
      <c r="H62" s="6">
        <v>5075</v>
      </c>
      <c r="I62" s="6">
        <v>4679</v>
      </c>
      <c r="J62" s="6">
        <v>5281</v>
      </c>
      <c r="K62" s="85"/>
      <c r="L62" s="85"/>
      <c r="M62" s="85"/>
      <c r="N62" s="85"/>
      <c r="O62" s="85"/>
      <c r="P62" s="6">
        <v>35024</v>
      </c>
      <c r="Q62" s="5">
        <v>1235879</v>
      </c>
      <c r="R62" s="61">
        <f t="shared" si="7"/>
        <v>283.39343900171457</v>
      </c>
      <c r="S62" s="73"/>
      <c r="U62" s="134"/>
      <c r="V62" s="134"/>
      <c r="W62" s="147"/>
      <c r="X62" s="147"/>
      <c r="Y62" s="148"/>
      <c r="Z62" s="113"/>
    </row>
    <row r="63" spans="1:26" ht="15.75" customHeight="1" thickBot="1" x14ac:dyDescent="0.35">
      <c r="A63" s="133"/>
      <c r="B63" s="116"/>
      <c r="C63" s="88" t="s">
        <v>184</v>
      </c>
      <c r="D63" s="11">
        <v>7969</v>
      </c>
      <c r="E63" s="6">
        <v>8545</v>
      </c>
      <c r="F63" s="6">
        <v>8787</v>
      </c>
      <c r="G63" s="6">
        <v>9236</v>
      </c>
      <c r="H63" s="6">
        <v>9288</v>
      </c>
      <c r="I63" s="6">
        <v>8296</v>
      </c>
      <c r="J63" s="6">
        <v>9254</v>
      </c>
      <c r="K63" s="85"/>
      <c r="L63" s="85"/>
      <c r="M63" s="85"/>
      <c r="N63" s="85"/>
      <c r="O63" s="85"/>
      <c r="P63" s="6">
        <v>61375</v>
      </c>
      <c r="Q63" s="5">
        <v>2269594</v>
      </c>
      <c r="R63" s="61">
        <f t="shared" si="7"/>
        <v>270.42281571065132</v>
      </c>
      <c r="S63" s="73"/>
      <c r="U63" s="134"/>
      <c r="V63" s="134"/>
      <c r="W63" s="147"/>
      <c r="X63" s="147"/>
      <c r="Y63" s="148"/>
      <c r="Z63" s="113"/>
    </row>
    <row r="64" spans="1:26" ht="15.75" customHeight="1" thickBot="1" x14ac:dyDescent="0.35">
      <c r="A64" s="133"/>
      <c r="B64" s="116"/>
      <c r="C64" s="88" t="s">
        <v>185</v>
      </c>
      <c r="D64" s="11">
        <v>9180</v>
      </c>
      <c r="E64" s="6">
        <v>10180</v>
      </c>
      <c r="F64" s="6">
        <v>11425</v>
      </c>
      <c r="G64" s="6">
        <v>10778</v>
      </c>
      <c r="H64" s="6">
        <v>10265</v>
      </c>
      <c r="I64" s="6">
        <v>10390</v>
      </c>
      <c r="J64" s="6">
        <v>10939</v>
      </c>
      <c r="K64" s="85"/>
      <c r="L64" s="85"/>
      <c r="M64" s="85"/>
      <c r="N64" s="85"/>
      <c r="O64" s="85"/>
      <c r="P64" s="6">
        <v>73157</v>
      </c>
      <c r="Q64" s="5">
        <v>2769480</v>
      </c>
      <c r="R64" s="61">
        <f t="shared" si="7"/>
        <v>264.15428167020525</v>
      </c>
      <c r="S64" s="73"/>
      <c r="U64" s="134"/>
      <c r="V64" s="134"/>
      <c r="W64" s="147"/>
      <c r="X64" s="147"/>
      <c r="Y64" s="148"/>
      <c r="Z64" s="113"/>
    </row>
    <row r="65" spans="1:26" ht="15.75" customHeight="1" thickBot="1" x14ac:dyDescent="0.35">
      <c r="A65" s="133"/>
      <c r="B65" s="116"/>
      <c r="C65" s="87" t="s">
        <v>188</v>
      </c>
      <c r="D65" s="11">
        <v>1872</v>
      </c>
      <c r="E65" s="6">
        <v>1957</v>
      </c>
      <c r="F65" s="6">
        <v>2098</v>
      </c>
      <c r="G65" s="6">
        <v>2075</v>
      </c>
      <c r="H65" s="6">
        <v>2081</v>
      </c>
      <c r="I65" s="6">
        <v>2163</v>
      </c>
      <c r="J65" s="6">
        <v>2239</v>
      </c>
      <c r="K65" s="85"/>
      <c r="L65" s="85"/>
      <c r="M65" s="85"/>
      <c r="N65" s="85"/>
      <c r="O65" s="85"/>
      <c r="P65" s="6">
        <v>14485</v>
      </c>
      <c r="Q65" s="5">
        <v>569460</v>
      </c>
      <c r="R65" s="61">
        <f t="shared" si="7"/>
        <v>254.36378323323851</v>
      </c>
      <c r="S65" s="73"/>
      <c r="U65" s="134"/>
      <c r="V65" s="134"/>
      <c r="W65" s="147"/>
      <c r="X65" s="147"/>
      <c r="Y65" s="148"/>
      <c r="Z65" s="113"/>
    </row>
    <row r="66" spans="1:26" s="68" customFormat="1" ht="15.75" customHeight="1" thickBot="1" x14ac:dyDescent="0.35">
      <c r="A66" s="116"/>
      <c r="B66" s="116"/>
      <c r="C66" s="87" t="s">
        <v>187</v>
      </c>
      <c r="D66" s="11">
        <v>3329</v>
      </c>
      <c r="E66" s="6">
        <v>3644</v>
      </c>
      <c r="F66" s="6">
        <v>4261</v>
      </c>
      <c r="G66" s="6">
        <v>3730</v>
      </c>
      <c r="H66" s="6">
        <v>3576</v>
      </c>
      <c r="I66" s="6">
        <v>3845</v>
      </c>
      <c r="J66" s="6">
        <v>4020</v>
      </c>
      <c r="K66" s="85"/>
      <c r="L66" s="85"/>
      <c r="M66" s="85"/>
      <c r="N66" s="85"/>
      <c r="O66" s="85"/>
      <c r="P66" s="6">
        <v>26405</v>
      </c>
      <c r="Q66" s="5">
        <v>1063448</v>
      </c>
      <c r="R66" s="61">
        <f t="shared" si="7"/>
        <v>248.29610850742114</v>
      </c>
      <c r="S66" s="73"/>
      <c r="T66" s="67"/>
      <c r="U66" s="134"/>
      <c r="V66" s="134"/>
      <c r="W66" s="147"/>
      <c r="X66" s="147"/>
      <c r="Y66" s="148"/>
      <c r="Z66" s="113"/>
    </row>
    <row r="67" spans="1:26" ht="15.75" customHeight="1" thickBot="1" x14ac:dyDescent="0.35">
      <c r="A67" s="133"/>
      <c r="B67" s="116"/>
      <c r="C67" s="87" t="s">
        <v>186</v>
      </c>
      <c r="D67" s="11">
        <v>3602</v>
      </c>
      <c r="E67" s="6">
        <v>4378</v>
      </c>
      <c r="F67" s="6">
        <v>4506</v>
      </c>
      <c r="G67" s="6">
        <v>4218</v>
      </c>
      <c r="H67" s="6">
        <v>4185</v>
      </c>
      <c r="I67" s="6">
        <v>3815</v>
      </c>
      <c r="J67" s="6">
        <v>4400</v>
      </c>
      <c r="K67" s="85"/>
      <c r="L67" s="85"/>
      <c r="M67" s="85"/>
      <c r="N67" s="85"/>
      <c r="O67" s="85"/>
      <c r="P67" s="6">
        <v>29104</v>
      </c>
      <c r="Q67" s="5">
        <v>1174882</v>
      </c>
      <c r="R67" s="61">
        <f t="shared" si="7"/>
        <v>247.71849428283011</v>
      </c>
      <c r="S67" s="73"/>
      <c r="U67" s="134"/>
      <c r="V67" s="134"/>
      <c r="W67" s="147"/>
      <c r="X67" s="147"/>
      <c r="Y67" s="148"/>
      <c r="Z67" s="113"/>
    </row>
    <row r="68" spans="1:26" ht="15.75" customHeight="1" thickBot="1" x14ac:dyDescent="0.35">
      <c r="A68" s="133"/>
      <c r="B68" s="116"/>
      <c r="C68" s="88" t="s">
        <v>189</v>
      </c>
      <c r="D68" s="11">
        <v>2777</v>
      </c>
      <c r="E68" s="6">
        <v>2859</v>
      </c>
      <c r="F68" s="6">
        <v>3337</v>
      </c>
      <c r="G68" s="6">
        <v>3300</v>
      </c>
      <c r="H68" s="6">
        <v>3186</v>
      </c>
      <c r="I68" s="6">
        <v>3383</v>
      </c>
      <c r="J68" s="6">
        <v>3399</v>
      </c>
      <c r="K68" s="85"/>
      <c r="L68" s="85"/>
      <c r="M68" s="85"/>
      <c r="N68" s="85"/>
      <c r="O68" s="85"/>
      <c r="P68" s="6">
        <v>22241</v>
      </c>
      <c r="Q68" s="5">
        <v>903599</v>
      </c>
      <c r="R68" s="61">
        <f t="shared" si="7"/>
        <v>246.13794393309422</v>
      </c>
      <c r="S68" s="73"/>
      <c r="U68" s="134"/>
      <c r="V68" s="134"/>
      <c r="W68" s="147"/>
      <c r="X68" s="147"/>
      <c r="Y68" s="148"/>
      <c r="Z68" s="113"/>
    </row>
    <row r="69" spans="1:26" ht="15.75" customHeight="1" thickBot="1" x14ac:dyDescent="0.35">
      <c r="A69" s="133"/>
      <c r="B69" s="116"/>
      <c r="C69" s="87" t="s">
        <v>191</v>
      </c>
      <c r="D69" s="11">
        <v>2754</v>
      </c>
      <c r="E69" s="6">
        <v>3048</v>
      </c>
      <c r="F69" s="6">
        <v>3401</v>
      </c>
      <c r="G69" s="6">
        <v>3270</v>
      </c>
      <c r="H69" s="6">
        <v>3240</v>
      </c>
      <c r="I69" s="6">
        <v>3204</v>
      </c>
      <c r="J69" s="6">
        <v>3246</v>
      </c>
      <c r="K69" s="85"/>
      <c r="L69" s="85"/>
      <c r="M69" s="85"/>
      <c r="N69" s="85"/>
      <c r="O69" s="85"/>
      <c r="P69" s="6">
        <v>22163</v>
      </c>
      <c r="Q69" s="5">
        <v>1033458</v>
      </c>
      <c r="R69" s="61">
        <f t="shared" si="7"/>
        <v>214.45477223070509</v>
      </c>
      <c r="S69" s="73"/>
      <c r="U69" s="134"/>
      <c r="V69" s="134"/>
      <c r="W69" s="147"/>
      <c r="X69" s="147"/>
      <c r="Y69" s="148"/>
      <c r="Z69" s="113"/>
    </row>
    <row r="70" spans="1:26" ht="15.75" customHeight="1" thickBot="1" x14ac:dyDescent="0.35">
      <c r="A70" s="133"/>
      <c r="B70" s="116"/>
      <c r="C70" s="87" t="s">
        <v>192</v>
      </c>
      <c r="D70" s="11">
        <v>3401</v>
      </c>
      <c r="E70" s="6">
        <v>3553</v>
      </c>
      <c r="F70" s="6">
        <v>3450</v>
      </c>
      <c r="G70" s="6">
        <v>3263</v>
      </c>
      <c r="H70" s="6">
        <v>3498</v>
      </c>
      <c r="I70" s="6">
        <v>3560</v>
      </c>
      <c r="J70" s="6">
        <v>4286</v>
      </c>
      <c r="K70" s="85"/>
      <c r="L70" s="85"/>
      <c r="M70" s="85"/>
      <c r="N70" s="85"/>
      <c r="O70" s="85"/>
      <c r="P70" s="6">
        <v>25011</v>
      </c>
      <c r="Q70" s="5">
        <v>1170962</v>
      </c>
      <c r="R70" s="61">
        <f t="shared" si="7"/>
        <v>213.5936093570927</v>
      </c>
      <c r="S70" s="73"/>
      <c r="U70" s="134"/>
      <c r="V70" s="134"/>
      <c r="W70" s="147"/>
      <c r="X70" s="147"/>
      <c r="Y70" s="148"/>
      <c r="Z70" s="113"/>
    </row>
    <row r="71" spans="1:26" ht="15.75" customHeight="1" thickBot="1" x14ac:dyDescent="0.35">
      <c r="A71" s="133"/>
      <c r="B71" s="116"/>
      <c r="C71" s="88" t="s">
        <v>190</v>
      </c>
      <c r="D71" s="11">
        <v>96</v>
      </c>
      <c r="E71" s="6">
        <v>171</v>
      </c>
      <c r="F71" s="6">
        <v>151</v>
      </c>
      <c r="G71" s="6">
        <v>135</v>
      </c>
      <c r="H71" s="6">
        <v>90</v>
      </c>
      <c r="I71" s="6">
        <v>118</v>
      </c>
      <c r="J71" s="6">
        <v>116</v>
      </c>
      <c r="K71" s="85"/>
      <c r="L71" s="85"/>
      <c r="M71" s="85"/>
      <c r="N71" s="85"/>
      <c r="O71" s="85"/>
      <c r="P71" s="6">
        <v>877</v>
      </c>
      <c r="Q71" s="5">
        <v>44743</v>
      </c>
      <c r="R71" s="61">
        <f t="shared" si="7"/>
        <v>196.0083141496994</v>
      </c>
      <c r="S71" s="73"/>
      <c r="U71" s="134"/>
      <c r="V71" s="134"/>
      <c r="W71" s="147"/>
      <c r="X71" s="147"/>
      <c r="Y71" s="148"/>
      <c r="Z71" s="113"/>
    </row>
    <row r="72" spans="1:26" ht="15.75" customHeight="1" thickBot="1" x14ac:dyDescent="0.35">
      <c r="A72" s="133"/>
      <c r="B72" s="116"/>
      <c r="C72" s="87" t="s">
        <v>193</v>
      </c>
      <c r="D72" s="11">
        <v>962</v>
      </c>
      <c r="E72" s="6">
        <v>1321</v>
      </c>
      <c r="F72" s="6">
        <v>1340</v>
      </c>
      <c r="G72" s="6">
        <v>1165</v>
      </c>
      <c r="H72" s="6">
        <v>1129</v>
      </c>
      <c r="I72" s="6">
        <v>1186</v>
      </c>
      <c r="J72" s="6">
        <v>1343</v>
      </c>
      <c r="K72" s="85"/>
      <c r="L72" s="85"/>
      <c r="M72" s="85"/>
      <c r="N72" s="85"/>
      <c r="O72" s="85"/>
      <c r="P72" s="6">
        <v>8446</v>
      </c>
      <c r="Q72" s="5">
        <v>434136</v>
      </c>
      <c r="R72" s="61">
        <f t="shared" si="7"/>
        <v>194.54733079035142</v>
      </c>
      <c r="S72" s="73"/>
      <c r="U72" s="134"/>
      <c r="V72" s="134"/>
      <c r="W72" s="147"/>
      <c r="X72" s="147"/>
      <c r="Y72" s="148"/>
      <c r="Z72" s="113"/>
    </row>
    <row r="73" spans="1:26" ht="15.75" customHeight="1" thickBot="1" x14ac:dyDescent="0.35">
      <c r="A73" s="133"/>
      <c r="B73" s="116"/>
      <c r="C73" s="88" t="s">
        <v>194</v>
      </c>
      <c r="D73" s="11">
        <v>8068</v>
      </c>
      <c r="E73" s="6">
        <v>6673</v>
      </c>
      <c r="F73" s="6">
        <v>8308</v>
      </c>
      <c r="G73" s="6">
        <v>8070</v>
      </c>
      <c r="H73" s="6">
        <v>7424</v>
      </c>
      <c r="I73" s="6">
        <v>7509</v>
      </c>
      <c r="J73" s="6">
        <v>7932</v>
      </c>
      <c r="K73" s="85"/>
      <c r="L73" s="85"/>
      <c r="M73" s="85"/>
      <c r="N73" s="85"/>
      <c r="O73" s="85"/>
      <c r="P73" s="6">
        <v>53984</v>
      </c>
      <c r="Q73" s="5">
        <v>2804578</v>
      </c>
      <c r="R73" s="61">
        <f t="shared" si="7"/>
        <v>192.48528655648016</v>
      </c>
      <c r="S73" s="73"/>
      <c r="U73" s="134"/>
      <c r="V73" s="134"/>
      <c r="W73" s="147"/>
      <c r="X73" s="147"/>
      <c r="Y73" s="148"/>
      <c r="Z73" s="113"/>
    </row>
    <row r="74" spans="1:26" ht="15.75" customHeight="1" thickBot="1" x14ac:dyDescent="0.35">
      <c r="A74" s="133"/>
      <c r="B74" s="116"/>
      <c r="C74" s="87" t="s">
        <v>196</v>
      </c>
      <c r="D74" s="11">
        <v>2390</v>
      </c>
      <c r="E74" s="6">
        <v>2740</v>
      </c>
      <c r="F74" s="6">
        <v>3135</v>
      </c>
      <c r="G74" s="6">
        <v>2984</v>
      </c>
      <c r="H74" s="6">
        <v>3003</v>
      </c>
      <c r="I74" s="6">
        <v>3102</v>
      </c>
      <c r="J74" s="6">
        <v>3324</v>
      </c>
      <c r="K74" s="85"/>
      <c r="L74" s="85"/>
      <c r="M74" s="85"/>
      <c r="N74" s="85"/>
      <c r="O74" s="85"/>
      <c r="P74" s="6">
        <v>20678</v>
      </c>
      <c r="Q74" s="5">
        <v>1209121</v>
      </c>
      <c r="R74" s="61">
        <f t="shared" si="7"/>
        <v>171.0167964992751</v>
      </c>
      <c r="S74" s="73"/>
      <c r="U74" s="134"/>
      <c r="V74" s="134"/>
      <c r="W74" s="147"/>
      <c r="X74" s="147"/>
      <c r="Y74" s="148"/>
      <c r="Z74" s="113"/>
    </row>
    <row r="75" spans="1:26" ht="15.75" customHeight="1" thickBot="1" x14ac:dyDescent="0.35">
      <c r="A75" s="133"/>
      <c r="B75" s="116"/>
      <c r="C75" s="87" t="s">
        <v>195</v>
      </c>
      <c r="D75" s="11">
        <v>4106</v>
      </c>
      <c r="E75" s="6">
        <v>4319</v>
      </c>
      <c r="F75" s="6">
        <v>4205</v>
      </c>
      <c r="G75" s="6">
        <v>3959</v>
      </c>
      <c r="H75" s="6">
        <v>3770</v>
      </c>
      <c r="I75" s="6">
        <v>3593</v>
      </c>
      <c r="J75" s="6">
        <v>4572</v>
      </c>
      <c r="K75" s="85"/>
      <c r="L75" s="85"/>
      <c r="M75" s="85"/>
      <c r="N75" s="85"/>
      <c r="O75" s="85"/>
      <c r="P75" s="6">
        <v>28524</v>
      </c>
      <c r="Q75" s="5">
        <v>1744297</v>
      </c>
      <c r="R75" s="61">
        <f t="shared" si="7"/>
        <v>163.52719748987701</v>
      </c>
      <c r="S75" s="73"/>
      <c r="U75" s="134"/>
      <c r="V75" s="134"/>
      <c r="W75" s="147"/>
      <c r="X75" s="147"/>
      <c r="Y75" s="148"/>
      <c r="Z75" s="113"/>
    </row>
    <row r="76" spans="1:26" ht="15.75" customHeight="1" thickBot="1" x14ac:dyDescent="0.35">
      <c r="A76" s="133"/>
      <c r="B76" s="116"/>
      <c r="C76" s="87" t="s">
        <v>197</v>
      </c>
      <c r="D76" s="11">
        <v>1862</v>
      </c>
      <c r="E76" s="6">
        <v>2188</v>
      </c>
      <c r="F76" s="6">
        <v>2154</v>
      </c>
      <c r="G76" s="6">
        <v>2286</v>
      </c>
      <c r="H76" s="6">
        <v>2149</v>
      </c>
      <c r="I76" s="6">
        <v>2003</v>
      </c>
      <c r="J76" s="6">
        <v>2264</v>
      </c>
      <c r="K76" s="85"/>
      <c r="L76" s="85"/>
      <c r="M76" s="85"/>
      <c r="N76" s="85"/>
      <c r="O76" s="85"/>
      <c r="P76" s="6">
        <v>14906</v>
      </c>
      <c r="Q76" s="5">
        <v>944429</v>
      </c>
      <c r="R76" s="61">
        <f t="shared" si="7"/>
        <v>157.8308162921723</v>
      </c>
      <c r="S76" s="73"/>
      <c r="U76" s="134"/>
      <c r="V76" s="134"/>
      <c r="W76" s="147"/>
      <c r="X76" s="147"/>
      <c r="Y76" s="148"/>
      <c r="Z76" s="113"/>
    </row>
    <row r="77" spans="1:26" ht="15.75" customHeight="1" thickBot="1" x14ac:dyDescent="0.35">
      <c r="A77" s="133"/>
      <c r="B77" s="116"/>
      <c r="C77" s="87" t="s">
        <v>198</v>
      </c>
      <c r="D77" s="11">
        <v>2410</v>
      </c>
      <c r="E77" s="6">
        <v>2522</v>
      </c>
      <c r="F77" s="6">
        <v>2664</v>
      </c>
      <c r="G77" s="6">
        <v>2387</v>
      </c>
      <c r="H77" s="6">
        <v>2454</v>
      </c>
      <c r="I77" s="6">
        <v>2575</v>
      </c>
      <c r="J77" s="6">
        <v>2958</v>
      </c>
      <c r="K77" s="85"/>
      <c r="L77" s="85"/>
      <c r="M77" s="85"/>
      <c r="N77" s="85"/>
      <c r="O77" s="85"/>
      <c r="P77" s="6">
        <v>17970</v>
      </c>
      <c r="Q77" s="5">
        <v>1188991</v>
      </c>
      <c r="R77" s="61">
        <f t="shared" si="7"/>
        <v>151.13655191670921</v>
      </c>
      <c r="S77" s="73"/>
      <c r="U77" s="134"/>
      <c r="V77" s="134"/>
      <c r="W77" s="147"/>
      <c r="X77" s="147"/>
      <c r="Y77" s="148"/>
      <c r="Z77" s="113"/>
    </row>
    <row r="78" spans="1:26" ht="15.75" customHeight="1" thickBot="1" x14ac:dyDescent="0.35">
      <c r="A78" s="133"/>
      <c r="B78" s="116"/>
      <c r="C78" s="88" t="s">
        <v>200</v>
      </c>
      <c r="D78" s="11">
        <v>1128</v>
      </c>
      <c r="E78" s="6">
        <v>1397</v>
      </c>
      <c r="F78" s="6">
        <v>1369</v>
      </c>
      <c r="G78" s="6">
        <v>1413</v>
      </c>
      <c r="H78" s="6">
        <v>1384</v>
      </c>
      <c r="I78" s="6">
        <v>1345</v>
      </c>
      <c r="J78" s="6">
        <v>1616</v>
      </c>
      <c r="K78" s="85"/>
      <c r="L78" s="85"/>
      <c r="M78" s="85"/>
      <c r="N78" s="85"/>
      <c r="O78" s="85"/>
      <c r="P78" s="6">
        <v>9652</v>
      </c>
      <c r="Q78" s="5">
        <v>651543</v>
      </c>
      <c r="R78" s="61">
        <f t="shared" si="7"/>
        <v>148.14064459291251</v>
      </c>
      <c r="S78" s="73"/>
      <c r="U78" s="134"/>
      <c r="V78" s="134"/>
      <c r="W78" s="147"/>
      <c r="X78" s="147"/>
      <c r="Y78" s="148"/>
      <c r="Z78" s="113"/>
    </row>
    <row r="79" spans="1:26" ht="15.75" customHeight="1" thickBot="1" x14ac:dyDescent="0.35">
      <c r="A79" s="133"/>
      <c r="B79" s="116"/>
      <c r="C79" s="87" t="s">
        <v>199</v>
      </c>
      <c r="D79" s="11">
        <v>4684</v>
      </c>
      <c r="E79" s="6">
        <v>4690</v>
      </c>
      <c r="F79" s="6">
        <v>5092</v>
      </c>
      <c r="G79" s="6">
        <v>5010</v>
      </c>
      <c r="H79" s="6">
        <v>4821</v>
      </c>
      <c r="I79" s="6">
        <v>4906</v>
      </c>
      <c r="J79" s="6">
        <v>5410</v>
      </c>
      <c r="K79" s="85"/>
      <c r="L79" s="85"/>
      <c r="M79" s="85"/>
      <c r="N79" s="85"/>
      <c r="O79" s="85"/>
      <c r="P79" s="6">
        <v>34613</v>
      </c>
      <c r="Q79" s="5">
        <v>2342612</v>
      </c>
      <c r="R79" s="61">
        <f t="shared" si="7"/>
        <v>147.75387473469786</v>
      </c>
      <c r="S79" s="73"/>
      <c r="U79" s="134"/>
      <c r="V79" s="134"/>
      <c r="W79" s="147"/>
      <c r="X79" s="147"/>
      <c r="Y79" s="148"/>
      <c r="Z79" s="113"/>
    </row>
    <row r="80" spans="1:26" ht="15.75" customHeight="1" thickBot="1" x14ac:dyDescent="0.35">
      <c r="A80" s="133"/>
      <c r="B80" s="116"/>
      <c r="C80" s="88" t="s">
        <v>201</v>
      </c>
      <c r="D80" s="11">
        <v>3184</v>
      </c>
      <c r="E80" s="6">
        <v>3147</v>
      </c>
      <c r="F80" s="6">
        <v>3507</v>
      </c>
      <c r="G80" s="6">
        <v>3451</v>
      </c>
      <c r="H80" s="6">
        <v>3280</v>
      </c>
      <c r="I80" s="6">
        <v>3094</v>
      </c>
      <c r="J80" s="6">
        <v>3421</v>
      </c>
      <c r="K80" s="85"/>
      <c r="L80" s="85"/>
      <c r="M80" s="85"/>
      <c r="N80" s="85"/>
      <c r="O80" s="85"/>
      <c r="P80" s="6">
        <v>23084</v>
      </c>
      <c r="Q80" s="5">
        <v>1670384</v>
      </c>
      <c r="R80" s="61">
        <f t="shared" si="7"/>
        <v>138.19576815869883</v>
      </c>
      <c r="S80" s="73"/>
      <c r="U80" s="134"/>
      <c r="V80" s="134"/>
      <c r="W80" s="147"/>
      <c r="X80" s="147"/>
      <c r="Y80" s="148"/>
      <c r="Z80" s="113"/>
    </row>
    <row r="81" spans="1:26" ht="15.75" customHeight="1" thickBot="1" x14ac:dyDescent="0.35">
      <c r="A81" s="133"/>
      <c r="B81" s="116"/>
      <c r="C81" s="87" t="s">
        <v>202</v>
      </c>
      <c r="D81" s="11">
        <v>679</v>
      </c>
      <c r="E81" s="6">
        <v>743</v>
      </c>
      <c r="F81" s="6">
        <v>713</v>
      </c>
      <c r="G81" s="6">
        <v>1007</v>
      </c>
      <c r="H81" s="6">
        <v>825</v>
      </c>
      <c r="I81" s="6">
        <v>823</v>
      </c>
      <c r="J81" s="6">
        <v>843</v>
      </c>
      <c r="K81" s="85"/>
      <c r="L81" s="85"/>
      <c r="M81" s="85"/>
      <c r="N81" s="85"/>
      <c r="O81" s="85"/>
      <c r="P81" s="6">
        <v>5633</v>
      </c>
      <c r="Q81" s="5">
        <v>411624</v>
      </c>
      <c r="R81" s="61">
        <f t="shared" si="7"/>
        <v>136.84819155345656</v>
      </c>
      <c r="S81" s="73"/>
      <c r="U81" s="134"/>
      <c r="V81" s="134"/>
      <c r="W81" s="147"/>
      <c r="X81" s="147"/>
      <c r="Y81" s="148"/>
      <c r="Z81" s="113"/>
    </row>
    <row r="82" spans="1:26" ht="15.75" customHeight="1" thickBot="1" x14ac:dyDescent="0.35">
      <c r="A82" s="133"/>
      <c r="B82" s="116"/>
      <c r="C82" s="87" t="s">
        <v>203</v>
      </c>
      <c r="D82" s="11">
        <v>2242</v>
      </c>
      <c r="E82" s="6">
        <v>2180</v>
      </c>
      <c r="F82" s="6">
        <v>2678</v>
      </c>
      <c r="G82" s="6">
        <v>2620</v>
      </c>
      <c r="H82" s="6">
        <v>2625</v>
      </c>
      <c r="I82" s="6">
        <v>2702</v>
      </c>
      <c r="J82" s="6">
        <v>2858</v>
      </c>
      <c r="K82" s="85"/>
      <c r="L82" s="85"/>
      <c r="M82" s="85"/>
      <c r="N82" s="85"/>
      <c r="O82" s="85"/>
      <c r="P82" s="6">
        <v>17905</v>
      </c>
      <c r="Q82" s="5">
        <v>1380603</v>
      </c>
      <c r="R82" s="61">
        <f t="shared" si="7"/>
        <v>129.68970804786025</v>
      </c>
      <c r="S82" s="73"/>
      <c r="U82" s="134"/>
      <c r="V82" s="134"/>
      <c r="W82" s="147"/>
      <c r="X82" s="147"/>
      <c r="Y82" s="148"/>
      <c r="Z82" s="113"/>
    </row>
    <row r="83" spans="1:26" ht="15.75" customHeight="1" thickBot="1" x14ac:dyDescent="0.35">
      <c r="A83" s="133"/>
      <c r="B83" s="116"/>
      <c r="C83" s="87" t="s">
        <v>29</v>
      </c>
      <c r="D83" s="11">
        <v>414</v>
      </c>
      <c r="E83" s="6">
        <v>668</v>
      </c>
      <c r="F83" s="6">
        <v>502</v>
      </c>
      <c r="G83" s="6">
        <v>660</v>
      </c>
      <c r="H83" s="6">
        <v>530</v>
      </c>
      <c r="I83" s="6">
        <v>585</v>
      </c>
      <c r="J83" s="6">
        <v>568</v>
      </c>
      <c r="K83" s="85"/>
      <c r="L83" s="85"/>
      <c r="M83" s="85"/>
      <c r="N83" s="85"/>
      <c r="O83" s="85"/>
      <c r="P83" s="6">
        <v>3927</v>
      </c>
      <c r="Q83" s="5">
        <v>319822</v>
      </c>
      <c r="R83" s="61">
        <f t="shared" si="7"/>
        <v>122.78705029672754</v>
      </c>
      <c r="S83" s="73"/>
      <c r="U83" s="134"/>
      <c r="V83" s="134"/>
      <c r="W83" s="147"/>
      <c r="X83" s="147"/>
      <c r="Y83" s="148"/>
      <c r="Z83" s="113"/>
    </row>
    <row r="84" spans="1:26" ht="15.75" customHeight="1" thickBot="1" x14ac:dyDescent="0.35">
      <c r="A84" s="133"/>
      <c r="B84" s="116"/>
      <c r="C84" s="88" t="s">
        <v>204</v>
      </c>
      <c r="D84" s="11">
        <v>149</v>
      </c>
      <c r="E84" s="6">
        <v>134</v>
      </c>
      <c r="F84" s="6">
        <v>141</v>
      </c>
      <c r="G84" s="6">
        <v>138</v>
      </c>
      <c r="H84" s="6">
        <v>138</v>
      </c>
      <c r="I84" s="6">
        <v>155</v>
      </c>
      <c r="J84" s="6">
        <v>158</v>
      </c>
      <c r="K84" s="85"/>
      <c r="L84" s="85"/>
      <c r="M84" s="85"/>
      <c r="N84" s="85"/>
      <c r="O84" s="85"/>
      <c r="P84" s="6">
        <v>1013</v>
      </c>
      <c r="Q84" s="5">
        <v>86041</v>
      </c>
      <c r="R84" s="61">
        <f t="shared" si="7"/>
        <v>117.73456840343557</v>
      </c>
      <c r="S84" s="73"/>
      <c r="U84" s="134"/>
      <c r="V84" s="134"/>
      <c r="W84" s="147"/>
      <c r="X84" s="147"/>
      <c r="Y84" s="148"/>
      <c r="Z84" s="113"/>
    </row>
    <row r="85" spans="1:26" ht="15.75" customHeight="1" thickBot="1" x14ac:dyDescent="0.35">
      <c r="A85" s="133"/>
      <c r="B85" s="116"/>
      <c r="C85" s="87" t="s">
        <v>205</v>
      </c>
      <c r="D85" s="11">
        <v>612</v>
      </c>
      <c r="E85" s="6">
        <v>763</v>
      </c>
      <c r="F85" s="6">
        <v>757</v>
      </c>
      <c r="G85" s="6">
        <v>741</v>
      </c>
      <c r="H85" s="6">
        <v>734</v>
      </c>
      <c r="I85" s="6">
        <v>651</v>
      </c>
      <c r="J85" s="6">
        <v>611</v>
      </c>
      <c r="K85" s="85"/>
      <c r="L85" s="85"/>
      <c r="M85" s="85"/>
      <c r="N85" s="85"/>
      <c r="O85" s="85"/>
      <c r="P85" s="6">
        <v>4869</v>
      </c>
      <c r="Q85" s="5">
        <v>441555</v>
      </c>
      <c r="R85" s="61">
        <f t="shared" si="7"/>
        <v>110.26938886435438</v>
      </c>
      <c r="S85" s="73"/>
      <c r="U85" s="134"/>
      <c r="V85" s="134"/>
      <c r="W85" s="147"/>
      <c r="X85" s="147"/>
      <c r="Y85" s="148"/>
      <c r="Z85" s="121"/>
    </row>
    <row r="86" spans="1:26" ht="15.75" customHeight="1" thickBot="1" x14ac:dyDescent="0.35">
      <c r="A86" s="133"/>
      <c r="B86" s="116"/>
      <c r="C86" s="88" t="s">
        <v>206</v>
      </c>
      <c r="D86" s="11">
        <v>305</v>
      </c>
      <c r="E86" s="6">
        <v>375</v>
      </c>
      <c r="F86" s="6">
        <v>406</v>
      </c>
      <c r="G86" s="6">
        <v>374</v>
      </c>
      <c r="H86" s="6">
        <v>350</v>
      </c>
      <c r="I86" s="6">
        <v>338</v>
      </c>
      <c r="J86" s="6">
        <v>406</v>
      </c>
      <c r="K86" s="85"/>
      <c r="L86" s="85"/>
      <c r="M86" s="85"/>
      <c r="N86" s="85"/>
      <c r="O86" s="85"/>
      <c r="P86" s="6">
        <v>2554</v>
      </c>
      <c r="Q86" s="5">
        <v>266102</v>
      </c>
      <c r="R86" s="61">
        <f t="shared" si="7"/>
        <v>95.978233910305065</v>
      </c>
      <c r="S86" s="73"/>
      <c r="U86" s="134"/>
      <c r="V86" s="134"/>
      <c r="W86" s="147"/>
      <c r="X86" s="147"/>
      <c r="Y86" s="148"/>
      <c r="Z86" s="124"/>
    </row>
    <row r="87" spans="1:26" ht="15.75" customHeight="1" thickBot="1" x14ac:dyDescent="0.35">
      <c r="A87" s="133"/>
      <c r="B87" s="116"/>
      <c r="C87" s="88" t="s">
        <v>207</v>
      </c>
      <c r="D87" s="11">
        <v>36</v>
      </c>
      <c r="E87" s="6">
        <v>60</v>
      </c>
      <c r="F87" s="6">
        <v>60</v>
      </c>
      <c r="G87" s="6">
        <v>68</v>
      </c>
      <c r="H87" s="6">
        <v>84</v>
      </c>
      <c r="I87" s="6">
        <v>51</v>
      </c>
      <c r="J87" s="6">
        <v>39</v>
      </c>
      <c r="K87" s="85"/>
      <c r="L87" s="85"/>
      <c r="M87" s="85"/>
      <c r="N87" s="85"/>
      <c r="O87" s="85"/>
      <c r="P87" s="6">
        <v>398</v>
      </c>
      <c r="Q87" s="5">
        <v>44861</v>
      </c>
      <c r="R87" s="61">
        <f t="shared" si="7"/>
        <v>88.718485990058184</v>
      </c>
      <c r="S87" s="73"/>
      <c r="U87" s="134"/>
      <c r="V87" s="134"/>
      <c r="W87" s="147"/>
      <c r="X87" s="147"/>
      <c r="Y87" s="148"/>
      <c r="Z87" s="113"/>
    </row>
    <row r="88" spans="1:26" ht="15.75" customHeight="1" thickBot="1" x14ac:dyDescent="0.35">
      <c r="A88" s="133"/>
      <c r="B88" s="116"/>
      <c r="C88" s="87" t="s">
        <v>208</v>
      </c>
      <c r="D88" s="11">
        <v>33</v>
      </c>
      <c r="E88" s="6">
        <v>59</v>
      </c>
      <c r="F88" s="6">
        <v>77</v>
      </c>
      <c r="G88" s="6">
        <v>76</v>
      </c>
      <c r="H88" s="6">
        <v>91</v>
      </c>
      <c r="I88" s="6">
        <v>68</v>
      </c>
      <c r="J88" s="6">
        <v>64</v>
      </c>
      <c r="K88" s="85"/>
      <c r="L88" s="85"/>
      <c r="M88" s="85"/>
      <c r="N88" s="85"/>
      <c r="O88" s="85"/>
      <c r="P88" s="6">
        <v>468</v>
      </c>
      <c r="Q88" s="5">
        <v>54526</v>
      </c>
      <c r="R88" s="61">
        <f t="shared" si="7"/>
        <v>85.830612918607642</v>
      </c>
      <c r="S88" s="73"/>
      <c r="U88" s="134"/>
      <c r="V88" s="134"/>
      <c r="W88" s="147"/>
      <c r="X88" s="147"/>
      <c r="Y88" s="148"/>
      <c r="Z88" s="113"/>
    </row>
    <row r="89" spans="1:26" ht="15.75" customHeight="1" thickBot="1" x14ac:dyDescent="0.35">
      <c r="A89" s="133"/>
      <c r="B89" s="116"/>
      <c r="C89" s="87" t="s">
        <v>209</v>
      </c>
      <c r="D89" s="11">
        <v>22</v>
      </c>
      <c r="E89" s="6">
        <v>18</v>
      </c>
      <c r="F89" s="6">
        <v>24</v>
      </c>
      <c r="G89" s="6">
        <v>36</v>
      </c>
      <c r="H89" s="6">
        <v>47</v>
      </c>
      <c r="I89" s="6">
        <v>63</v>
      </c>
      <c r="J89" s="6">
        <v>35</v>
      </c>
      <c r="K89" s="85"/>
      <c r="L89" s="85"/>
      <c r="M89" s="85"/>
      <c r="N89" s="85"/>
      <c r="O89" s="85"/>
      <c r="P89" s="6">
        <v>245</v>
      </c>
      <c r="Q89" s="5">
        <v>29050</v>
      </c>
      <c r="R89" s="61">
        <f t="shared" si="7"/>
        <v>84.337349397590359</v>
      </c>
      <c r="S89" s="73"/>
      <c r="U89" s="134"/>
      <c r="V89" s="134"/>
      <c r="W89" s="147"/>
      <c r="X89" s="147"/>
      <c r="Y89" s="148"/>
      <c r="Z89" s="113"/>
    </row>
    <row r="90" spans="1:26" ht="26.1" customHeight="1" thickBot="1" x14ac:dyDescent="0.3">
      <c r="A90" s="133"/>
      <c r="B90" s="116"/>
      <c r="C90" s="20" t="s">
        <v>30</v>
      </c>
      <c r="D90" s="21">
        <f>SUM(D57:D89)</f>
        <v>160150</v>
      </c>
      <c r="E90" s="21">
        <f t="shared" ref="E90:P90" si="8">SUM(E57:E89)</f>
        <v>169177</v>
      </c>
      <c r="F90" s="21">
        <f t="shared" si="8"/>
        <v>182985</v>
      </c>
      <c r="G90" s="21">
        <f t="shared" si="8"/>
        <v>179536</v>
      </c>
      <c r="H90" s="21">
        <f t="shared" si="8"/>
        <v>171396</v>
      </c>
      <c r="I90" s="21">
        <f t="shared" si="8"/>
        <v>170990</v>
      </c>
      <c r="J90" s="21">
        <f>SUM(P57:P89)</f>
        <v>1220142</v>
      </c>
      <c r="K90" s="21">
        <f t="shared" si="8"/>
        <v>0</v>
      </c>
      <c r="L90" s="21">
        <f t="shared" si="8"/>
        <v>0</v>
      </c>
      <c r="M90" s="21">
        <f t="shared" si="8"/>
        <v>0</v>
      </c>
      <c r="N90" s="21">
        <f t="shared" si="8"/>
        <v>0</v>
      </c>
      <c r="O90" s="21">
        <f t="shared" si="8"/>
        <v>0</v>
      </c>
      <c r="P90" s="21">
        <f t="shared" si="8"/>
        <v>1220142</v>
      </c>
      <c r="Q90" s="21">
        <v>48728296</v>
      </c>
      <c r="R90" s="22" t="s">
        <v>285</v>
      </c>
      <c r="S90" s="149"/>
    </row>
    <row r="91" spans="1:26" ht="16.5" x14ac:dyDescent="0.25">
      <c r="C91" s="69" t="s">
        <v>131</v>
      </c>
      <c r="D91" s="70"/>
      <c r="E91" s="70"/>
      <c r="F91" s="70"/>
      <c r="G91" s="70"/>
      <c r="H91" s="70"/>
      <c r="I91" s="70"/>
      <c r="J91" s="70"/>
      <c r="K91" s="70"/>
      <c r="L91" s="70"/>
      <c r="M91" s="70"/>
      <c r="N91" s="70"/>
      <c r="O91" s="70"/>
      <c r="P91" s="70"/>
      <c r="Q91" s="150"/>
      <c r="R91" s="150"/>
      <c r="S91" s="150"/>
    </row>
    <row r="92" spans="1:26" ht="51" customHeight="1" x14ac:dyDescent="0.25">
      <c r="C92" s="169" t="s">
        <v>129</v>
      </c>
      <c r="D92" s="169"/>
      <c r="E92" s="169"/>
      <c r="F92" s="169"/>
      <c r="G92" s="169"/>
      <c r="H92" s="169"/>
      <c r="I92" s="169"/>
      <c r="J92" s="169"/>
      <c r="K92" s="169"/>
      <c r="L92" s="169"/>
      <c r="M92" s="169"/>
      <c r="N92" s="169"/>
      <c r="O92" s="169"/>
      <c r="P92" s="169"/>
      <c r="Q92" s="169"/>
      <c r="R92" s="169"/>
    </row>
    <row r="93" spans="1:26" ht="16.5" x14ac:dyDescent="0.25">
      <c r="C93" s="74" t="s">
        <v>279</v>
      </c>
      <c r="D93" s="70"/>
      <c r="E93" s="70"/>
      <c r="F93" s="70"/>
      <c r="G93" s="70"/>
      <c r="H93" s="70"/>
      <c r="I93" s="70"/>
      <c r="J93" s="70"/>
      <c r="K93" s="70"/>
      <c r="L93" s="70"/>
      <c r="M93" s="70"/>
      <c r="N93" s="70"/>
      <c r="O93" s="70"/>
      <c r="P93" s="70"/>
      <c r="Q93" s="76"/>
      <c r="R93" s="77"/>
    </row>
    <row r="94" spans="1:26" x14ac:dyDescent="0.25">
      <c r="C94" s="172" t="s">
        <v>31</v>
      </c>
      <c r="D94" s="172"/>
      <c r="E94" s="172"/>
      <c r="F94" s="172"/>
      <c r="G94" s="172"/>
      <c r="H94" s="172"/>
      <c r="I94" s="172"/>
      <c r="J94" s="172"/>
      <c r="K94" s="172"/>
      <c r="L94" s="172"/>
      <c r="M94" s="172"/>
      <c r="N94" s="172"/>
      <c r="O94" s="172"/>
      <c r="P94" s="172"/>
      <c r="Q94" s="172"/>
      <c r="R94" s="172"/>
    </row>
    <row r="95" spans="1:26" x14ac:dyDescent="0.25">
      <c r="C95" s="172" t="s">
        <v>281</v>
      </c>
      <c r="D95" s="172"/>
      <c r="E95" s="172"/>
      <c r="F95" s="172"/>
      <c r="G95" s="172"/>
      <c r="H95" s="172"/>
      <c r="I95" s="172"/>
      <c r="J95" s="172"/>
      <c r="K95" s="172"/>
      <c r="L95" s="172"/>
      <c r="M95" s="172"/>
      <c r="N95" s="172"/>
      <c r="O95" s="172"/>
      <c r="P95" s="172"/>
      <c r="Q95" s="172"/>
      <c r="R95" s="172"/>
    </row>
    <row r="97" spans="1:24" x14ac:dyDescent="0.25">
      <c r="C97" s="118" t="s">
        <v>103</v>
      </c>
    </row>
    <row r="98" spans="1:24" ht="16.5" thickBot="1" x14ac:dyDescent="0.3"/>
    <row r="99" spans="1:24" ht="16.5" thickBot="1" x14ac:dyDescent="0.3">
      <c r="C99" s="190" t="s">
        <v>25</v>
      </c>
      <c r="D99" s="191"/>
      <c r="E99" s="191"/>
      <c r="F99" s="191"/>
      <c r="G99" s="191"/>
      <c r="H99" s="191"/>
      <c r="I99" s="191"/>
      <c r="J99" s="191"/>
      <c r="K99" s="191"/>
      <c r="L99" s="191"/>
      <c r="M99" s="191"/>
      <c r="N99" s="191"/>
      <c r="O99" s="191"/>
      <c r="P99" s="191"/>
      <c r="Q99" s="192"/>
    </row>
    <row r="100" spans="1:24" ht="41.25" customHeight="1" thickBot="1" x14ac:dyDescent="0.3">
      <c r="A100" s="67" t="s">
        <v>32</v>
      </c>
      <c r="B100" s="68" t="s">
        <v>33</v>
      </c>
      <c r="C100" s="13" t="s">
        <v>34</v>
      </c>
      <c r="D100" s="14" t="s">
        <v>2</v>
      </c>
      <c r="E100" s="14" t="s">
        <v>3</v>
      </c>
      <c r="F100" s="14" t="s">
        <v>4</v>
      </c>
      <c r="G100" s="14" t="s">
        <v>5</v>
      </c>
      <c r="H100" s="14" t="s">
        <v>6</v>
      </c>
      <c r="I100" s="14" t="s">
        <v>7</v>
      </c>
      <c r="J100" s="14" t="s">
        <v>8</v>
      </c>
      <c r="K100" s="14" t="s">
        <v>9</v>
      </c>
      <c r="L100" s="14" t="s">
        <v>10</v>
      </c>
      <c r="M100" s="14" t="s">
        <v>11</v>
      </c>
      <c r="N100" s="14" t="s">
        <v>12</v>
      </c>
      <c r="O100" s="14" t="s">
        <v>13</v>
      </c>
      <c r="P100" s="15" t="s">
        <v>174</v>
      </c>
      <c r="Q100" s="15" t="s">
        <v>283</v>
      </c>
      <c r="R100" s="16" t="s">
        <v>27</v>
      </c>
    </row>
    <row r="101" spans="1:24" ht="16.5" thickBot="1" x14ac:dyDescent="0.3">
      <c r="A101" s="67" t="s">
        <v>36</v>
      </c>
      <c r="B101" s="130" t="s">
        <v>218</v>
      </c>
      <c r="C101" s="5" t="s">
        <v>251</v>
      </c>
      <c r="D101" s="5">
        <v>3265</v>
      </c>
      <c r="E101" s="5">
        <v>3219</v>
      </c>
      <c r="F101" s="5">
        <v>3495</v>
      </c>
      <c r="G101" s="5">
        <v>3337</v>
      </c>
      <c r="H101" s="5">
        <v>3202</v>
      </c>
      <c r="I101" s="5">
        <v>3581</v>
      </c>
      <c r="J101" s="5">
        <v>3935</v>
      </c>
      <c r="K101" s="5"/>
      <c r="L101" s="5"/>
      <c r="M101" s="5"/>
      <c r="N101" s="5"/>
      <c r="O101" s="5"/>
      <c r="P101" s="5">
        <f t="shared" ref="P101:P132" si="9">SUM(D101:O101)</f>
        <v>24034</v>
      </c>
      <c r="Q101" s="17">
        <v>597625</v>
      </c>
      <c r="R101" s="66">
        <f t="shared" ref="R101:R132" si="10">P101/Q101*10000</f>
        <v>402.15854423760715</v>
      </c>
      <c r="T101" s="73"/>
      <c r="U101" s="151"/>
      <c r="V101" s="151"/>
      <c r="W101" s="113"/>
      <c r="X101" s="113"/>
    </row>
    <row r="102" spans="1:24" ht="16.5" thickBot="1" x14ac:dyDescent="0.3">
      <c r="A102" s="67" t="s">
        <v>37</v>
      </c>
      <c r="B102" s="130" t="s">
        <v>217</v>
      </c>
      <c r="C102" s="5" t="s">
        <v>250</v>
      </c>
      <c r="D102" s="5">
        <v>1981</v>
      </c>
      <c r="E102" s="5">
        <v>2426</v>
      </c>
      <c r="F102" s="5">
        <v>2584</v>
      </c>
      <c r="G102" s="5">
        <v>2316</v>
      </c>
      <c r="H102" s="5">
        <v>2342</v>
      </c>
      <c r="I102" s="5">
        <v>2192</v>
      </c>
      <c r="J102" s="5">
        <v>2586</v>
      </c>
      <c r="K102" s="5"/>
      <c r="L102" s="5"/>
      <c r="M102" s="5"/>
      <c r="N102" s="5"/>
      <c r="O102" s="5"/>
      <c r="P102" s="5">
        <f t="shared" si="9"/>
        <v>16427</v>
      </c>
      <c r="Q102" s="17">
        <v>408831</v>
      </c>
      <c r="R102" s="66">
        <f t="shared" si="10"/>
        <v>401.80416847059053</v>
      </c>
      <c r="U102" s="151"/>
      <c r="V102" s="151"/>
      <c r="W102" s="113"/>
      <c r="X102" s="113"/>
    </row>
    <row r="103" spans="1:24" ht="16.5" thickBot="1" x14ac:dyDescent="0.3">
      <c r="A103" s="67" t="s">
        <v>41</v>
      </c>
      <c r="B103" s="130" t="s">
        <v>219</v>
      </c>
      <c r="C103" s="5" t="s">
        <v>249</v>
      </c>
      <c r="D103" s="5">
        <v>14509</v>
      </c>
      <c r="E103" s="5">
        <v>15875</v>
      </c>
      <c r="F103" s="5">
        <v>16504</v>
      </c>
      <c r="G103" s="5">
        <v>16093</v>
      </c>
      <c r="H103" s="5">
        <v>14822</v>
      </c>
      <c r="I103" s="5">
        <v>15354</v>
      </c>
      <c r="J103" s="5">
        <v>16436</v>
      </c>
      <c r="K103" s="5"/>
      <c r="L103" s="5"/>
      <c r="M103" s="5"/>
      <c r="N103" s="5"/>
      <c r="O103" s="5"/>
      <c r="P103" s="5">
        <f t="shared" si="9"/>
        <v>109593</v>
      </c>
      <c r="Q103" s="17">
        <v>2877649</v>
      </c>
      <c r="R103" s="66">
        <f t="shared" si="10"/>
        <v>380.8421388432015</v>
      </c>
      <c r="U103" s="151"/>
      <c r="V103" s="151"/>
      <c r="W103" s="113"/>
      <c r="X103" s="113"/>
    </row>
    <row r="104" spans="1:24" ht="16.5" thickBot="1" x14ac:dyDescent="0.3">
      <c r="A104" s="67" t="s">
        <v>38</v>
      </c>
      <c r="B104" s="130" t="s">
        <v>220</v>
      </c>
      <c r="C104" s="5" t="s">
        <v>253</v>
      </c>
      <c r="D104" s="5">
        <v>3893</v>
      </c>
      <c r="E104" s="5">
        <v>3968</v>
      </c>
      <c r="F104" s="5">
        <v>4155</v>
      </c>
      <c r="G104" s="5">
        <v>4134</v>
      </c>
      <c r="H104" s="5">
        <v>4197</v>
      </c>
      <c r="I104" s="5">
        <v>3820</v>
      </c>
      <c r="J104" s="5">
        <v>4231</v>
      </c>
      <c r="K104" s="5"/>
      <c r="L104" s="5"/>
      <c r="M104" s="5"/>
      <c r="N104" s="5"/>
      <c r="O104" s="5"/>
      <c r="P104" s="5">
        <f t="shared" si="9"/>
        <v>28398</v>
      </c>
      <c r="Q104" s="17">
        <v>762085</v>
      </c>
      <c r="R104" s="66">
        <f t="shared" si="10"/>
        <v>372.63559839125554</v>
      </c>
      <c r="U104" s="151"/>
      <c r="V104" s="151"/>
      <c r="W104" s="113"/>
      <c r="X104" s="113"/>
    </row>
    <row r="105" spans="1:24" ht="16.5" thickBot="1" x14ac:dyDescent="0.3">
      <c r="A105" s="67" t="s">
        <v>40</v>
      </c>
      <c r="B105" s="130" t="s">
        <v>221</v>
      </c>
      <c r="C105" s="5" t="s">
        <v>252</v>
      </c>
      <c r="D105" s="5">
        <v>2852</v>
      </c>
      <c r="E105" s="5">
        <v>2924</v>
      </c>
      <c r="F105" s="5">
        <v>3171</v>
      </c>
      <c r="G105" s="5">
        <v>3379</v>
      </c>
      <c r="H105" s="5">
        <v>3112</v>
      </c>
      <c r="I105" s="5">
        <v>2817</v>
      </c>
      <c r="J105" s="5">
        <v>3366</v>
      </c>
      <c r="K105" s="5"/>
      <c r="L105" s="5"/>
      <c r="M105" s="5"/>
      <c r="N105" s="5"/>
      <c r="O105" s="5"/>
      <c r="P105" s="5">
        <f t="shared" si="9"/>
        <v>21621</v>
      </c>
      <c r="Q105" s="17">
        <v>588703</v>
      </c>
      <c r="R105" s="66">
        <f t="shared" si="10"/>
        <v>367.26498760835261</v>
      </c>
      <c r="U105" s="151"/>
      <c r="V105" s="151"/>
      <c r="W105" s="113"/>
      <c r="X105" s="113"/>
    </row>
    <row r="106" spans="1:24" ht="16.5" thickBot="1" x14ac:dyDescent="0.3">
      <c r="A106" s="67" t="s">
        <v>35</v>
      </c>
      <c r="B106" s="130" t="s">
        <v>224</v>
      </c>
      <c r="C106" s="5" t="s">
        <v>254</v>
      </c>
      <c r="D106" s="5">
        <v>1887</v>
      </c>
      <c r="E106" s="5">
        <v>1932</v>
      </c>
      <c r="F106" s="5">
        <v>2068</v>
      </c>
      <c r="G106" s="5">
        <v>2197</v>
      </c>
      <c r="H106" s="5">
        <v>2164</v>
      </c>
      <c r="I106" s="5">
        <v>2277</v>
      </c>
      <c r="J106" s="5">
        <v>2313</v>
      </c>
      <c r="K106" s="5"/>
      <c r="L106" s="5"/>
      <c r="M106" s="5"/>
      <c r="N106" s="5"/>
      <c r="O106" s="5"/>
      <c r="P106" s="5">
        <f t="shared" si="9"/>
        <v>14838</v>
      </c>
      <c r="Q106" s="17">
        <v>438396</v>
      </c>
      <c r="R106" s="66">
        <f t="shared" si="10"/>
        <v>338.46111734596116</v>
      </c>
      <c r="U106" s="151"/>
      <c r="V106" s="151"/>
      <c r="W106" s="113"/>
      <c r="X106" s="113"/>
    </row>
    <row r="107" spans="1:24" ht="16.5" thickBot="1" x14ac:dyDescent="0.3">
      <c r="A107" s="67" t="s">
        <v>42</v>
      </c>
      <c r="B107" s="130" t="s">
        <v>223</v>
      </c>
      <c r="C107" s="5" t="s">
        <v>28</v>
      </c>
      <c r="D107" s="5">
        <v>32677</v>
      </c>
      <c r="E107" s="5">
        <v>34962</v>
      </c>
      <c r="F107" s="5">
        <v>38963</v>
      </c>
      <c r="G107" s="5">
        <v>39114</v>
      </c>
      <c r="H107" s="5">
        <v>36860</v>
      </c>
      <c r="I107" s="5">
        <v>37614</v>
      </c>
      <c r="J107" s="5">
        <v>41077</v>
      </c>
      <c r="K107" s="5"/>
      <c r="L107" s="5"/>
      <c r="M107" s="5"/>
      <c r="N107" s="5"/>
      <c r="O107" s="5"/>
      <c r="P107" s="5">
        <f t="shared" si="9"/>
        <v>261267</v>
      </c>
      <c r="Q107" s="17">
        <v>7774055</v>
      </c>
      <c r="R107" s="66">
        <f t="shared" si="10"/>
        <v>336.07557445888921</v>
      </c>
      <c r="U107" s="151"/>
      <c r="V107" s="151"/>
      <c r="W107" s="113"/>
      <c r="X107" s="113"/>
    </row>
    <row r="108" spans="1:24" ht="16.5" thickBot="1" x14ac:dyDescent="0.3">
      <c r="A108" s="67" t="s">
        <v>52</v>
      </c>
      <c r="B108" s="130" t="s">
        <v>225</v>
      </c>
      <c r="C108" s="5" t="s">
        <v>256</v>
      </c>
      <c r="D108" s="5">
        <v>1544</v>
      </c>
      <c r="E108" s="5">
        <v>1708</v>
      </c>
      <c r="F108" s="5">
        <v>1980</v>
      </c>
      <c r="G108" s="5">
        <v>1888</v>
      </c>
      <c r="H108" s="5">
        <v>1897</v>
      </c>
      <c r="I108" s="5">
        <v>2002</v>
      </c>
      <c r="J108" s="5">
        <v>2045</v>
      </c>
      <c r="K108" s="5"/>
      <c r="L108" s="5"/>
      <c r="M108" s="5"/>
      <c r="N108" s="5"/>
      <c r="O108" s="5"/>
      <c r="P108" s="5">
        <f t="shared" si="9"/>
        <v>13064</v>
      </c>
      <c r="Q108" s="17">
        <v>397769</v>
      </c>
      <c r="R108" s="66">
        <f t="shared" si="10"/>
        <v>328.4318285235903</v>
      </c>
      <c r="U108" s="151"/>
      <c r="V108" s="151"/>
      <c r="W108" s="113"/>
      <c r="X108" s="113"/>
    </row>
    <row r="109" spans="1:24" ht="16.5" thickBot="1" x14ac:dyDescent="0.3">
      <c r="A109" s="67" t="s">
        <v>46</v>
      </c>
      <c r="B109" s="130" t="s">
        <v>222</v>
      </c>
      <c r="C109" s="5" t="s">
        <v>255</v>
      </c>
      <c r="D109" s="5">
        <v>11738</v>
      </c>
      <c r="E109" s="5">
        <v>11437</v>
      </c>
      <c r="F109" s="5">
        <v>12063</v>
      </c>
      <c r="G109" s="5">
        <v>11419</v>
      </c>
      <c r="H109" s="5">
        <v>11081</v>
      </c>
      <c r="I109" s="5">
        <v>10686</v>
      </c>
      <c r="J109" s="5">
        <v>11460</v>
      </c>
      <c r="K109" s="5"/>
      <c r="L109" s="5"/>
      <c r="M109" s="5"/>
      <c r="N109" s="5"/>
      <c r="O109" s="5"/>
      <c r="P109" s="5">
        <f t="shared" si="9"/>
        <v>79884</v>
      </c>
      <c r="Q109" s="17">
        <v>2464918</v>
      </c>
      <c r="R109" s="66">
        <f t="shared" si="10"/>
        <v>324.08380319345309</v>
      </c>
      <c r="U109" s="151"/>
      <c r="V109" s="151"/>
      <c r="W109" s="113"/>
      <c r="X109" s="113"/>
    </row>
    <row r="110" spans="1:24" ht="16.5" thickBot="1" x14ac:dyDescent="0.3">
      <c r="A110" s="67" t="s">
        <v>43</v>
      </c>
      <c r="B110" s="130" t="s">
        <v>226</v>
      </c>
      <c r="C110" s="5" t="s">
        <v>257</v>
      </c>
      <c r="D110" s="5">
        <v>2121</v>
      </c>
      <c r="E110" s="5">
        <v>2298</v>
      </c>
      <c r="F110" s="5">
        <v>2717</v>
      </c>
      <c r="G110" s="5">
        <v>2436</v>
      </c>
      <c r="H110" s="5">
        <v>2228</v>
      </c>
      <c r="I110" s="5">
        <v>2585</v>
      </c>
      <c r="J110" s="5">
        <v>2662</v>
      </c>
      <c r="K110" s="5"/>
      <c r="L110" s="5"/>
      <c r="M110" s="5"/>
      <c r="N110" s="5"/>
      <c r="O110" s="5"/>
      <c r="P110" s="5">
        <f t="shared" si="9"/>
        <v>17047</v>
      </c>
      <c r="Q110" s="17">
        <v>556159</v>
      </c>
      <c r="R110" s="66">
        <f t="shared" si="10"/>
        <v>306.51306550824495</v>
      </c>
      <c r="U110" s="151"/>
      <c r="V110" s="151"/>
      <c r="W110" s="113"/>
      <c r="X110" s="113"/>
    </row>
    <row r="111" spans="1:24" ht="16.5" thickBot="1" x14ac:dyDescent="0.3">
      <c r="A111" s="67" t="s">
        <v>44</v>
      </c>
      <c r="B111" s="130" t="s">
        <v>227</v>
      </c>
      <c r="C111" s="5" t="s">
        <v>259</v>
      </c>
      <c r="D111" s="5">
        <v>1200</v>
      </c>
      <c r="E111" s="5">
        <v>1346</v>
      </c>
      <c r="F111" s="5">
        <v>1498</v>
      </c>
      <c r="G111" s="5">
        <v>1428</v>
      </c>
      <c r="H111" s="5">
        <v>1519</v>
      </c>
      <c r="I111" s="5">
        <v>1465</v>
      </c>
      <c r="J111" s="5">
        <v>1440</v>
      </c>
      <c r="K111" s="5"/>
      <c r="L111" s="5"/>
      <c r="M111" s="5"/>
      <c r="N111" s="5"/>
      <c r="O111" s="5"/>
      <c r="P111" s="5">
        <f t="shared" si="9"/>
        <v>9896</v>
      </c>
      <c r="Q111" s="17">
        <v>328469</v>
      </c>
      <c r="R111" s="66">
        <f t="shared" si="10"/>
        <v>301.27652837862934</v>
      </c>
      <c r="U111" s="151"/>
      <c r="V111" s="151"/>
      <c r="W111" s="113"/>
      <c r="X111" s="113"/>
    </row>
    <row r="112" spans="1:24" ht="16.5" thickBot="1" x14ac:dyDescent="0.3">
      <c r="A112" s="67" t="s">
        <v>45</v>
      </c>
      <c r="B112" s="130" t="s">
        <v>228</v>
      </c>
      <c r="C112" s="5" t="s">
        <v>260</v>
      </c>
      <c r="D112" s="5">
        <v>1324</v>
      </c>
      <c r="E112" s="5">
        <v>1391</v>
      </c>
      <c r="F112" s="5">
        <v>1502</v>
      </c>
      <c r="G112" s="5">
        <v>1506</v>
      </c>
      <c r="H112" s="5">
        <v>1464</v>
      </c>
      <c r="I112" s="5">
        <v>1546</v>
      </c>
      <c r="J112" s="5">
        <v>1602</v>
      </c>
      <c r="K112" s="5"/>
      <c r="L112" s="5"/>
      <c r="M112" s="5"/>
      <c r="N112" s="5"/>
      <c r="O112" s="5"/>
      <c r="P112" s="5">
        <f t="shared" si="9"/>
        <v>10335</v>
      </c>
      <c r="Q112" s="17">
        <v>364585</v>
      </c>
      <c r="R112" s="66">
        <f t="shared" si="10"/>
        <v>283.47298983776074</v>
      </c>
      <c r="U112" s="151"/>
      <c r="V112" s="151"/>
      <c r="W112" s="113"/>
      <c r="X112" s="113"/>
    </row>
    <row r="113" spans="1:24" ht="16.5" thickBot="1" x14ac:dyDescent="0.3">
      <c r="A113" s="67" t="s">
        <v>47</v>
      </c>
      <c r="B113" s="130" t="s">
        <v>229</v>
      </c>
      <c r="C113" s="5" t="s">
        <v>258</v>
      </c>
      <c r="D113" s="5">
        <v>939</v>
      </c>
      <c r="E113" s="5">
        <v>805</v>
      </c>
      <c r="F113" s="5">
        <v>748</v>
      </c>
      <c r="G113" s="5">
        <v>736</v>
      </c>
      <c r="H113" s="5">
        <v>782</v>
      </c>
      <c r="I113" s="5">
        <v>728</v>
      </c>
      <c r="J113" s="5">
        <v>1014</v>
      </c>
      <c r="K113" s="5"/>
      <c r="L113" s="5"/>
      <c r="M113" s="5"/>
      <c r="N113" s="5"/>
      <c r="O113" s="5"/>
      <c r="P113" s="5">
        <f t="shared" si="9"/>
        <v>5752</v>
      </c>
      <c r="Q113" s="17">
        <v>210774</v>
      </c>
      <c r="R113" s="66">
        <f t="shared" si="10"/>
        <v>272.8989344036741</v>
      </c>
      <c r="U113" s="151"/>
      <c r="V113" s="151"/>
      <c r="W113" s="113"/>
      <c r="X113" s="113"/>
    </row>
    <row r="114" spans="1:24" ht="16.5" thickBot="1" x14ac:dyDescent="0.3">
      <c r="A114" s="67" t="s">
        <v>55</v>
      </c>
      <c r="B114" s="130" t="s">
        <v>230</v>
      </c>
      <c r="C114" s="5" t="s">
        <v>261</v>
      </c>
      <c r="D114" s="5">
        <v>197</v>
      </c>
      <c r="E114" s="5">
        <v>175</v>
      </c>
      <c r="F114" s="5">
        <v>229</v>
      </c>
      <c r="G114" s="5">
        <v>228</v>
      </c>
      <c r="H114" s="5">
        <v>244</v>
      </c>
      <c r="I114" s="5">
        <v>218</v>
      </c>
      <c r="J114" s="5">
        <v>195</v>
      </c>
      <c r="K114" s="5"/>
      <c r="L114" s="5"/>
      <c r="M114" s="5"/>
      <c r="N114" s="5"/>
      <c r="O114" s="5"/>
      <c r="P114" s="5">
        <f t="shared" si="9"/>
        <v>1486</v>
      </c>
      <c r="Q114" s="17">
        <v>56980</v>
      </c>
      <c r="R114" s="66">
        <f t="shared" si="10"/>
        <v>260.7932607932608</v>
      </c>
      <c r="U114" s="151"/>
      <c r="V114" s="151"/>
      <c r="W114" s="113"/>
      <c r="X114" s="113"/>
    </row>
    <row r="115" spans="1:24" ht="16.5" thickBot="1" x14ac:dyDescent="0.3">
      <c r="A115" s="67" t="s">
        <v>54</v>
      </c>
      <c r="B115" s="130" t="s">
        <v>232</v>
      </c>
      <c r="C115" s="5" t="s">
        <v>265</v>
      </c>
      <c r="D115" s="5">
        <v>910</v>
      </c>
      <c r="E115" s="5">
        <v>1099</v>
      </c>
      <c r="F115" s="5">
        <v>1112</v>
      </c>
      <c r="G115" s="5">
        <v>1162</v>
      </c>
      <c r="H115" s="5">
        <v>1130</v>
      </c>
      <c r="I115" s="5">
        <v>1089</v>
      </c>
      <c r="J115" s="5">
        <v>1288</v>
      </c>
      <c r="K115" s="5"/>
      <c r="L115" s="5"/>
      <c r="M115" s="5"/>
      <c r="N115" s="5"/>
      <c r="O115" s="5"/>
      <c r="P115" s="5">
        <f t="shared" si="9"/>
        <v>7790</v>
      </c>
      <c r="Q115" s="17">
        <v>338029</v>
      </c>
      <c r="R115" s="66">
        <f t="shared" si="10"/>
        <v>230.45360013489966</v>
      </c>
      <c r="U115" s="151"/>
      <c r="V115" s="151"/>
      <c r="W115" s="113"/>
      <c r="X115" s="113"/>
    </row>
    <row r="116" spans="1:24" ht="16.5" thickBot="1" x14ac:dyDescent="0.3">
      <c r="A116" s="67" t="s">
        <v>49</v>
      </c>
      <c r="B116" s="130" t="s">
        <v>231</v>
      </c>
      <c r="C116" s="5" t="s">
        <v>262</v>
      </c>
      <c r="D116" s="5">
        <v>391</v>
      </c>
      <c r="E116" s="5">
        <v>471</v>
      </c>
      <c r="F116" s="5">
        <v>483</v>
      </c>
      <c r="G116" s="5">
        <v>446</v>
      </c>
      <c r="H116" s="5">
        <v>461</v>
      </c>
      <c r="I116" s="5">
        <v>402</v>
      </c>
      <c r="J116" s="5">
        <v>380</v>
      </c>
      <c r="K116" s="5"/>
      <c r="L116" s="5"/>
      <c r="M116" s="5"/>
      <c r="N116" s="5"/>
      <c r="O116" s="5"/>
      <c r="P116" s="5">
        <f t="shared" si="9"/>
        <v>3034</v>
      </c>
      <c r="Q116" s="17">
        <v>140608</v>
      </c>
      <c r="R116" s="66">
        <f t="shared" si="10"/>
        <v>215.77719617660446</v>
      </c>
      <c r="U116" s="151"/>
      <c r="V116" s="151"/>
      <c r="W116" s="113"/>
      <c r="X116" s="113"/>
    </row>
    <row r="117" spans="1:24" ht="16.5" thickBot="1" x14ac:dyDescent="0.3">
      <c r="A117" s="67" t="s">
        <v>51</v>
      </c>
      <c r="B117" s="130" t="s">
        <v>233</v>
      </c>
      <c r="C117" s="5" t="s">
        <v>270</v>
      </c>
      <c r="D117" s="5">
        <v>94</v>
      </c>
      <c r="E117" s="5">
        <v>107</v>
      </c>
      <c r="F117" s="5">
        <v>148</v>
      </c>
      <c r="G117" s="5">
        <v>132</v>
      </c>
      <c r="H117" s="5">
        <v>87</v>
      </c>
      <c r="I117" s="5">
        <v>114</v>
      </c>
      <c r="J117" s="5">
        <v>115</v>
      </c>
      <c r="K117" s="5"/>
      <c r="L117" s="5"/>
      <c r="M117" s="5"/>
      <c r="N117" s="5"/>
      <c r="O117" s="5"/>
      <c r="P117" s="5">
        <f t="shared" si="9"/>
        <v>797</v>
      </c>
      <c r="Q117" s="17">
        <v>38395</v>
      </c>
      <c r="R117" s="66">
        <f t="shared" si="10"/>
        <v>207.57911186352388</v>
      </c>
      <c r="U117" s="151"/>
      <c r="V117" s="151"/>
      <c r="W117" s="113"/>
      <c r="X117" s="113"/>
    </row>
    <row r="118" spans="1:24" ht="16.5" thickBot="1" x14ac:dyDescent="0.3">
      <c r="A118" s="67" t="s">
        <v>53</v>
      </c>
      <c r="B118" s="130" t="s">
        <v>234</v>
      </c>
      <c r="C118" s="5" t="s">
        <v>263</v>
      </c>
      <c r="D118" s="5">
        <v>4689</v>
      </c>
      <c r="E118" s="5">
        <v>4055</v>
      </c>
      <c r="F118" s="5">
        <v>4966</v>
      </c>
      <c r="G118" s="5">
        <v>4820</v>
      </c>
      <c r="H118" s="5">
        <v>4408</v>
      </c>
      <c r="I118" s="5">
        <v>4416</v>
      </c>
      <c r="J118" s="5">
        <v>4535</v>
      </c>
      <c r="K118" s="5"/>
      <c r="L118" s="5"/>
      <c r="M118" s="5"/>
      <c r="N118" s="5"/>
      <c r="O118" s="5"/>
      <c r="P118" s="5">
        <f t="shared" si="9"/>
        <v>31889</v>
      </c>
      <c r="Q118" s="17">
        <v>1562715</v>
      </c>
      <c r="R118" s="66">
        <f t="shared" si="10"/>
        <v>204.06152113469184</v>
      </c>
      <c r="U118" s="151"/>
      <c r="V118" s="151"/>
      <c r="W118" s="113"/>
      <c r="X118" s="113"/>
    </row>
    <row r="119" spans="1:24" ht="16.5" thickBot="1" x14ac:dyDescent="0.3">
      <c r="A119" s="67" t="s">
        <v>63</v>
      </c>
      <c r="B119" s="130" t="s">
        <v>235</v>
      </c>
      <c r="C119" s="5" t="s">
        <v>271</v>
      </c>
      <c r="D119" s="5">
        <v>406</v>
      </c>
      <c r="E119" s="5">
        <v>443</v>
      </c>
      <c r="F119" s="5">
        <v>453</v>
      </c>
      <c r="G119" s="5">
        <v>719</v>
      </c>
      <c r="H119" s="5">
        <v>515</v>
      </c>
      <c r="I119" s="5">
        <v>547</v>
      </c>
      <c r="J119" s="5">
        <v>516</v>
      </c>
      <c r="K119" s="5"/>
      <c r="L119" s="5"/>
      <c r="M119" s="5"/>
      <c r="N119" s="5"/>
      <c r="O119" s="5"/>
      <c r="P119" s="5">
        <f t="shared" si="9"/>
        <v>3599</v>
      </c>
      <c r="Q119" s="17">
        <v>177474</v>
      </c>
      <c r="R119" s="66">
        <f t="shared" si="10"/>
        <v>202.79026787022323</v>
      </c>
      <c r="U119" s="151"/>
      <c r="V119" s="151"/>
      <c r="W119" s="113"/>
      <c r="X119" s="113"/>
    </row>
    <row r="120" spans="1:24" ht="16.5" thickBot="1" x14ac:dyDescent="0.3">
      <c r="A120" s="67" t="s">
        <v>58</v>
      </c>
      <c r="B120" s="130" t="s">
        <v>236</v>
      </c>
      <c r="C120" s="5" t="s">
        <v>267</v>
      </c>
      <c r="D120" s="5">
        <v>3504</v>
      </c>
      <c r="E120" s="5">
        <v>3404</v>
      </c>
      <c r="F120" s="5">
        <v>3672</v>
      </c>
      <c r="G120" s="5">
        <v>3562</v>
      </c>
      <c r="H120" s="5">
        <v>3444</v>
      </c>
      <c r="I120" s="5">
        <v>3618</v>
      </c>
      <c r="J120" s="5">
        <v>3909</v>
      </c>
      <c r="K120" s="5"/>
      <c r="L120" s="5"/>
      <c r="M120" s="5"/>
      <c r="N120" s="5"/>
      <c r="O120" s="5"/>
      <c r="P120" s="5">
        <f t="shared" si="9"/>
        <v>25113</v>
      </c>
      <c r="Q120" s="17">
        <v>1254611</v>
      </c>
      <c r="R120" s="66">
        <f t="shared" si="10"/>
        <v>200.16562902764281</v>
      </c>
      <c r="U120" s="151"/>
      <c r="V120" s="151"/>
      <c r="W120" s="113"/>
      <c r="X120" s="113"/>
    </row>
    <row r="121" spans="1:24" ht="16.5" thickBot="1" x14ac:dyDescent="0.3">
      <c r="A121" s="67" t="s">
        <v>39</v>
      </c>
      <c r="B121" s="130" t="s">
        <v>238</v>
      </c>
      <c r="C121" s="5" t="s">
        <v>264</v>
      </c>
      <c r="D121" s="5">
        <v>417</v>
      </c>
      <c r="E121" s="5">
        <v>590</v>
      </c>
      <c r="F121" s="5">
        <v>541</v>
      </c>
      <c r="G121" s="5">
        <v>573</v>
      </c>
      <c r="H121" s="5">
        <v>581</v>
      </c>
      <c r="I121" s="5">
        <v>588</v>
      </c>
      <c r="J121" s="5">
        <v>622</v>
      </c>
      <c r="K121" s="5"/>
      <c r="L121" s="5"/>
      <c r="M121" s="5"/>
      <c r="N121" s="5"/>
      <c r="O121" s="5"/>
      <c r="P121" s="5">
        <f t="shared" si="9"/>
        <v>3912</v>
      </c>
      <c r="Q121" s="17">
        <v>197129</v>
      </c>
      <c r="R121" s="66">
        <f t="shared" si="10"/>
        <v>198.44873154127501</v>
      </c>
      <c r="U121" s="151"/>
      <c r="V121" s="151"/>
      <c r="W121" s="113"/>
      <c r="X121" s="113"/>
    </row>
    <row r="122" spans="1:24" ht="16.5" thickBot="1" x14ac:dyDescent="0.3">
      <c r="A122" s="67" t="s">
        <v>50</v>
      </c>
      <c r="B122" s="130" t="s">
        <v>240</v>
      </c>
      <c r="C122" s="5" t="s">
        <v>266</v>
      </c>
      <c r="D122" s="5">
        <v>529</v>
      </c>
      <c r="E122" s="5">
        <v>732</v>
      </c>
      <c r="F122" s="5">
        <v>670</v>
      </c>
      <c r="G122" s="5">
        <v>678</v>
      </c>
      <c r="H122" s="5">
        <v>710</v>
      </c>
      <c r="I122" s="5">
        <v>673</v>
      </c>
      <c r="J122" s="5">
        <v>856</v>
      </c>
      <c r="K122" s="5"/>
      <c r="L122" s="5"/>
      <c r="M122" s="5"/>
      <c r="N122" s="5"/>
      <c r="O122" s="5"/>
      <c r="P122" s="5">
        <f t="shared" si="9"/>
        <v>4848</v>
      </c>
      <c r="Q122" s="17">
        <v>244842</v>
      </c>
      <c r="R122" s="66">
        <f t="shared" si="10"/>
        <v>198.00524419829932</v>
      </c>
      <c r="U122" s="151"/>
      <c r="V122" s="151"/>
      <c r="W122" s="113"/>
      <c r="X122" s="113"/>
    </row>
    <row r="123" spans="1:24" ht="16.5" thickBot="1" x14ac:dyDescent="0.3">
      <c r="A123" s="67" t="s">
        <v>62</v>
      </c>
      <c r="B123" s="130" t="s">
        <v>237</v>
      </c>
      <c r="C123" s="5" t="s">
        <v>268</v>
      </c>
      <c r="D123" s="5">
        <v>2533</v>
      </c>
      <c r="E123" s="5">
        <v>2578</v>
      </c>
      <c r="F123" s="5">
        <v>2605</v>
      </c>
      <c r="G123" s="5">
        <v>2482</v>
      </c>
      <c r="H123" s="5">
        <v>2263</v>
      </c>
      <c r="I123" s="5">
        <v>2014</v>
      </c>
      <c r="J123" s="5">
        <v>2893</v>
      </c>
      <c r="K123" s="5"/>
      <c r="L123" s="5"/>
      <c r="M123" s="5"/>
      <c r="N123" s="5"/>
      <c r="O123" s="5"/>
      <c r="P123" s="5">
        <f t="shared" si="9"/>
        <v>17368</v>
      </c>
      <c r="Q123" s="17">
        <v>913417</v>
      </c>
      <c r="R123" s="66">
        <f t="shared" si="10"/>
        <v>190.14316571730109</v>
      </c>
      <c r="U123" s="151"/>
      <c r="V123" s="151"/>
      <c r="W123" s="113"/>
      <c r="X123" s="113"/>
    </row>
    <row r="124" spans="1:24" ht="16.5" thickBot="1" x14ac:dyDescent="0.3">
      <c r="A124" s="67" t="s">
        <v>56</v>
      </c>
      <c r="B124" s="130" t="s">
        <v>239</v>
      </c>
      <c r="C124" s="5" t="s">
        <v>269</v>
      </c>
      <c r="D124" s="5">
        <v>1291</v>
      </c>
      <c r="E124" s="5">
        <v>1252</v>
      </c>
      <c r="F124" s="5">
        <v>1550</v>
      </c>
      <c r="G124" s="5">
        <v>1481</v>
      </c>
      <c r="H124" s="5">
        <v>1300</v>
      </c>
      <c r="I124" s="5">
        <v>1294</v>
      </c>
      <c r="J124" s="5">
        <v>1558</v>
      </c>
      <c r="K124" s="5"/>
      <c r="L124" s="5"/>
      <c r="M124" s="5"/>
      <c r="N124" s="5"/>
      <c r="O124" s="5"/>
      <c r="P124" s="5">
        <f t="shared" si="9"/>
        <v>9726</v>
      </c>
      <c r="Q124" s="17">
        <v>519459</v>
      </c>
      <c r="R124" s="66">
        <f t="shared" si="10"/>
        <v>187.23325613763549</v>
      </c>
      <c r="U124" s="151"/>
      <c r="V124" s="151"/>
      <c r="W124" s="113"/>
      <c r="X124" s="113"/>
    </row>
    <row r="125" spans="1:24" ht="16.5" thickBot="1" x14ac:dyDescent="0.3">
      <c r="A125" s="67" t="s">
        <v>61</v>
      </c>
      <c r="B125" s="130" t="s">
        <v>242</v>
      </c>
      <c r="C125" s="5" t="s">
        <v>273</v>
      </c>
      <c r="D125" s="5">
        <v>1228</v>
      </c>
      <c r="E125" s="5">
        <v>1213</v>
      </c>
      <c r="F125" s="5">
        <v>1465</v>
      </c>
      <c r="G125" s="5">
        <v>1411</v>
      </c>
      <c r="H125" s="5">
        <v>1479</v>
      </c>
      <c r="I125" s="5">
        <v>1441</v>
      </c>
      <c r="J125" s="5">
        <v>1630</v>
      </c>
      <c r="K125" s="5"/>
      <c r="L125" s="5"/>
      <c r="M125" s="5"/>
      <c r="N125" s="5"/>
      <c r="O125" s="5"/>
      <c r="P125" s="5">
        <f t="shared" si="9"/>
        <v>9867</v>
      </c>
      <c r="Q125" s="17">
        <v>581756</v>
      </c>
      <c r="R125" s="66">
        <f t="shared" si="10"/>
        <v>169.60718926835307</v>
      </c>
      <c r="U125" s="151"/>
      <c r="V125" s="151"/>
      <c r="W125" s="113"/>
      <c r="X125" s="113"/>
    </row>
    <row r="126" spans="1:24" ht="16.5" thickBot="1" x14ac:dyDescent="0.3">
      <c r="A126" s="67" t="s">
        <v>60</v>
      </c>
      <c r="B126" s="130" t="s">
        <v>241</v>
      </c>
      <c r="C126" s="5" t="s">
        <v>272</v>
      </c>
      <c r="D126" s="5">
        <v>1092</v>
      </c>
      <c r="E126" s="5">
        <v>1222</v>
      </c>
      <c r="F126" s="5">
        <v>1212</v>
      </c>
      <c r="G126" s="5">
        <v>1092</v>
      </c>
      <c r="H126" s="5">
        <v>1119</v>
      </c>
      <c r="I126" s="5">
        <v>1152</v>
      </c>
      <c r="J126" s="5">
        <v>1277</v>
      </c>
      <c r="K126" s="5"/>
      <c r="L126" s="5"/>
      <c r="M126" s="5"/>
      <c r="N126" s="5"/>
      <c r="O126" s="5"/>
      <c r="P126" s="5">
        <f t="shared" si="9"/>
        <v>8166</v>
      </c>
      <c r="Q126" s="17">
        <v>502276</v>
      </c>
      <c r="R126" s="66">
        <f t="shared" si="10"/>
        <v>162.57993613073293</v>
      </c>
      <c r="U126" s="151"/>
      <c r="V126" s="151"/>
      <c r="W126" s="113"/>
      <c r="X126" s="113"/>
    </row>
    <row r="127" spans="1:24" ht="16.5" thickBot="1" x14ac:dyDescent="0.3">
      <c r="A127" s="67" t="s">
        <v>48</v>
      </c>
      <c r="B127" s="130" t="s">
        <v>243</v>
      </c>
      <c r="C127" s="5" t="s">
        <v>275</v>
      </c>
      <c r="D127" s="5">
        <v>75</v>
      </c>
      <c r="E127" s="5">
        <v>97</v>
      </c>
      <c r="F127" s="5">
        <v>106</v>
      </c>
      <c r="G127" s="5">
        <v>96</v>
      </c>
      <c r="H127" s="5">
        <v>107</v>
      </c>
      <c r="I127" s="5">
        <v>106</v>
      </c>
      <c r="J127" s="5">
        <v>119</v>
      </c>
      <c r="K127" s="5"/>
      <c r="L127" s="5"/>
      <c r="M127" s="5"/>
      <c r="N127" s="5"/>
      <c r="O127" s="5"/>
      <c r="P127" s="5">
        <f t="shared" si="9"/>
        <v>706</v>
      </c>
      <c r="Q127" s="17">
        <v>47818</v>
      </c>
      <c r="R127" s="66">
        <f t="shared" si="10"/>
        <v>147.64314693211762</v>
      </c>
      <c r="U127" s="151"/>
      <c r="V127" s="151"/>
      <c r="W127" s="113"/>
      <c r="X127" s="113"/>
    </row>
    <row r="128" spans="1:24" ht="16.5" thickBot="1" x14ac:dyDescent="0.3">
      <c r="A128" s="67" t="s">
        <v>57</v>
      </c>
      <c r="B128" s="130" t="s">
        <v>244</v>
      </c>
      <c r="C128" s="5" t="s">
        <v>274</v>
      </c>
      <c r="D128" s="5">
        <v>126</v>
      </c>
      <c r="E128" s="5">
        <v>107</v>
      </c>
      <c r="F128" s="5">
        <v>110</v>
      </c>
      <c r="G128" s="5">
        <v>125</v>
      </c>
      <c r="H128" s="5">
        <v>121</v>
      </c>
      <c r="I128" s="5">
        <v>140</v>
      </c>
      <c r="J128" s="5">
        <v>140</v>
      </c>
      <c r="K128" s="5"/>
      <c r="L128" s="5"/>
      <c r="M128" s="5"/>
      <c r="N128" s="5"/>
      <c r="O128" s="5"/>
      <c r="P128" s="5">
        <f t="shared" si="9"/>
        <v>869</v>
      </c>
      <c r="Q128" s="17">
        <v>62015</v>
      </c>
      <c r="R128" s="66">
        <f t="shared" si="10"/>
        <v>140.12738853503186</v>
      </c>
      <c r="U128" s="151"/>
      <c r="V128" s="151"/>
      <c r="W128" s="113"/>
      <c r="X128" s="113"/>
    </row>
    <row r="129" spans="1:24" ht="16.5" thickBot="1" x14ac:dyDescent="0.3">
      <c r="A129" s="67" t="s">
        <v>59</v>
      </c>
      <c r="B129" s="130" t="s">
        <v>245</v>
      </c>
      <c r="C129" s="5" t="s">
        <v>29</v>
      </c>
      <c r="D129" s="5">
        <v>164</v>
      </c>
      <c r="E129" s="5">
        <v>244</v>
      </c>
      <c r="F129" s="5">
        <v>196</v>
      </c>
      <c r="G129" s="5">
        <v>227</v>
      </c>
      <c r="H129" s="5">
        <v>183</v>
      </c>
      <c r="I129" s="5">
        <v>193</v>
      </c>
      <c r="J129" s="5">
        <v>179</v>
      </c>
      <c r="K129" s="5"/>
      <c r="L129" s="5"/>
      <c r="M129" s="5"/>
      <c r="N129" s="5"/>
      <c r="O129" s="5"/>
      <c r="P129" s="5">
        <f t="shared" si="9"/>
        <v>1386</v>
      </c>
      <c r="Q129" s="17">
        <v>114968</v>
      </c>
      <c r="R129" s="66">
        <f t="shared" si="10"/>
        <v>120.55528494885533</v>
      </c>
      <c r="U129" s="151"/>
      <c r="V129" s="151"/>
      <c r="X129" s="113"/>
    </row>
    <row r="130" spans="1:24" ht="16.5" thickBot="1" x14ac:dyDescent="0.3">
      <c r="A130" s="67" t="s">
        <v>65</v>
      </c>
      <c r="B130" s="130" t="s">
        <v>246</v>
      </c>
      <c r="C130" s="5" t="s">
        <v>276</v>
      </c>
      <c r="D130" s="5">
        <v>29</v>
      </c>
      <c r="E130" s="5">
        <v>57</v>
      </c>
      <c r="F130" s="5">
        <v>72</v>
      </c>
      <c r="G130" s="5">
        <v>74</v>
      </c>
      <c r="H130" s="5">
        <v>86</v>
      </c>
      <c r="I130" s="5">
        <v>59</v>
      </c>
      <c r="J130" s="5">
        <v>58</v>
      </c>
      <c r="K130" s="5"/>
      <c r="L130" s="5"/>
      <c r="M130" s="5"/>
      <c r="N130" s="5"/>
      <c r="O130" s="5"/>
      <c r="P130" s="5">
        <f t="shared" si="9"/>
        <v>435</v>
      </c>
      <c r="Q130" s="17">
        <v>39455</v>
      </c>
      <c r="R130" s="66">
        <f t="shared" si="10"/>
        <v>110.2521860347231</v>
      </c>
      <c r="U130" s="151"/>
      <c r="V130" s="151"/>
      <c r="X130" s="113"/>
    </row>
    <row r="131" spans="1:24" ht="16.5" thickBot="1" x14ac:dyDescent="0.3">
      <c r="A131" s="67" t="s">
        <v>64</v>
      </c>
      <c r="B131" s="130" t="s">
        <v>247</v>
      </c>
      <c r="C131" s="5" t="s">
        <v>278</v>
      </c>
      <c r="D131" s="5">
        <v>31</v>
      </c>
      <c r="E131" s="5">
        <v>41</v>
      </c>
      <c r="F131" s="5">
        <v>49</v>
      </c>
      <c r="G131" s="5">
        <v>55</v>
      </c>
      <c r="H131" s="5">
        <v>70</v>
      </c>
      <c r="I131" s="5">
        <v>32</v>
      </c>
      <c r="J131" s="5">
        <v>34</v>
      </c>
      <c r="K131" s="5"/>
      <c r="L131" s="5"/>
      <c r="M131" s="5"/>
      <c r="N131" s="5"/>
      <c r="O131" s="5"/>
      <c r="P131" s="5">
        <f t="shared" si="9"/>
        <v>312</v>
      </c>
      <c r="Q131" s="17">
        <v>30863</v>
      </c>
      <c r="R131" s="66">
        <f t="shared" si="10"/>
        <v>101.09192236658782</v>
      </c>
      <c r="U131" s="151"/>
      <c r="V131" s="151"/>
      <c r="X131" s="113"/>
    </row>
    <row r="132" spans="1:24" ht="16.5" thickBot="1" x14ac:dyDescent="0.3">
      <c r="A132" s="67" t="s">
        <v>66</v>
      </c>
      <c r="B132" s="130" t="s">
        <v>248</v>
      </c>
      <c r="C132" s="5" t="s">
        <v>277</v>
      </c>
      <c r="D132" s="5">
        <v>20</v>
      </c>
      <c r="E132" s="5">
        <v>17</v>
      </c>
      <c r="F132" s="5">
        <v>21</v>
      </c>
      <c r="G132" s="5">
        <v>32</v>
      </c>
      <c r="H132" s="5">
        <v>43</v>
      </c>
      <c r="I132" s="5">
        <v>56</v>
      </c>
      <c r="J132" s="5">
        <v>28</v>
      </c>
      <c r="K132" s="5"/>
      <c r="L132" s="5"/>
      <c r="M132" s="5"/>
      <c r="N132" s="5"/>
      <c r="O132" s="5"/>
      <c r="P132" s="5">
        <f t="shared" si="9"/>
        <v>217</v>
      </c>
      <c r="Q132" s="17">
        <v>21996</v>
      </c>
      <c r="R132" s="66">
        <f t="shared" si="10"/>
        <v>98.654300781960359</v>
      </c>
      <c r="U132" s="151"/>
      <c r="V132" s="151"/>
      <c r="X132" s="113"/>
    </row>
    <row r="133" spans="1:24" ht="16.5" thickBot="1" x14ac:dyDescent="0.3">
      <c r="C133" s="20" t="s">
        <v>16</v>
      </c>
      <c r="D133" s="21">
        <f t="shared" ref="D133:P133" si="11">SUM(D101:D132)</f>
        <v>97656</v>
      </c>
      <c r="E133" s="21">
        <f t="shared" si="11"/>
        <v>102195</v>
      </c>
      <c r="F133" s="21">
        <f t="shared" si="11"/>
        <v>111108</v>
      </c>
      <c r="G133" s="21">
        <f t="shared" si="11"/>
        <v>109378</v>
      </c>
      <c r="H133" s="21">
        <f t="shared" si="11"/>
        <v>104021</v>
      </c>
      <c r="I133" s="21">
        <f t="shared" si="11"/>
        <v>104819</v>
      </c>
      <c r="J133" s="21">
        <f t="shared" si="11"/>
        <v>114499</v>
      </c>
      <c r="K133" s="21">
        <f t="shared" si="11"/>
        <v>0</v>
      </c>
      <c r="L133" s="21">
        <f t="shared" si="11"/>
        <v>0</v>
      </c>
      <c r="M133" s="21">
        <f t="shared" si="11"/>
        <v>0</v>
      </c>
      <c r="N133" s="21">
        <f t="shared" si="11"/>
        <v>0</v>
      </c>
      <c r="O133" s="21">
        <f t="shared" si="11"/>
        <v>0</v>
      </c>
      <c r="P133" s="21">
        <f t="shared" si="11"/>
        <v>743676</v>
      </c>
      <c r="Q133" s="21">
        <v>24614825</v>
      </c>
      <c r="R133" s="21" t="s">
        <v>294</v>
      </c>
      <c r="S133" s="113" t="str">
        <f t="shared" ref="S133:S138" si="12">+MID(A133,1,5)</f>
        <v/>
      </c>
      <c r="U133" s="151"/>
    </row>
    <row r="134" spans="1:24" ht="16.5" x14ac:dyDescent="0.25">
      <c r="C134" s="69" t="s">
        <v>67</v>
      </c>
      <c r="D134" s="70"/>
      <c r="E134" s="70"/>
      <c r="F134" s="70"/>
      <c r="G134" s="70"/>
      <c r="H134" s="70"/>
      <c r="I134" s="70"/>
      <c r="J134" s="70"/>
      <c r="K134" s="70"/>
      <c r="L134" s="70"/>
      <c r="M134" s="70"/>
      <c r="N134" s="70"/>
      <c r="O134" s="70"/>
      <c r="P134" s="70"/>
      <c r="S134" s="113" t="str">
        <f t="shared" si="12"/>
        <v/>
      </c>
      <c r="T134" s="73"/>
    </row>
    <row r="135" spans="1:24" ht="38.25" customHeight="1" x14ac:dyDescent="0.25">
      <c r="C135" s="169" t="s">
        <v>129</v>
      </c>
      <c r="D135" s="169"/>
      <c r="E135" s="169"/>
      <c r="F135" s="169"/>
      <c r="G135" s="169"/>
      <c r="H135" s="169"/>
      <c r="I135" s="169"/>
      <c r="J135" s="169"/>
      <c r="K135" s="169"/>
      <c r="L135" s="169"/>
      <c r="M135" s="169"/>
      <c r="N135" s="169"/>
      <c r="O135" s="169"/>
      <c r="P135" s="169"/>
      <c r="Q135" s="169"/>
      <c r="R135" s="169"/>
      <c r="S135" s="113" t="str">
        <f t="shared" si="12"/>
        <v/>
      </c>
    </row>
    <row r="136" spans="1:24" ht="16.5" x14ac:dyDescent="0.25">
      <c r="C136" s="74" t="s">
        <v>130</v>
      </c>
      <c r="D136" s="75"/>
      <c r="E136" s="75"/>
      <c r="F136" s="75"/>
      <c r="G136" s="75"/>
      <c r="H136" s="75"/>
      <c r="I136" s="75"/>
      <c r="J136" s="75"/>
      <c r="K136" s="75"/>
      <c r="L136" s="75"/>
      <c r="M136" s="75"/>
      <c r="N136" s="75"/>
      <c r="O136" s="75"/>
      <c r="P136" s="75"/>
      <c r="Q136" s="76"/>
      <c r="R136" s="77"/>
      <c r="S136" s="113" t="str">
        <f t="shared" si="12"/>
        <v/>
      </c>
    </row>
    <row r="137" spans="1:24" x14ac:dyDescent="0.25">
      <c r="C137" s="172" t="s">
        <v>68</v>
      </c>
      <c r="D137" s="172"/>
      <c r="E137" s="172"/>
      <c r="F137" s="172"/>
      <c r="G137" s="172"/>
      <c r="H137" s="172"/>
      <c r="I137" s="172"/>
      <c r="J137" s="172"/>
      <c r="K137" s="172"/>
      <c r="L137" s="172"/>
      <c r="M137" s="172"/>
      <c r="N137" s="172"/>
      <c r="O137" s="172"/>
      <c r="P137" s="172"/>
      <c r="Q137" s="172"/>
      <c r="R137" s="172"/>
      <c r="S137" s="113" t="str">
        <f t="shared" si="12"/>
        <v/>
      </c>
    </row>
    <row r="138" spans="1:24" x14ac:dyDescent="0.25">
      <c r="C138" s="172" t="s">
        <v>281</v>
      </c>
      <c r="D138" s="172"/>
      <c r="E138" s="172"/>
      <c r="F138" s="172"/>
      <c r="G138" s="172"/>
      <c r="H138" s="172"/>
      <c r="I138" s="172"/>
      <c r="J138" s="172"/>
      <c r="K138" s="172"/>
      <c r="L138" s="172"/>
      <c r="M138" s="172"/>
      <c r="N138" s="172"/>
      <c r="O138" s="172"/>
      <c r="P138" s="172"/>
      <c r="Q138" s="172"/>
      <c r="R138" s="172"/>
      <c r="S138" s="113" t="str">
        <f t="shared" si="12"/>
        <v/>
      </c>
    </row>
    <row r="140" spans="1:24" x14ac:dyDescent="0.25">
      <c r="C140" s="118" t="s">
        <v>104</v>
      </c>
    </row>
    <row r="141" spans="1:24" ht="16.5" thickBot="1" x14ac:dyDescent="0.3">
      <c r="C141" s="118"/>
    </row>
    <row r="142" spans="1:24" ht="16.5" thickBot="1" x14ac:dyDescent="0.3">
      <c r="C142" s="13" t="s">
        <v>69</v>
      </c>
      <c r="D142" s="14" t="s">
        <v>2</v>
      </c>
      <c r="E142" s="14" t="s">
        <v>3</v>
      </c>
      <c r="F142" s="14" t="s">
        <v>4</v>
      </c>
      <c r="G142" s="14" t="s">
        <v>5</v>
      </c>
      <c r="H142" s="14" t="s">
        <v>6</v>
      </c>
      <c r="I142" s="14" t="s">
        <v>7</v>
      </c>
      <c r="J142" s="14" t="s">
        <v>8</v>
      </c>
      <c r="K142" s="14" t="s">
        <v>9</v>
      </c>
      <c r="L142" s="14" t="s">
        <v>10</v>
      </c>
      <c r="M142" s="14" t="s">
        <v>11</v>
      </c>
      <c r="N142" s="14" t="s">
        <v>12</v>
      </c>
      <c r="O142" s="14" t="s">
        <v>13</v>
      </c>
      <c r="P142" s="16" t="s">
        <v>172</v>
      </c>
      <c r="Q142" s="15" t="s">
        <v>23</v>
      </c>
    </row>
    <row r="143" spans="1:24" ht="56.45" customHeight="1" thickBot="1" x14ac:dyDescent="0.3">
      <c r="C143" s="89" t="s">
        <v>144</v>
      </c>
      <c r="D143" s="6">
        <v>157682</v>
      </c>
      <c r="E143" s="6">
        <v>166604</v>
      </c>
      <c r="F143" s="6">
        <v>179752</v>
      </c>
      <c r="G143" s="6">
        <v>175899</v>
      </c>
      <c r="H143" s="6">
        <v>169213</v>
      </c>
      <c r="I143" s="6">
        <v>168031</v>
      </c>
      <c r="J143" s="6">
        <v>182235</v>
      </c>
      <c r="K143" s="85"/>
      <c r="L143" s="85"/>
      <c r="M143" s="85"/>
      <c r="N143" s="85"/>
      <c r="O143" s="85"/>
      <c r="P143" s="5">
        <f t="shared" ref="P143:P146" si="13">SUM(D143:O143)</f>
        <v>1199416</v>
      </c>
      <c r="Q143" s="23">
        <f>P143/$P$147</f>
        <v>0.91527172386847855</v>
      </c>
      <c r="S143" s="67"/>
      <c r="T143" s="113"/>
    </row>
    <row r="144" spans="1:24" ht="31.5" customHeight="1" thickBot="1" x14ac:dyDescent="0.3">
      <c r="C144" s="89" t="s">
        <v>145</v>
      </c>
      <c r="D144" s="6">
        <v>10917</v>
      </c>
      <c r="E144" s="6">
        <v>11564</v>
      </c>
      <c r="F144" s="6">
        <v>13400</v>
      </c>
      <c r="G144" s="6">
        <v>13262</v>
      </c>
      <c r="H144" s="6">
        <v>12134</v>
      </c>
      <c r="I144" s="6">
        <v>12179</v>
      </c>
      <c r="J144" s="6">
        <v>13814</v>
      </c>
      <c r="K144" s="85"/>
      <c r="L144" s="85"/>
      <c r="M144" s="85"/>
      <c r="N144" s="85"/>
      <c r="O144" s="85"/>
      <c r="P144" s="5">
        <f t="shared" si="13"/>
        <v>87270</v>
      </c>
      <c r="Q144" s="23">
        <f>P144/$P$147</f>
        <v>6.6595545950697776E-2</v>
      </c>
      <c r="S144" s="67"/>
      <c r="T144" s="113"/>
    </row>
    <row r="145" spans="3:20" ht="33.75" customHeight="1" thickBot="1" x14ac:dyDescent="0.3">
      <c r="C145" s="89" t="s">
        <v>146</v>
      </c>
      <c r="D145" s="6">
        <v>2984</v>
      </c>
      <c r="E145" s="6">
        <v>3008</v>
      </c>
      <c r="F145" s="6">
        <v>3651</v>
      </c>
      <c r="G145" s="6">
        <v>3576</v>
      </c>
      <c r="H145" s="6">
        <v>3330</v>
      </c>
      <c r="I145" s="6">
        <v>3115</v>
      </c>
      <c r="J145" s="6">
        <v>3335</v>
      </c>
      <c r="K145" s="85"/>
      <c r="L145" s="85"/>
      <c r="M145" s="85"/>
      <c r="N145" s="85"/>
      <c r="O145" s="85"/>
      <c r="P145" s="5">
        <f t="shared" si="13"/>
        <v>22999</v>
      </c>
      <c r="Q145" s="23">
        <f>P145/$P$147</f>
        <v>1.7550486551164181E-2</v>
      </c>
      <c r="S145" s="67"/>
      <c r="T145" s="113"/>
    </row>
    <row r="146" spans="3:20" ht="30" customHeight="1" thickBot="1" x14ac:dyDescent="0.3">
      <c r="C146" s="89" t="s">
        <v>147</v>
      </c>
      <c r="D146" s="6">
        <v>119</v>
      </c>
      <c r="E146" s="6">
        <v>103</v>
      </c>
      <c r="F146" s="6">
        <v>124</v>
      </c>
      <c r="G146" s="6">
        <v>115</v>
      </c>
      <c r="H146" s="6">
        <v>115</v>
      </c>
      <c r="I146" s="6">
        <v>96</v>
      </c>
      <c r="J146" s="6">
        <v>91</v>
      </c>
      <c r="K146" s="85"/>
      <c r="L146" s="85"/>
      <c r="M146" s="85"/>
      <c r="N146" s="85"/>
      <c r="O146" s="85"/>
      <c r="P146" s="5">
        <f t="shared" si="13"/>
        <v>763</v>
      </c>
      <c r="Q146" s="23">
        <f>P146/$P$147</f>
        <v>5.8224362965947525E-4</v>
      </c>
      <c r="S146" s="67"/>
      <c r="T146" s="113"/>
    </row>
    <row r="147" spans="3:20" ht="16.5" thickBot="1" x14ac:dyDescent="0.3">
      <c r="C147" s="20" t="s">
        <v>16</v>
      </c>
      <c r="D147" s="21">
        <f>SUM(D143:D146)</f>
        <v>171702</v>
      </c>
      <c r="E147" s="21">
        <f t="shared" ref="E147:O147" si="14">SUM(E143:E146)</f>
        <v>181279</v>
      </c>
      <c r="F147" s="21">
        <f t="shared" si="14"/>
        <v>196927</v>
      </c>
      <c r="G147" s="21">
        <f t="shared" si="14"/>
        <v>192852</v>
      </c>
      <c r="H147" s="21">
        <f t="shared" si="14"/>
        <v>184792</v>
      </c>
      <c r="I147" s="21">
        <f t="shared" si="14"/>
        <v>183421</v>
      </c>
      <c r="J147" s="21">
        <f t="shared" si="14"/>
        <v>199475</v>
      </c>
      <c r="K147" s="21">
        <f t="shared" si="14"/>
        <v>0</v>
      </c>
      <c r="L147" s="21">
        <f t="shared" si="14"/>
        <v>0</v>
      </c>
      <c r="M147" s="21">
        <f t="shared" si="14"/>
        <v>0</v>
      </c>
      <c r="N147" s="21">
        <f t="shared" si="14"/>
        <v>0</v>
      </c>
      <c r="O147" s="21">
        <f t="shared" si="14"/>
        <v>0</v>
      </c>
      <c r="P147" s="21">
        <f t="shared" ref="P147" si="15">SUM(P143:P146)</f>
        <v>1310448</v>
      </c>
      <c r="Q147" s="24">
        <f>P147/$P$147</f>
        <v>1</v>
      </c>
    </row>
    <row r="148" spans="3:20" x14ac:dyDescent="0.25">
      <c r="C148" s="172" t="s">
        <v>112</v>
      </c>
      <c r="D148" s="172"/>
      <c r="E148" s="172"/>
      <c r="F148" s="172"/>
      <c r="G148" s="172"/>
      <c r="H148" s="172"/>
      <c r="I148" s="172"/>
      <c r="J148" s="172"/>
      <c r="K148" s="172"/>
      <c r="L148" s="172"/>
      <c r="M148" s="172"/>
      <c r="N148" s="172"/>
      <c r="O148" s="172"/>
      <c r="P148" s="172"/>
      <c r="Q148" s="172"/>
    </row>
    <row r="149" spans="3:20" x14ac:dyDescent="0.25">
      <c r="C149" s="172" t="s">
        <v>281</v>
      </c>
      <c r="D149" s="172"/>
      <c r="E149" s="172"/>
      <c r="F149" s="172"/>
      <c r="G149" s="172"/>
      <c r="H149" s="172"/>
      <c r="I149" s="172"/>
      <c r="J149" s="172"/>
      <c r="K149" s="172"/>
      <c r="L149" s="172"/>
      <c r="M149" s="172"/>
      <c r="N149" s="172"/>
      <c r="O149" s="172"/>
      <c r="P149" s="172"/>
      <c r="Q149" s="172"/>
    </row>
    <row r="150" spans="3:20" x14ac:dyDescent="0.25">
      <c r="C150" s="36"/>
      <c r="D150" s="36"/>
      <c r="E150" s="36"/>
      <c r="F150" s="36"/>
      <c r="G150" s="36"/>
      <c r="H150" s="36"/>
      <c r="I150" s="36"/>
      <c r="J150" s="36"/>
      <c r="K150" s="36"/>
      <c r="L150" s="36"/>
      <c r="M150" s="36"/>
      <c r="N150" s="36"/>
      <c r="O150" s="36"/>
      <c r="P150" s="36"/>
      <c r="Q150" s="36"/>
    </row>
    <row r="152" spans="3:20" x14ac:dyDescent="0.25">
      <c r="C152" s="118" t="s">
        <v>105</v>
      </c>
    </row>
    <row r="153" spans="3:20" ht="16.5" thickBot="1" x14ac:dyDescent="0.3"/>
    <row r="154" spans="3:20" ht="43.5" customHeight="1" thickBot="1" x14ac:dyDescent="0.3">
      <c r="C154" s="13" t="s">
        <v>70</v>
      </c>
      <c r="D154" s="14" t="s">
        <v>2</v>
      </c>
      <c r="E154" s="14" t="s">
        <v>3</v>
      </c>
      <c r="F154" s="14" t="s">
        <v>4</v>
      </c>
      <c r="G154" s="14" t="s">
        <v>5</v>
      </c>
      <c r="H154" s="14" t="s">
        <v>6</v>
      </c>
      <c r="I154" s="14" t="s">
        <v>7</v>
      </c>
      <c r="J154" s="14" t="s">
        <v>8</v>
      </c>
      <c r="K154" s="14" t="s">
        <v>9</v>
      </c>
      <c r="L154" s="14" t="s">
        <v>10</v>
      </c>
      <c r="M154" s="14" t="s">
        <v>11</v>
      </c>
      <c r="N154" s="14" t="s">
        <v>12</v>
      </c>
      <c r="O154" s="14" t="s">
        <v>13</v>
      </c>
      <c r="P154" s="16" t="s">
        <v>172</v>
      </c>
      <c r="Q154" s="15" t="s">
        <v>23</v>
      </c>
    </row>
    <row r="155" spans="3:20" ht="37.15" customHeight="1" thickBot="1" x14ac:dyDescent="0.3">
      <c r="C155" s="88" t="s">
        <v>150</v>
      </c>
      <c r="D155" s="6">
        <v>25248</v>
      </c>
      <c r="E155" s="6">
        <v>28213</v>
      </c>
      <c r="F155" s="6">
        <v>33052</v>
      </c>
      <c r="G155" s="6">
        <v>33030</v>
      </c>
      <c r="H155" s="6">
        <v>31973</v>
      </c>
      <c r="I155" s="6">
        <v>33401</v>
      </c>
      <c r="J155" s="6">
        <v>37422</v>
      </c>
      <c r="K155" s="85"/>
      <c r="L155" s="85"/>
      <c r="M155" s="85"/>
      <c r="N155" s="85"/>
      <c r="O155" s="85"/>
      <c r="P155" s="5">
        <f t="shared" ref="P155:P166" si="16">SUM(D155:O155)</f>
        <v>222339</v>
      </c>
      <c r="Q155" s="23">
        <f>P155/$P$166</f>
        <v>0.16966640416101975</v>
      </c>
      <c r="R155" s="152"/>
      <c r="S155" s="67"/>
      <c r="T155" s="73"/>
    </row>
    <row r="156" spans="3:20" ht="37.15" customHeight="1" thickBot="1" x14ac:dyDescent="0.3">
      <c r="C156" s="88" t="s">
        <v>149</v>
      </c>
      <c r="D156" s="6">
        <v>28082</v>
      </c>
      <c r="E156" s="6">
        <v>29770</v>
      </c>
      <c r="F156" s="6">
        <v>32181</v>
      </c>
      <c r="G156" s="6">
        <v>32495</v>
      </c>
      <c r="H156" s="6">
        <v>30589</v>
      </c>
      <c r="I156" s="6">
        <v>30708</v>
      </c>
      <c r="J156" s="6">
        <v>33493</v>
      </c>
      <c r="K156" s="85"/>
      <c r="L156" s="85"/>
      <c r="M156" s="85"/>
      <c r="N156" s="85"/>
      <c r="O156" s="85"/>
      <c r="P156" s="5">
        <f t="shared" si="16"/>
        <v>217318</v>
      </c>
      <c r="Q156" s="23">
        <f t="shared" ref="Q156:Q163" si="17">P156/$P$166</f>
        <v>0.16583489005286742</v>
      </c>
      <c r="R156" s="152"/>
      <c r="S156" s="67"/>
    </row>
    <row r="157" spans="3:20" ht="37.15" customHeight="1" thickBot="1" x14ac:dyDescent="0.3">
      <c r="C157" s="88" t="s">
        <v>148</v>
      </c>
      <c r="D157" s="6">
        <v>31628</v>
      </c>
      <c r="E157" s="6">
        <v>32091</v>
      </c>
      <c r="F157" s="6">
        <v>30674</v>
      </c>
      <c r="G157" s="6">
        <v>29425</v>
      </c>
      <c r="H157" s="6">
        <v>28834</v>
      </c>
      <c r="I157" s="6">
        <v>24632</v>
      </c>
      <c r="J157" s="6">
        <v>24863</v>
      </c>
      <c r="K157" s="85"/>
      <c r="L157" s="85"/>
      <c r="M157" s="85"/>
      <c r="N157" s="85"/>
      <c r="O157" s="85"/>
      <c r="P157" s="5">
        <f t="shared" si="16"/>
        <v>202147</v>
      </c>
      <c r="Q157" s="23">
        <f t="shared" si="17"/>
        <v>0.15425793316484135</v>
      </c>
      <c r="R157" s="152"/>
      <c r="S157" s="67"/>
    </row>
    <row r="158" spans="3:20" ht="37.15" customHeight="1" thickBot="1" x14ac:dyDescent="0.3">
      <c r="C158" s="88" t="s">
        <v>151</v>
      </c>
      <c r="D158" s="6">
        <v>17115</v>
      </c>
      <c r="E158" s="6">
        <v>18634</v>
      </c>
      <c r="F158" s="6">
        <v>21183</v>
      </c>
      <c r="G158" s="6">
        <v>21221</v>
      </c>
      <c r="H158" s="6">
        <v>20992</v>
      </c>
      <c r="I158" s="6">
        <v>22201</v>
      </c>
      <c r="J158" s="6">
        <v>23782</v>
      </c>
      <c r="K158" s="85"/>
      <c r="L158" s="85"/>
      <c r="M158" s="85"/>
      <c r="N158" s="85"/>
      <c r="O158" s="85"/>
      <c r="P158" s="5">
        <f t="shared" si="16"/>
        <v>145128</v>
      </c>
      <c r="Q158" s="23">
        <f t="shared" si="17"/>
        <v>0.11074685908941065</v>
      </c>
      <c r="R158" s="152"/>
      <c r="S158" s="67"/>
    </row>
    <row r="159" spans="3:20" ht="37.15" customHeight="1" thickBot="1" x14ac:dyDescent="0.3">
      <c r="C159" s="88" t="s">
        <v>153</v>
      </c>
      <c r="D159" s="6">
        <v>11892</v>
      </c>
      <c r="E159" s="6">
        <v>12728</v>
      </c>
      <c r="F159" s="6">
        <v>13870</v>
      </c>
      <c r="G159" s="6">
        <v>13351</v>
      </c>
      <c r="H159" s="6">
        <v>12899</v>
      </c>
      <c r="I159" s="6">
        <v>13169</v>
      </c>
      <c r="J159" s="6">
        <v>14367</v>
      </c>
      <c r="K159" s="85"/>
      <c r="L159" s="85"/>
      <c r="M159" s="85"/>
      <c r="N159" s="85"/>
      <c r="O159" s="85"/>
      <c r="P159" s="5">
        <f t="shared" si="16"/>
        <v>92276</v>
      </c>
      <c r="Q159" s="23">
        <f t="shared" si="17"/>
        <v>7.0415613591687728E-2</v>
      </c>
      <c r="R159" s="152"/>
      <c r="S159" s="67"/>
    </row>
    <row r="160" spans="3:20" ht="37.15" customHeight="1" thickBot="1" x14ac:dyDescent="0.3">
      <c r="C160" s="88" t="s">
        <v>152</v>
      </c>
      <c r="D160" s="6">
        <v>13714</v>
      </c>
      <c r="E160" s="6">
        <v>13641</v>
      </c>
      <c r="F160" s="6">
        <v>13388</v>
      </c>
      <c r="G160" s="6">
        <v>12473</v>
      </c>
      <c r="H160" s="6">
        <v>11137</v>
      </c>
      <c r="I160" s="6">
        <v>10347</v>
      </c>
      <c r="J160" s="6">
        <v>10735</v>
      </c>
      <c r="K160" s="85"/>
      <c r="L160" s="85"/>
      <c r="M160" s="85"/>
      <c r="N160" s="85"/>
      <c r="O160" s="85"/>
      <c r="P160" s="5">
        <f t="shared" si="16"/>
        <v>85435</v>
      </c>
      <c r="Q160" s="23">
        <f t="shared" si="17"/>
        <v>6.5195261467833901E-2</v>
      </c>
      <c r="R160" s="152"/>
      <c r="S160" s="67"/>
    </row>
    <row r="161" spans="2:21" ht="37.15" customHeight="1" thickBot="1" x14ac:dyDescent="0.3">
      <c r="C161" s="88" t="s">
        <v>154</v>
      </c>
      <c r="D161" s="6">
        <v>9442</v>
      </c>
      <c r="E161" s="6">
        <v>9896</v>
      </c>
      <c r="F161" s="6">
        <v>10818</v>
      </c>
      <c r="G161" s="6">
        <v>10503</v>
      </c>
      <c r="H161" s="6">
        <v>9893</v>
      </c>
      <c r="I161" s="6">
        <v>10409</v>
      </c>
      <c r="J161" s="6">
        <v>11680</v>
      </c>
      <c r="K161" s="85"/>
      <c r="L161" s="85"/>
      <c r="M161" s="85"/>
      <c r="N161" s="85"/>
      <c r="O161" s="85"/>
      <c r="P161" s="5">
        <f t="shared" si="16"/>
        <v>72641</v>
      </c>
      <c r="Q161" s="23">
        <f t="shared" si="17"/>
        <v>5.5432188076138846E-2</v>
      </c>
      <c r="R161" s="152"/>
      <c r="S161" s="67"/>
    </row>
    <row r="162" spans="2:21" ht="37.15" customHeight="1" thickBot="1" x14ac:dyDescent="0.3">
      <c r="C162" s="88" t="s">
        <v>155</v>
      </c>
      <c r="D162" s="6">
        <v>6872</v>
      </c>
      <c r="E162" s="6">
        <v>7682</v>
      </c>
      <c r="F162" s="6">
        <v>8369</v>
      </c>
      <c r="G162" s="6">
        <v>7652</v>
      </c>
      <c r="H162" s="6">
        <v>7635</v>
      </c>
      <c r="I162" s="6">
        <v>7934</v>
      </c>
      <c r="J162" s="6">
        <v>9202</v>
      </c>
      <c r="K162" s="85"/>
      <c r="L162" s="85"/>
      <c r="M162" s="85"/>
      <c r="N162" s="85"/>
      <c r="O162" s="85"/>
      <c r="P162" s="5">
        <f t="shared" si="16"/>
        <v>55346</v>
      </c>
      <c r="Q162" s="23">
        <f t="shared" si="17"/>
        <v>4.223441143792047E-2</v>
      </c>
      <c r="R162" s="152"/>
      <c r="S162" s="67"/>
    </row>
    <row r="163" spans="2:21" ht="37.15" customHeight="1" thickBot="1" x14ac:dyDescent="0.3">
      <c r="C163" s="88" t="s">
        <v>156</v>
      </c>
      <c r="D163" s="6">
        <v>5304</v>
      </c>
      <c r="E163" s="6">
        <v>5690</v>
      </c>
      <c r="F163" s="6">
        <v>6095</v>
      </c>
      <c r="G163" s="6">
        <v>5727</v>
      </c>
      <c r="H163" s="6">
        <v>5471</v>
      </c>
      <c r="I163" s="6">
        <v>5724</v>
      </c>
      <c r="J163" s="6">
        <v>6512</v>
      </c>
      <c r="K163" s="85"/>
      <c r="L163" s="85"/>
      <c r="M163" s="85"/>
      <c r="N163" s="85"/>
      <c r="O163" s="85"/>
      <c r="P163" s="5">
        <f t="shared" si="16"/>
        <v>40523</v>
      </c>
      <c r="Q163" s="23">
        <f t="shared" si="17"/>
        <v>3.0923012588061488E-2</v>
      </c>
      <c r="R163" s="152"/>
      <c r="S163" s="67"/>
    </row>
    <row r="164" spans="2:21" ht="37.15" customHeight="1" thickBot="1" x14ac:dyDescent="0.3">
      <c r="C164" s="88" t="s">
        <v>157</v>
      </c>
      <c r="D164" s="6">
        <v>5031</v>
      </c>
      <c r="E164" s="6">
        <v>4279</v>
      </c>
      <c r="F164" s="6">
        <v>5467</v>
      </c>
      <c r="G164" s="6">
        <v>5501</v>
      </c>
      <c r="H164" s="6">
        <v>5495</v>
      </c>
      <c r="I164" s="6">
        <v>5311</v>
      </c>
      <c r="J164" s="6">
        <v>5421</v>
      </c>
      <c r="K164" s="85"/>
      <c r="L164" s="85"/>
      <c r="M164" s="85"/>
      <c r="N164" s="85"/>
      <c r="O164" s="85"/>
      <c r="P164" s="5">
        <f t="shared" si="16"/>
        <v>36505</v>
      </c>
      <c r="Q164" s="23">
        <f>P164/$P$166</f>
        <v>2.7856885584166637E-2</v>
      </c>
      <c r="R164" s="152"/>
      <c r="S164" s="67"/>
    </row>
    <row r="165" spans="2:21" ht="16.5" thickBot="1" x14ac:dyDescent="0.3">
      <c r="C165" s="20" t="s">
        <v>98</v>
      </c>
      <c r="D165" s="19">
        <f>SUM(D155:D164)</f>
        <v>154328</v>
      </c>
      <c r="E165" s="19">
        <f t="shared" ref="E165:O165" si="18">SUM(E155:E164)</f>
        <v>162624</v>
      </c>
      <c r="F165" s="19">
        <f t="shared" si="18"/>
        <v>175097</v>
      </c>
      <c r="G165" s="19">
        <f t="shared" si="18"/>
        <v>171378</v>
      </c>
      <c r="H165" s="19">
        <f>SUM(H155:H164)</f>
        <v>164918</v>
      </c>
      <c r="I165" s="19">
        <f t="shared" si="18"/>
        <v>163836</v>
      </c>
      <c r="J165" s="19">
        <f t="shared" si="18"/>
        <v>177477</v>
      </c>
      <c r="K165" s="19">
        <f t="shared" si="18"/>
        <v>0</v>
      </c>
      <c r="L165" s="19">
        <f t="shared" si="18"/>
        <v>0</v>
      </c>
      <c r="M165" s="19">
        <f t="shared" si="18"/>
        <v>0</v>
      </c>
      <c r="N165" s="19">
        <f t="shared" si="18"/>
        <v>0</v>
      </c>
      <c r="O165" s="19">
        <f t="shared" si="18"/>
        <v>0</v>
      </c>
      <c r="P165" s="19">
        <f t="shared" si="16"/>
        <v>1169658</v>
      </c>
      <c r="Q165" s="25">
        <f>SUM(Q155:Q164)</f>
        <v>0.89256345921394831</v>
      </c>
      <c r="R165" s="152"/>
      <c r="S165" s="116"/>
    </row>
    <row r="166" spans="2:21" ht="16.5" thickBot="1" x14ac:dyDescent="0.3">
      <c r="C166" s="20" t="s">
        <v>71</v>
      </c>
      <c r="D166" s="19">
        <f t="shared" ref="D166:O166" si="19">+D15</f>
        <v>171702</v>
      </c>
      <c r="E166" s="19">
        <f t="shared" si="19"/>
        <v>181279</v>
      </c>
      <c r="F166" s="19">
        <f t="shared" si="19"/>
        <v>196927</v>
      </c>
      <c r="G166" s="19">
        <f t="shared" si="19"/>
        <v>192852</v>
      </c>
      <c r="H166" s="19">
        <f t="shared" si="19"/>
        <v>184792</v>
      </c>
      <c r="I166" s="19">
        <f t="shared" si="19"/>
        <v>183421</v>
      </c>
      <c r="J166" s="19">
        <f t="shared" si="19"/>
        <v>199475</v>
      </c>
      <c r="K166" s="19">
        <f t="shared" si="19"/>
        <v>0</v>
      </c>
      <c r="L166" s="19">
        <f t="shared" si="19"/>
        <v>0</v>
      </c>
      <c r="M166" s="19">
        <f t="shared" si="19"/>
        <v>0</v>
      </c>
      <c r="N166" s="19">
        <f t="shared" si="19"/>
        <v>0</v>
      </c>
      <c r="O166" s="19">
        <f t="shared" si="19"/>
        <v>0</v>
      </c>
      <c r="P166" s="19">
        <f t="shared" si="16"/>
        <v>1310448</v>
      </c>
      <c r="Q166" s="25">
        <v>1</v>
      </c>
      <c r="R166" s="152"/>
    </row>
    <row r="167" spans="2:21" x14ac:dyDescent="0.25">
      <c r="C167" s="172" t="s">
        <v>113</v>
      </c>
      <c r="D167" s="172"/>
      <c r="E167" s="172"/>
      <c r="F167" s="172"/>
      <c r="G167" s="172"/>
      <c r="H167" s="172"/>
      <c r="I167" s="172"/>
      <c r="J167" s="172"/>
      <c r="K167" s="172"/>
      <c r="L167" s="172"/>
      <c r="M167" s="172"/>
      <c r="N167" s="172"/>
      <c r="O167" s="172"/>
      <c r="P167" s="172"/>
      <c r="Q167" s="172"/>
    </row>
    <row r="168" spans="2:21" x14ac:dyDescent="0.25">
      <c r="C168" s="172" t="s">
        <v>281</v>
      </c>
      <c r="D168" s="172"/>
      <c r="E168" s="172"/>
      <c r="F168" s="172"/>
      <c r="G168" s="172"/>
      <c r="H168" s="172"/>
      <c r="I168" s="172"/>
      <c r="J168" s="172"/>
      <c r="K168" s="172"/>
      <c r="L168" s="172"/>
      <c r="M168" s="172"/>
      <c r="N168" s="172"/>
      <c r="O168" s="172"/>
      <c r="P168" s="172"/>
      <c r="Q168" s="172"/>
    </row>
    <row r="170" spans="2:21" x14ac:dyDescent="0.25">
      <c r="C170" s="118" t="s">
        <v>106</v>
      </c>
    </row>
    <row r="171" spans="2:21" ht="16.5" thickBot="1" x14ac:dyDescent="0.3"/>
    <row r="172" spans="2:21" ht="16.5" thickBot="1" x14ac:dyDescent="0.3">
      <c r="C172" s="196" t="s">
        <v>25</v>
      </c>
      <c r="D172" s="197"/>
      <c r="E172" s="197"/>
      <c r="F172" s="197"/>
      <c r="G172" s="197"/>
      <c r="H172" s="197"/>
      <c r="I172" s="197"/>
      <c r="J172" s="197"/>
      <c r="K172" s="197"/>
      <c r="L172" s="197"/>
      <c r="M172" s="197"/>
      <c r="N172" s="197"/>
      <c r="O172" s="197"/>
      <c r="P172" s="197"/>
      <c r="Q172" s="197"/>
      <c r="R172" s="198"/>
    </row>
    <row r="173" spans="2:21" ht="37.15" customHeight="1" thickBot="1" x14ac:dyDescent="0.3">
      <c r="B173" s="68" t="s">
        <v>72</v>
      </c>
      <c r="C173" s="26" t="s">
        <v>73</v>
      </c>
      <c r="D173" s="20" t="s">
        <v>2</v>
      </c>
      <c r="E173" s="20" t="s">
        <v>3</v>
      </c>
      <c r="F173" s="20" t="s">
        <v>4</v>
      </c>
      <c r="G173" s="20" t="s">
        <v>5</v>
      </c>
      <c r="H173" s="20" t="s">
        <v>6</v>
      </c>
      <c r="I173" s="20" t="s">
        <v>7</v>
      </c>
      <c r="J173" s="20" t="s">
        <v>8</v>
      </c>
      <c r="K173" s="20" t="s">
        <v>9</v>
      </c>
      <c r="L173" s="20" t="s">
        <v>10</v>
      </c>
      <c r="M173" s="20" t="s">
        <v>11</v>
      </c>
      <c r="N173" s="20" t="s">
        <v>12</v>
      </c>
      <c r="O173" s="20" t="s">
        <v>13</v>
      </c>
      <c r="P173" s="27" t="s">
        <v>172</v>
      </c>
      <c r="Q173" s="15" t="s">
        <v>283</v>
      </c>
      <c r="R173" s="16" t="s">
        <v>27</v>
      </c>
    </row>
    <row r="174" spans="2:21" ht="16.5" thickBot="1" x14ac:dyDescent="0.3">
      <c r="C174" s="90" t="s">
        <v>74</v>
      </c>
      <c r="D174" s="6">
        <v>4409</v>
      </c>
      <c r="E174" s="6">
        <v>4365</v>
      </c>
      <c r="F174" s="6">
        <v>4552</v>
      </c>
      <c r="G174" s="6">
        <v>4070</v>
      </c>
      <c r="H174" s="6">
        <v>3807</v>
      </c>
      <c r="I174" s="6">
        <v>3519</v>
      </c>
      <c r="J174" s="6">
        <v>4027</v>
      </c>
      <c r="K174" s="85"/>
      <c r="L174" s="85"/>
      <c r="M174" s="85"/>
      <c r="N174" s="85"/>
      <c r="O174" s="85"/>
      <c r="P174" s="5">
        <f t="shared" ref="P174:P185" si="20">SUM(D174:O174)</f>
        <v>28749</v>
      </c>
      <c r="Q174" s="5">
        <v>535050</v>
      </c>
      <c r="R174" s="62">
        <f t="shared" ref="R174:R185" si="21">P174/Q174*10000</f>
        <v>537.31426969442111</v>
      </c>
      <c r="S174" s="73"/>
      <c r="T174" s="73"/>
      <c r="U174" s="73"/>
    </row>
    <row r="175" spans="2:21" ht="16.5" thickBot="1" x14ac:dyDescent="0.3">
      <c r="C175" s="90" t="s">
        <v>117</v>
      </c>
      <c r="D175" s="6">
        <v>652</v>
      </c>
      <c r="E175" s="6">
        <v>636</v>
      </c>
      <c r="F175" s="6">
        <v>775</v>
      </c>
      <c r="G175" s="6">
        <v>815</v>
      </c>
      <c r="H175" s="6">
        <v>740</v>
      </c>
      <c r="I175" s="6">
        <v>740</v>
      </c>
      <c r="J175" s="6">
        <v>892</v>
      </c>
      <c r="K175" s="85"/>
      <c r="L175" s="85"/>
      <c r="M175" s="85"/>
      <c r="N175" s="85"/>
      <c r="O175" s="85"/>
      <c r="P175" s="5">
        <f t="shared" si="20"/>
        <v>5250</v>
      </c>
      <c r="Q175" s="5">
        <v>118026</v>
      </c>
      <c r="R175" s="62">
        <f t="shared" si="21"/>
        <v>444.81724365817701</v>
      </c>
      <c r="S175" s="73"/>
      <c r="U175" s="73"/>
    </row>
    <row r="176" spans="2:21" ht="16.5" thickBot="1" x14ac:dyDescent="0.3">
      <c r="C176" s="90" t="s">
        <v>114</v>
      </c>
      <c r="D176" s="6">
        <v>1389</v>
      </c>
      <c r="E176" s="6">
        <v>1388</v>
      </c>
      <c r="F176" s="6">
        <v>1369</v>
      </c>
      <c r="G176" s="6">
        <v>1302</v>
      </c>
      <c r="H176" s="6">
        <v>1310</v>
      </c>
      <c r="I176" s="6">
        <v>1212</v>
      </c>
      <c r="J176" s="6">
        <v>1228</v>
      </c>
      <c r="K176" s="85"/>
      <c r="L176" s="85"/>
      <c r="M176" s="85"/>
      <c r="N176" s="85"/>
      <c r="O176" s="85"/>
      <c r="P176" s="5">
        <f t="shared" si="20"/>
        <v>9198</v>
      </c>
      <c r="Q176" s="5">
        <v>219082</v>
      </c>
      <c r="R176" s="62">
        <f t="shared" si="21"/>
        <v>419.8427985868305</v>
      </c>
      <c r="S176" s="73"/>
      <c r="U176" s="73"/>
    </row>
    <row r="177" spans="3:21" ht="16.5" thickBot="1" x14ac:dyDescent="0.3">
      <c r="C177" s="90" t="s">
        <v>76</v>
      </c>
      <c r="D177" s="6">
        <v>8960</v>
      </c>
      <c r="E177" s="6">
        <v>9714</v>
      </c>
      <c r="F177" s="6">
        <v>11050</v>
      </c>
      <c r="G177" s="6">
        <v>10562</v>
      </c>
      <c r="H177" s="6">
        <v>9957</v>
      </c>
      <c r="I177" s="6">
        <v>9704</v>
      </c>
      <c r="J177" s="6">
        <v>10085</v>
      </c>
      <c r="K177" s="85"/>
      <c r="L177" s="85"/>
      <c r="M177" s="85"/>
      <c r="N177" s="85"/>
      <c r="O177" s="85"/>
      <c r="P177" s="5">
        <f t="shared" si="20"/>
        <v>70032</v>
      </c>
      <c r="Q177" s="5">
        <v>1713878</v>
      </c>
      <c r="R177" s="62">
        <f t="shared" si="21"/>
        <v>408.61718278663943</v>
      </c>
      <c r="S177" s="73"/>
      <c r="U177" s="73"/>
    </row>
    <row r="178" spans="3:21" ht="16.5" thickBot="1" x14ac:dyDescent="0.3">
      <c r="C178" s="90" t="s">
        <v>77</v>
      </c>
      <c r="D178" s="6">
        <v>15617</v>
      </c>
      <c r="E178" s="6">
        <v>16096</v>
      </c>
      <c r="F178" s="6">
        <v>17730</v>
      </c>
      <c r="G178" s="6">
        <v>18037</v>
      </c>
      <c r="H178" s="6">
        <v>17070</v>
      </c>
      <c r="I178" s="6">
        <v>17797</v>
      </c>
      <c r="J178" s="6">
        <v>20630</v>
      </c>
      <c r="K178" s="85"/>
      <c r="L178" s="85"/>
      <c r="M178" s="85"/>
      <c r="N178" s="85"/>
      <c r="O178" s="85"/>
      <c r="P178" s="5">
        <f t="shared" si="20"/>
        <v>122977</v>
      </c>
      <c r="Q178" s="5">
        <v>3800676</v>
      </c>
      <c r="R178" s="62">
        <f t="shared" si="21"/>
        <v>323.56612350013523</v>
      </c>
      <c r="S178" s="73"/>
      <c r="U178" s="73"/>
    </row>
    <row r="179" spans="3:21" ht="16.5" thickBot="1" x14ac:dyDescent="0.3">
      <c r="C179" s="90" t="s">
        <v>118</v>
      </c>
      <c r="D179" s="6">
        <v>26382</v>
      </c>
      <c r="E179" s="6">
        <v>27676</v>
      </c>
      <c r="F179" s="6">
        <v>25936</v>
      </c>
      <c r="G179" s="6">
        <v>25264</v>
      </c>
      <c r="H179" s="6">
        <v>24870</v>
      </c>
      <c r="I179" s="6">
        <v>22314</v>
      </c>
      <c r="J179" s="6">
        <v>23469</v>
      </c>
      <c r="K179" s="85"/>
      <c r="L179" s="85"/>
      <c r="M179" s="85"/>
      <c r="N179" s="85"/>
      <c r="O179" s="85"/>
      <c r="P179" s="5">
        <f t="shared" si="20"/>
        <v>175911</v>
      </c>
      <c r="Q179" s="5">
        <v>5674240</v>
      </c>
      <c r="R179" s="62">
        <f t="shared" si="21"/>
        <v>310.01684807128356</v>
      </c>
      <c r="S179" s="73"/>
      <c r="U179" s="73"/>
    </row>
    <row r="180" spans="3:21" ht="16.5" thickBot="1" x14ac:dyDescent="0.3">
      <c r="C180" s="90" t="s">
        <v>79</v>
      </c>
      <c r="D180" s="6">
        <v>17548</v>
      </c>
      <c r="E180" s="6">
        <v>17983</v>
      </c>
      <c r="F180" s="6">
        <v>20471</v>
      </c>
      <c r="G180" s="6">
        <v>20579</v>
      </c>
      <c r="H180" s="6">
        <v>20304</v>
      </c>
      <c r="I180" s="6">
        <v>21505</v>
      </c>
      <c r="J180" s="6">
        <v>22897</v>
      </c>
      <c r="K180" s="85"/>
      <c r="L180" s="85"/>
      <c r="M180" s="85"/>
      <c r="N180" s="85"/>
      <c r="O180" s="85"/>
      <c r="P180" s="5">
        <f t="shared" si="20"/>
        <v>141287</v>
      </c>
      <c r="Q180" s="5">
        <v>4596103</v>
      </c>
      <c r="R180" s="62">
        <f t="shared" si="21"/>
        <v>307.40607858440075</v>
      </c>
      <c r="S180" s="73"/>
      <c r="U180" s="73"/>
    </row>
    <row r="181" spans="3:21" ht="16.5" thickBot="1" x14ac:dyDescent="0.3">
      <c r="C181" s="90" t="s">
        <v>75</v>
      </c>
      <c r="D181" s="6">
        <v>6034</v>
      </c>
      <c r="E181" s="6">
        <v>6339</v>
      </c>
      <c r="F181" s="6">
        <v>6953</v>
      </c>
      <c r="G181" s="6">
        <v>6616</v>
      </c>
      <c r="H181" s="6">
        <v>6178</v>
      </c>
      <c r="I181" s="6">
        <v>6448</v>
      </c>
      <c r="J181" s="6">
        <v>7051</v>
      </c>
      <c r="K181" s="85"/>
      <c r="L181" s="85"/>
      <c r="M181" s="85"/>
      <c r="N181" s="85"/>
      <c r="O181" s="85"/>
      <c r="P181" s="5">
        <f t="shared" si="20"/>
        <v>45619</v>
      </c>
      <c r="Q181" s="5">
        <v>1508797</v>
      </c>
      <c r="R181" s="62">
        <f t="shared" si="21"/>
        <v>302.35346438255112</v>
      </c>
      <c r="S181" s="73"/>
      <c r="U181" s="73"/>
    </row>
    <row r="182" spans="3:21" ht="16.5" thickBot="1" x14ac:dyDescent="0.3">
      <c r="C182" s="90" t="s">
        <v>78</v>
      </c>
      <c r="D182" s="6">
        <v>17655</v>
      </c>
      <c r="E182" s="6">
        <v>17804</v>
      </c>
      <c r="F182" s="6">
        <v>19701</v>
      </c>
      <c r="G182" s="6">
        <v>19677</v>
      </c>
      <c r="H182" s="6">
        <v>17793</v>
      </c>
      <c r="I182" s="6">
        <v>18866</v>
      </c>
      <c r="J182" s="6">
        <v>20348</v>
      </c>
      <c r="K182" s="85"/>
      <c r="L182" s="85"/>
      <c r="M182" s="85"/>
      <c r="N182" s="85"/>
      <c r="O182" s="85"/>
      <c r="P182" s="5">
        <f t="shared" si="20"/>
        <v>131844</v>
      </c>
      <c r="Q182" s="5">
        <v>4680891</v>
      </c>
      <c r="R182" s="62">
        <f t="shared" si="21"/>
        <v>281.66432416392519</v>
      </c>
      <c r="S182" s="73"/>
      <c r="U182" s="73"/>
    </row>
    <row r="183" spans="3:21" ht="16.5" thickBot="1" x14ac:dyDescent="0.3">
      <c r="C183" s="90" t="s">
        <v>119</v>
      </c>
      <c r="D183" s="6">
        <v>597</v>
      </c>
      <c r="E183" s="6">
        <v>563</v>
      </c>
      <c r="F183" s="6">
        <v>668</v>
      </c>
      <c r="G183" s="6">
        <v>681</v>
      </c>
      <c r="H183" s="6">
        <v>627</v>
      </c>
      <c r="I183" s="6">
        <v>657</v>
      </c>
      <c r="J183" s="6">
        <v>725</v>
      </c>
      <c r="K183" s="85"/>
      <c r="L183" s="85"/>
      <c r="M183" s="85"/>
      <c r="N183" s="85"/>
      <c r="O183" s="85"/>
      <c r="P183" s="5">
        <f t="shared" si="20"/>
        <v>4518</v>
      </c>
      <c r="Q183" s="5">
        <v>161241</v>
      </c>
      <c r="R183" s="62">
        <f t="shared" si="21"/>
        <v>280.20168567547955</v>
      </c>
      <c r="S183" s="73"/>
      <c r="U183" s="73"/>
    </row>
    <row r="184" spans="3:21" ht="16.5" thickBot="1" x14ac:dyDescent="0.3">
      <c r="C184" s="90" t="s">
        <v>80</v>
      </c>
      <c r="D184" s="6">
        <v>634</v>
      </c>
      <c r="E184" s="6">
        <v>646</v>
      </c>
      <c r="F184" s="6">
        <v>703</v>
      </c>
      <c r="G184" s="6">
        <v>735</v>
      </c>
      <c r="H184" s="6">
        <v>632</v>
      </c>
      <c r="I184" s="6">
        <v>665</v>
      </c>
      <c r="J184" s="6">
        <v>725</v>
      </c>
      <c r="K184" s="85"/>
      <c r="L184" s="85"/>
      <c r="M184" s="85"/>
      <c r="N184" s="85"/>
      <c r="O184" s="85"/>
      <c r="P184" s="5">
        <f t="shared" si="20"/>
        <v>4740</v>
      </c>
      <c r="Q184" s="5">
        <v>250592</v>
      </c>
      <c r="R184" s="62">
        <f t="shared" si="21"/>
        <v>189.15208785595709</v>
      </c>
      <c r="S184" s="73"/>
      <c r="U184" s="73"/>
    </row>
    <row r="185" spans="3:21" ht="16.5" thickBot="1" x14ac:dyDescent="0.3">
      <c r="C185" s="90" t="s">
        <v>115</v>
      </c>
      <c r="D185" s="6">
        <v>168</v>
      </c>
      <c r="E185" s="6">
        <v>186</v>
      </c>
      <c r="F185" s="6">
        <v>176</v>
      </c>
      <c r="G185" s="6">
        <v>182</v>
      </c>
      <c r="H185" s="6">
        <v>186</v>
      </c>
      <c r="I185" s="6">
        <v>224</v>
      </c>
      <c r="J185" s="6">
        <v>227</v>
      </c>
      <c r="K185" s="85"/>
      <c r="L185" s="85"/>
      <c r="M185" s="85"/>
      <c r="N185" s="85"/>
      <c r="O185" s="85"/>
      <c r="P185" s="5">
        <f t="shared" si="20"/>
        <v>1349</v>
      </c>
      <c r="Q185" s="5">
        <v>80393</v>
      </c>
      <c r="R185" s="62">
        <f t="shared" si="21"/>
        <v>167.80067916360878</v>
      </c>
      <c r="S185" s="73"/>
      <c r="U185" s="73"/>
    </row>
    <row r="186" spans="3:21" ht="16.5" thickBot="1" x14ac:dyDescent="0.3">
      <c r="C186" s="20" t="s">
        <v>16</v>
      </c>
      <c r="D186" s="21">
        <f t="shared" ref="D186:P186" si="22">SUM(D174:D185)</f>
        <v>100045</v>
      </c>
      <c r="E186" s="21">
        <f t="shared" si="22"/>
        <v>103396</v>
      </c>
      <c r="F186" s="21">
        <f t="shared" si="22"/>
        <v>110084</v>
      </c>
      <c r="G186" s="21">
        <f t="shared" si="22"/>
        <v>108520</v>
      </c>
      <c r="H186" s="21">
        <f t="shared" si="22"/>
        <v>103474</v>
      </c>
      <c r="I186" s="21">
        <f t="shared" si="22"/>
        <v>103651</v>
      </c>
      <c r="J186" s="21">
        <f t="shared" si="22"/>
        <v>112304</v>
      </c>
      <c r="K186" s="21">
        <f t="shared" si="22"/>
        <v>0</v>
      </c>
      <c r="L186" s="21">
        <f t="shared" si="22"/>
        <v>0</v>
      </c>
      <c r="M186" s="21">
        <f t="shared" si="22"/>
        <v>0</v>
      </c>
      <c r="N186" s="21">
        <f t="shared" si="22"/>
        <v>0</v>
      </c>
      <c r="O186" s="21">
        <f t="shared" si="22"/>
        <v>0</v>
      </c>
      <c r="P186" s="21">
        <f t="shared" si="22"/>
        <v>741474</v>
      </c>
      <c r="Q186" s="21">
        <v>23338969</v>
      </c>
      <c r="R186" s="22" t="s">
        <v>286</v>
      </c>
      <c r="S186" s="149"/>
      <c r="T186" s="149"/>
    </row>
    <row r="187" spans="3:21" ht="17.25" thickBot="1" x14ac:dyDescent="0.3">
      <c r="C187" s="69" t="s">
        <v>131</v>
      </c>
      <c r="D187" s="70"/>
      <c r="E187" s="70"/>
      <c r="F187" s="70"/>
      <c r="G187" s="70"/>
      <c r="H187" s="70"/>
      <c r="I187" s="70"/>
      <c r="J187" s="70"/>
      <c r="K187" s="70"/>
      <c r="L187" s="70"/>
      <c r="M187" s="70"/>
      <c r="N187" s="70"/>
      <c r="O187" s="70"/>
      <c r="P187" s="70"/>
      <c r="Q187" s="71"/>
      <c r="R187" s="62"/>
      <c r="S187" s="73"/>
    </row>
    <row r="188" spans="3:21" ht="52.5" customHeight="1" x14ac:dyDescent="0.25">
      <c r="C188" s="169" t="s">
        <v>129</v>
      </c>
      <c r="D188" s="169"/>
      <c r="E188" s="169"/>
      <c r="F188" s="169"/>
      <c r="G188" s="169"/>
      <c r="H188" s="169"/>
      <c r="I188" s="169"/>
      <c r="J188" s="169"/>
      <c r="K188" s="169"/>
      <c r="L188" s="169"/>
      <c r="M188" s="169"/>
      <c r="N188" s="169"/>
      <c r="O188" s="169"/>
      <c r="P188" s="169"/>
      <c r="Q188" s="169"/>
      <c r="R188" s="169"/>
      <c r="S188" s="78"/>
    </row>
    <row r="189" spans="3:21" ht="16.5" x14ac:dyDescent="0.25">
      <c r="C189" s="74" t="s">
        <v>130</v>
      </c>
      <c r="D189" s="70"/>
      <c r="E189" s="70"/>
      <c r="F189" s="70"/>
      <c r="G189" s="70"/>
      <c r="H189" s="70"/>
      <c r="I189" s="70"/>
      <c r="J189" s="70"/>
      <c r="K189" s="70"/>
      <c r="L189" s="70"/>
      <c r="M189" s="70"/>
      <c r="N189" s="70"/>
      <c r="O189" s="70"/>
      <c r="P189" s="70"/>
      <c r="Q189" s="70"/>
      <c r="R189" s="77"/>
    </row>
    <row r="190" spans="3:21" ht="16.5" x14ac:dyDescent="0.25">
      <c r="C190" s="69" t="s">
        <v>128</v>
      </c>
      <c r="D190" s="70"/>
      <c r="E190" s="70"/>
      <c r="F190" s="70"/>
      <c r="G190" s="70"/>
      <c r="H190" s="70"/>
      <c r="I190" s="70"/>
      <c r="J190" s="70"/>
      <c r="K190" s="70"/>
      <c r="L190" s="70"/>
      <c r="M190" s="70"/>
      <c r="N190" s="70"/>
      <c r="O190" s="70"/>
      <c r="P190" s="70"/>
      <c r="Q190" s="70"/>
      <c r="R190" s="77"/>
    </row>
    <row r="191" spans="3:21" x14ac:dyDescent="0.25">
      <c r="C191" s="172" t="s">
        <v>81</v>
      </c>
      <c r="D191" s="172"/>
      <c r="E191" s="172"/>
      <c r="F191" s="172"/>
      <c r="G191" s="172"/>
      <c r="H191" s="172"/>
      <c r="I191" s="172"/>
      <c r="J191" s="172"/>
      <c r="K191" s="172"/>
      <c r="L191" s="172"/>
      <c r="M191" s="172"/>
      <c r="N191" s="172"/>
      <c r="O191" s="172"/>
      <c r="P191" s="172"/>
      <c r="Q191" s="172"/>
      <c r="R191" s="172"/>
      <c r="S191" s="149"/>
    </row>
    <row r="192" spans="3:21" x14ac:dyDescent="0.25">
      <c r="C192" s="172" t="s">
        <v>281</v>
      </c>
      <c r="D192" s="172"/>
      <c r="E192" s="172"/>
      <c r="F192" s="172"/>
      <c r="G192" s="172"/>
      <c r="H192" s="172"/>
      <c r="I192" s="172"/>
      <c r="J192" s="172"/>
      <c r="K192" s="172"/>
      <c r="L192" s="172"/>
      <c r="M192" s="172"/>
      <c r="N192" s="172"/>
      <c r="O192" s="172"/>
      <c r="P192" s="172"/>
      <c r="Q192" s="172"/>
      <c r="R192" s="172"/>
    </row>
    <row r="194" spans="2:21" x14ac:dyDescent="0.25">
      <c r="C194" s="118" t="s">
        <v>107</v>
      </c>
    </row>
    <row r="195" spans="2:21" ht="16.5" thickBot="1" x14ac:dyDescent="0.3"/>
    <row r="196" spans="2:21" ht="16.5" thickBot="1" x14ac:dyDescent="0.3">
      <c r="C196" s="196" t="s">
        <v>82</v>
      </c>
      <c r="D196" s="197"/>
      <c r="E196" s="197"/>
      <c r="F196" s="197"/>
      <c r="G196" s="197"/>
      <c r="H196" s="197"/>
      <c r="I196" s="197"/>
      <c r="J196" s="197"/>
      <c r="K196" s="197"/>
      <c r="L196" s="197"/>
      <c r="M196" s="197"/>
      <c r="N196" s="197"/>
      <c r="O196" s="197"/>
      <c r="P196" s="197"/>
      <c r="Q196" s="197"/>
      <c r="R196" s="198"/>
    </row>
    <row r="197" spans="2:21" ht="37.5" customHeight="1" thickBot="1" x14ac:dyDescent="0.3">
      <c r="B197" s="68" t="s">
        <v>83</v>
      </c>
      <c r="C197" s="13" t="s">
        <v>73</v>
      </c>
      <c r="D197" s="14" t="s">
        <v>2</v>
      </c>
      <c r="E197" s="14" t="s">
        <v>3</v>
      </c>
      <c r="F197" s="14" t="s">
        <v>4</v>
      </c>
      <c r="G197" s="14" t="s">
        <v>5</v>
      </c>
      <c r="H197" s="14" t="s">
        <v>6</v>
      </c>
      <c r="I197" s="14" t="s">
        <v>7</v>
      </c>
      <c r="J197" s="14" t="s">
        <v>8</v>
      </c>
      <c r="K197" s="14" t="s">
        <v>9</v>
      </c>
      <c r="L197" s="14" t="s">
        <v>10</v>
      </c>
      <c r="M197" s="14" t="s">
        <v>11</v>
      </c>
      <c r="N197" s="14" t="s">
        <v>12</v>
      </c>
      <c r="O197" s="14" t="s">
        <v>13</v>
      </c>
      <c r="P197" s="16" t="s">
        <v>172</v>
      </c>
      <c r="Q197" s="15" t="s">
        <v>283</v>
      </c>
      <c r="R197" s="15" t="s">
        <v>27</v>
      </c>
    </row>
    <row r="198" spans="2:21" ht="16.5" thickBot="1" x14ac:dyDescent="0.3">
      <c r="C198" s="91" t="s">
        <v>120</v>
      </c>
      <c r="D198" s="6">
        <v>4846</v>
      </c>
      <c r="E198" s="6">
        <v>5615</v>
      </c>
      <c r="F198" s="6">
        <v>6448</v>
      </c>
      <c r="G198" s="6">
        <v>6442</v>
      </c>
      <c r="H198" s="6">
        <v>5805</v>
      </c>
      <c r="I198" s="6">
        <v>5881</v>
      </c>
      <c r="J198" s="6">
        <v>6759</v>
      </c>
      <c r="K198" s="85"/>
      <c r="L198" s="85"/>
      <c r="M198" s="85"/>
      <c r="N198" s="85"/>
      <c r="O198" s="85"/>
      <c r="P198" s="5">
        <f t="shared" ref="P198:P215" si="23">SUM(D198:O198)</f>
        <v>41796</v>
      </c>
      <c r="Q198" s="5">
        <v>1148744</v>
      </c>
      <c r="R198" s="62">
        <f t="shared" ref="R198:R215" si="24">P198/Q198*10000</f>
        <v>363.8408557520213</v>
      </c>
      <c r="S198" s="73"/>
      <c r="T198" s="73"/>
      <c r="U198" s="73"/>
    </row>
    <row r="199" spans="2:21" ht="16.5" thickBot="1" x14ac:dyDescent="0.3">
      <c r="C199" s="91" t="s">
        <v>121</v>
      </c>
      <c r="D199" s="6">
        <v>6731</v>
      </c>
      <c r="E199" s="6">
        <v>7666</v>
      </c>
      <c r="F199" s="6">
        <v>8646</v>
      </c>
      <c r="G199" s="6">
        <v>8487</v>
      </c>
      <c r="H199" s="6">
        <v>7942</v>
      </c>
      <c r="I199" s="6">
        <v>8289</v>
      </c>
      <c r="J199" s="6">
        <v>8479</v>
      </c>
      <c r="K199" s="85"/>
      <c r="L199" s="85"/>
      <c r="M199" s="85"/>
      <c r="N199" s="85"/>
      <c r="O199" s="85"/>
      <c r="P199" s="5">
        <f t="shared" si="23"/>
        <v>56240</v>
      </c>
      <c r="Q199" s="5">
        <v>1662803</v>
      </c>
      <c r="R199" s="62">
        <f t="shared" si="24"/>
        <v>338.2240710414884</v>
      </c>
      <c r="S199" s="73"/>
      <c r="U199" s="73"/>
    </row>
    <row r="200" spans="2:21" ht="16.5" thickBot="1" x14ac:dyDescent="0.3">
      <c r="C200" s="91" t="s">
        <v>76</v>
      </c>
      <c r="D200" s="6">
        <v>2713</v>
      </c>
      <c r="E200" s="6">
        <v>3198</v>
      </c>
      <c r="F200" s="6">
        <v>3647</v>
      </c>
      <c r="G200" s="6">
        <v>3513</v>
      </c>
      <c r="H200" s="6">
        <v>3257</v>
      </c>
      <c r="I200" s="6">
        <v>3173</v>
      </c>
      <c r="J200" s="6">
        <v>3416</v>
      </c>
      <c r="K200" s="85"/>
      <c r="L200" s="85"/>
      <c r="M200" s="85"/>
      <c r="N200" s="85"/>
      <c r="O200" s="85"/>
      <c r="P200" s="5">
        <f t="shared" si="23"/>
        <v>22917</v>
      </c>
      <c r="Q200" s="5">
        <v>859239</v>
      </c>
      <c r="R200" s="62">
        <f t="shared" si="24"/>
        <v>266.71275396019035</v>
      </c>
      <c r="S200" s="73"/>
      <c r="U200" s="73"/>
    </row>
    <row r="201" spans="2:21" ht="16.5" thickBot="1" x14ac:dyDescent="0.3">
      <c r="C201" s="91" t="s">
        <v>75</v>
      </c>
      <c r="D201" s="6">
        <v>816</v>
      </c>
      <c r="E201" s="6">
        <v>939</v>
      </c>
      <c r="F201" s="6">
        <v>946</v>
      </c>
      <c r="G201" s="6">
        <v>910</v>
      </c>
      <c r="H201" s="6">
        <v>881</v>
      </c>
      <c r="I201" s="6">
        <v>903</v>
      </c>
      <c r="J201" s="6">
        <v>976</v>
      </c>
      <c r="K201" s="85"/>
      <c r="L201" s="85"/>
      <c r="M201" s="85"/>
      <c r="N201" s="85"/>
      <c r="O201" s="85"/>
      <c r="P201" s="5">
        <f t="shared" si="23"/>
        <v>6371</v>
      </c>
      <c r="Q201" s="5">
        <v>274933</v>
      </c>
      <c r="R201" s="62">
        <f t="shared" si="24"/>
        <v>231.72918492869172</v>
      </c>
      <c r="S201" s="73"/>
      <c r="U201" s="73"/>
    </row>
    <row r="202" spans="2:21" ht="16.5" thickBot="1" x14ac:dyDescent="0.3">
      <c r="C202" s="91" t="s">
        <v>74</v>
      </c>
      <c r="D202" s="6">
        <v>552</v>
      </c>
      <c r="E202" s="6">
        <v>689</v>
      </c>
      <c r="F202" s="6">
        <v>664</v>
      </c>
      <c r="G202" s="6">
        <v>593</v>
      </c>
      <c r="H202" s="6">
        <v>529</v>
      </c>
      <c r="I202" s="6">
        <v>564</v>
      </c>
      <c r="J202" s="6">
        <v>577</v>
      </c>
      <c r="K202" s="85"/>
      <c r="L202" s="85"/>
      <c r="M202" s="85"/>
      <c r="N202" s="85"/>
      <c r="O202" s="85"/>
      <c r="P202" s="5">
        <f t="shared" si="23"/>
        <v>4168</v>
      </c>
      <c r="Q202" s="5">
        <v>200454</v>
      </c>
      <c r="R202" s="62">
        <f t="shared" si="24"/>
        <v>207.9280034322089</v>
      </c>
      <c r="S202" s="73"/>
      <c r="U202" s="73"/>
    </row>
    <row r="203" spans="2:21" ht="16.5" thickBot="1" x14ac:dyDescent="0.3">
      <c r="C203" s="91" t="s">
        <v>122</v>
      </c>
      <c r="D203" s="6">
        <v>421</v>
      </c>
      <c r="E203" s="6">
        <v>598</v>
      </c>
      <c r="F203" s="6">
        <v>544</v>
      </c>
      <c r="G203" s="6">
        <v>439</v>
      </c>
      <c r="H203" s="6">
        <v>415</v>
      </c>
      <c r="I203" s="6">
        <v>461</v>
      </c>
      <c r="J203" s="6">
        <v>523</v>
      </c>
      <c r="K203" s="85"/>
      <c r="L203" s="85"/>
      <c r="M203" s="85"/>
      <c r="N203" s="85"/>
      <c r="O203" s="85"/>
      <c r="P203" s="5">
        <f t="shared" si="23"/>
        <v>3401</v>
      </c>
      <c r="Q203" s="5">
        <v>166377</v>
      </c>
      <c r="R203" s="62">
        <f t="shared" si="24"/>
        <v>204.41527374577015</v>
      </c>
      <c r="S203" s="73"/>
      <c r="U203" s="73"/>
    </row>
    <row r="204" spans="2:21" ht="16.5" thickBot="1" x14ac:dyDescent="0.3">
      <c r="C204" s="91" t="s">
        <v>175</v>
      </c>
      <c r="D204" s="6">
        <v>3525</v>
      </c>
      <c r="E204" s="6">
        <v>3463</v>
      </c>
      <c r="F204" s="6">
        <v>4200</v>
      </c>
      <c r="G204" s="6">
        <v>4009</v>
      </c>
      <c r="H204" s="6">
        <v>3902</v>
      </c>
      <c r="I204" s="6">
        <v>3755</v>
      </c>
      <c r="J204" s="6">
        <v>4372</v>
      </c>
      <c r="K204" s="85"/>
      <c r="L204" s="85"/>
      <c r="M204" s="85"/>
      <c r="N204" s="85"/>
      <c r="O204" s="85"/>
      <c r="P204" s="5">
        <f t="shared" si="23"/>
        <v>27226</v>
      </c>
      <c r="Q204" s="5">
        <v>1369007</v>
      </c>
      <c r="R204" s="62">
        <f t="shared" si="24"/>
        <v>198.87407442036456</v>
      </c>
      <c r="S204" s="73"/>
      <c r="U204" s="73"/>
    </row>
    <row r="205" spans="2:21" ht="16.5" thickBot="1" x14ac:dyDescent="0.3">
      <c r="C205" s="91" t="s">
        <v>77</v>
      </c>
      <c r="D205" s="6">
        <v>3878</v>
      </c>
      <c r="E205" s="6">
        <v>4068</v>
      </c>
      <c r="F205" s="6">
        <v>4530</v>
      </c>
      <c r="G205" s="6">
        <v>4516</v>
      </c>
      <c r="H205" s="6">
        <v>4204</v>
      </c>
      <c r="I205" s="6">
        <v>4521</v>
      </c>
      <c r="J205" s="6">
        <v>5122</v>
      </c>
      <c r="K205" s="85"/>
      <c r="L205" s="85"/>
      <c r="M205" s="85"/>
      <c r="N205" s="85"/>
      <c r="O205" s="85"/>
      <c r="P205" s="5">
        <f t="shared" si="23"/>
        <v>30839</v>
      </c>
      <c r="Q205" s="5">
        <v>1637346</v>
      </c>
      <c r="R205" s="62">
        <f t="shared" si="24"/>
        <v>188.34748428249128</v>
      </c>
      <c r="S205" s="73"/>
      <c r="U205" s="73"/>
    </row>
    <row r="206" spans="2:21" ht="16.5" thickBot="1" x14ac:dyDescent="0.3">
      <c r="C206" s="91" t="s">
        <v>114</v>
      </c>
      <c r="D206" s="6">
        <v>240</v>
      </c>
      <c r="E206" s="6">
        <v>194</v>
      </c>
      <c r="F206" s="6">
        <v>190</v>
      </c>
      <c r="G206" s="6">
        <v>240</v>
      </c>
      <c r="H206" s="6">
        <v>209</v>
      </c>
      <c r="I206" s="6">
        <v>214</v>
      </c>
      <c r="J206" s="6">
        <v>185</v>
      </c>
      <c r="K206" s="85"/>
      <c r="L206" s="85"/>
      <c r="M206" s="85"/>
      <c r="N206" s="85"/>
      <c r="O206" s="85"/>
      <c r="P206" s="5">
        <f t="shared" si="23"/>
        <v>1472</v>
      </c>
      <c r="Q206" s="5">
        <v>78433</v>
      </c>
      <c r="R206" s="62">
        <f t="shared" si="24"/>
        <v>187.67610572080631</v>
      </c>
      <c r="S206" s="73"/>
      <c r="U206" s="73"/>
    </row>
    <row r="207" spans="2:21" ht="16.5" thickBot="1" x14ac:dyDescent="0.3">
      <c r="C207" s="91" t="s">
        <v>123</v>
      </c>
      <c r="D207" s="6">
        <v>3829</v>
      </c>
      <c r="E207" s="6">
        <v>4084</v>
      </c>
      <c r="F207" s="6">
        <v>4620</v>
      </c>
      <c r="G207" s="6">
        <v>4453</v>
      </c>
      <c r="H207" s="6">
        <v>4538</v>
      </c>
      <c r="I207" s="6">
        <v>4292</v>
      </c>
      <c r="J207" s="6">
        <v>4692</v>
      </c>
      <c r="K207" s="85"/>
      <c r="L207" s="85"/>
      <c r="M207" s="85"/>
      <c r="N207" s="85"/>
      <c r="O207" s="85"/>
      <c r="P207" s="5">
        <f t="shared" si="23"/>
        <v>30508</v>
      </c>
      <c r="Q207" s="5">
        <v>1663083</v>
      </c>
      <c r="R207" s="62">
        <f t="shared" si="24"/>
        <v>183.44243793003719</v>
      </c>
      <c r="S207" s="73"/>
      <c r="U207" s="73"/>
    </row>
    <row r="208" spans="2:21" ht="16.5" thickBot="1" x14ac:dyDescent="0.3">
      <c r="C208" s="91" t="s">
        <v>78</v>
      </c>
      <c r="D208" s="6">
        <v>2200</v>
      </c>
      <c r="E208" s="6">
        <v>2403</v>
      </c>
      <c r="F208" s="6">
        <v>2625</v>
      </c>
      <c r="G208" s="6">
        <v>2306</v>
      </c>
      <c r="H208" s="6">
        <v>2332</v>
      </c>
      <c r="I208" s="6">
        <v>2253</v>
      </c>
      <c r="J208" s="6">
        <v>2474</v>
      </c>
      <c r="K208" s="85"/>
      <c r="L208" s="85"/>
      <c r="M208" s="85"/>
      <c r="N208" s="85"/>
      <c r="O208" s="85"/>
      <c r="P208" s="5">
        <f t="shared" si="23"/>
        <v>16593</v>
      </c>
      <c r="Q208" s="5">
        <v>918987</v>
      </c>
      <c r="R208" s="62">
        <f t="shared" si="24"/>
        <v>180.55750516601429</v>
      </c>
      <c r="S208" s="73"/>
      <c r="U208" s="73"/>
    </row>
    <row r="209" spans="3:21" ht="16.5" thickBot="1" x14ac:dyDescent="0.3">
      <c r="C209" s="91" t="s">
        <v>79</v>
      </c>
      <c r="D209" s="6">
        <v>3292</v>
      </c>
      <c r="E209" s="6">
        <v>3768</v>
      </c>
      <c r="F209" s="6">
        <v>4128</v>
      </c>
      <c r="G209" s="6">
        <v>3791</v>
      </c>
      <c r="H209" s="6">
        <v>3743</v>
      </c>
      <c r="I209" s="6">
        <v>3662</v>
      </c>
      <c r="J209" s="6">
        <v>4099</v>
      </c>
      <c r="K209" s="85"/>
      <c r="L209" s="85"/>
      <c r="M209" s="85"/>
      <c r="N209" s="85"/>
      <c r="O209" s="85"/>
      <c r="P209" s="5">
        <f t="shared" si="23"/>
        <v>26483</v>
      </c>
      <c r="Q209" s="5">
        <v>1491355</v>
      </c>
      <c r="R209" s="62">
        <f t="shared" si="24"/>
        <v>177.57676743632467</v>
      </c>
      <c r="S209" s="73"/>
      <c r="U209" s="73"/>
    </row>
    <row r="210" spans="3:21" ht="16.5" thickBot="1" x14ac:dyDescent="0.3">
      <c r="C210" s="91" t="s">
        <v>124</v>
      </c>
      <c r="D210" s="6">
        <v>3213</v>
      </c>
      <c r="E210" s="6">
        <v>3816</v>
      </c>
      <c r="F210" s="6">
        <v>4202</v>
      </c>
      <c r="G210" s="6">
        <v>4378</v>
      </c>
      <c r="H210" s="6">
        <v>3895</v>
      </c>
      <c r="I210" s="6">
        <v>3855</v>
      </c>
      <c r="J210" s="6">
        <v>4168</v>
      </c>
      <c r="K210" s="85"/>
      <c r="L210" s="85"/>
      <c r="M210" s="85"/>
      <c r="N210" s="85"/>
      <c r="O210" s="85"/>
      <c r="P210" s="5">
        <f t="shared" si="23"/>
        <v>27527</v>
      </c>
      <c r="Q210" s="5">
        <v>1578311</v>
      </c>
      <c r="R210" s="62">
        <f t="shared" si="24"/>
        <v>174.40795888769702</v>
      </c>
      <c r="S210" s="73"/>
      <c r="U210" s="73"/>
    </row>
    <row r="211" spans="3:21" ht="16.5" thickBot="1" x14ac:dyDescent="0.3">
      <c r="C211" s="91" t="s">
        <v>117</v>
      </c>
      <c r="D211" s="6">
        <v>6427</v>
      </c>
      <c r="E211" s="6">
        <v>6765</v>
      </c>
      <c r="F211" s="6">
        <v>7708</v>
      </c>
      <c r="G211" s="6">
        <v>7679</v>
      </c>
      <c r="H211" s="6">
        <v>7723</v>
      </c>
      <c r="I211" s="6">
        <v>7916</v>
      </c>
      <c r="J211" s="6">
        <v>8806</v>
      </c>
      <c r="K211" s="85"/>
      <c r="L211" s="85"/>
      <c r="M211" s="85"/>
      <c r="N211" s="85"/>
      <c r="O211" s="85"/>
      <c r="P211" s="5">
        <f t="shared" si="23"/>
        <v>53024</v>
      </c>
      <c r="Q211" s="5">
        <v>3245435</v>
      </c>
      <c r="R211" s="62">
        <f t="shared" si="24"/>
        <v>163.38025565139958</v>
      </c>
      <c r="S211" s="73"/>
      <c r="U211" s="73"/>
    </row>
    <row r="212" spans="3:21" ht="16.5" thickBot="1" x14ac:dyDescent="0.3">
      <c r="C212" s="91" t="s">
        <v>118</v>
      </c>
      <c r="D212" s="6">
        <v>12435</v>
      </c>
      <c r="E212" s="6">
        <v>13370</v>
      </c>
      <c r="F212" s="6">
        <v>13826</v>
      </c>
      <c r="G212" s="6">
        <v>13683</v>
      </c>
      <c r="H212" s="6">
        <v>13271</v>
      </c>
      <c r="I212" s="6">
        <v>12456</v>
      </c>
      <c r="J212" s="6">
        <v>13456</v>
      </c>
      <c r="K212" s="85"/>
      <c r="L212" s="85"/>
      <c r="M212" s="85"/>
      <c r="N212" s="85"/>
      <c r="O212" s="85"/>
      <c r="P212" s="5">
        <f t="shared" si="23"/>
        <v>92497</v>
      </c>
      <c r="Q212" s="5">
        <v>5755762</v>
      </c>
      <c r="R212" s="62">
        <f t="shared" si="24"/>
        <v>160.70330913613176</v>
      </c>
      <c r="S212" s="73"/>
      <c r="U212" s="73"/>
    </row>
    <row r="213" spans="3:21" ht="16.5" thickBot="1" x14ac:dyDescent="0.3">
      <c r="C213" s="91" t="s">
        <v>119</v>
      </c>
      <c r="D213" s="6">
        <v>3969</v>
      </c>
      <c r="E213" s="6">
        <v>4028</v>
      </c>
      <c r="F213" s="6">
        <v>4778</v>
      </c>
      <c r="G213" s="6">
        <v>4410</v>
      </c>
      <c r="H213" s="6">
        <v>4248</v>
      </c>
      <c r="I213" s="6">
        <v>4159</v>
      </c>
      <c r="J213" s="6">
        <v>4338</v>
      </c>
      <c r="K213" s="85"/>
      <c r="L213" s="85"/>
      <c r="M213" s="85"/>
      <c r="N213" s="85"/>
      <c r="O213" s="85"/>
      <c r="P213" s="5">
        <f t="shared" si="23"/>
        <v>29930</v>
      </c>
      <c r="Q213" s="5">
        <v>2538254</v>
      </c>
      <c r="R213" s="62">
        <f t="shared" si="24"/>
        <v>117.91570110792694</v>
      </c>
      <c r="S213" s="73"/>
      <c r="U213" s="73"/>
    </row>
    <row r="214" spans="3:21" ht="16.5" thickBot="1" x14ac:dyDescent="0.3">
      <c r="C214" s="91" t="s">
        <v>125</v>
      </c>
      <c r="D214" s="6">
        <v>340</v>
      </c>
      <c r="E214" s="6">
        <v>399</v>
      </c>
      <c r="F214" s="6">
        <v>383</v>
      </c>
      <c r="G214" s="6">
        <v>379</v>
      </c>
      <c r="H214" s="6">
        <v>336</v>
      </c>
      <c r="I214" s="6">
        <v>328</v>
      </c>
      <c r="J214" s="6">
        <v>443</v>
      </c>
      <c r="K214" s="85"/>
      <c r="L214" s="85"/>
      <c r="M214" s="85"/>
      <c r="N214" s="85"/>
      <c r="O214" s="85"/>
      <c r="P214" s="5">
        <f t="shared" si="23"/>
        <v>2608</v>
      </c>
      <c r="Q214" s="5">
        <v>254711</v>
      </c>
      <c r="R214" s="62">
        <f t="shared" si="24"/>
        <v>102.39055243000891</v>
      </c>
      <c r="S214" s="73"/>
      <c r="U214" s="73"/>
    </row>
    <row r="215" spans="3:21" ht="16.5" thickBot="1" x14ac:dyDescent="0.3">
      <c r="C215" s="91" t="s">
        <v>126</v>
      </c>
      <c r="D215" s="6">
        <v>491</v>
      </c>
      <c r="E215" s="6">
        <v>483</v>
      </c>
      <c r="F215" s="6">
        <v>528</v>
      </c>
      <c r="G215" s="6">
        <v>558</v>
      </c>
      <c r="H215" s="6">
        <v>488</v>
      </c>
      <c r="I215" s="6">
        <v>482</v>
      </c>
      <c r="J215" s="6">
        <v>541</v>
      </c>
      <c r="K215" s="85"/>
      <c r="L215" s="85"/>
      <c r="M215" s="85"/>
      <c r="N215" s="85"/>
      <c r="O215" s="85"/>
      <c r="P215" s="5">
        <f t="shared" si="23"/>
        <v>3571</v>
      </c>
      <c r="Q215" s="5">
        <v>375917</v>
      </c>
      <c r="R215" s="62">
        <f t="shared" si="24"/>
        <v>94.994373758037014</v>
      </c>
      <c r="S215" s="73"/>
      <c r="U215" s="73"/>
    </row>
    <row r="216" spans="3:21" ht="16.5" thickBot="1" x14ac:dyDescent="0.3">
      <c r="C216" s="91" t="s">
        <v>127</v>
      </c>
      <c r="D216" s="6">
        <v>136</v>
      </c>
      <c r="E216" s="6">
        <v>184</v>
      </c>
      <c r="F216" s="6">
        <v>171</v>
      </c>
      <c r="G216" s="6">
        <v>208</v>
      </c>
      <c r="H216" s="6">
        <v>171</v>
      </c>
      <c r="I216" s="6">
        <v>149</v>
      </c>
      <c r="J216" s="6">
        <v>146</v>
      </c>
      <c r="K216" s="85"/>
      <c r="L216" s="85"/>
      <c r="M216" s="85"/>
      <c r="N216" s="85"/>
      <c r="O216" s="85"/>
      <c r="P216" s="5">
        <f t="shared" ref="P216:P218" si="25">SUM(D216:O216)</f>
        <v>1165</v>
      </c>
      <c r="Q216" s="5">
        <v>167286</v>
      </c>
      <c r="R216" s="62">
        <f t="shared" ref="R216" si="26">P216/Q216*10000</f>
        <v>69.641213251557218</v>
      </c>
      <c r="S216" s="73"/>
      <c r="U216" s="73"/>
    </row>
    <row r="217" spans="3:21" ht="16.5" thickBot="1" x14ac:dyDescent="0.3">
      <c r="C217" s="91" t="s">
        <v>115</v>
      </c>
      <c r="D217" s="6">
        <v>25</v>
      </c>
      <c r="E217" s="6">
        <v>24</v>
      </c>
      <c r="F217" s="6">
        <v>32</v>
      </c>
      <c r="G217" s="6">
        <v>22</v>
      </c>
      <c r="H217" s="6">
        <v>33</v>
      </c>
      <c r="I217" s="6">
        <v>26</v>
      </c>
      <c r="J217" s="6">
        <v>32</v>
      </c>
      <c r="K217" s="85"/>
      <c r="L217" s="85"/>
      <c r="M217" s="85"/>
      <c r="N217" s="85"/>
      <c r="O217" s="85"/>
      <c r="P217" s="5">
        <f t="shared" si="25"/>
        <v>194</v>
      </c>
      <c r="Q217" s="5">
        <v>774</v>
      </c>
      <c r="R217" s="62" t="s">
        <v>214</v>
      </c>
      <c r="S217" s="73"/>
      <c r="U217" s="73"/>
    </row>
    <row r="218" spans="3:21" ht="16.5" thickBot="1" x14ac:dyDescent="0.3">
      <c r="C218" s="91" t="s">
        <v>80</v>
      </c>
      <c r="D218" s="6">
        <v>26</v>
      </c>
      <c r="E218" s="6">
        <v>27</v>
      </c>
      <c r="F218" s="6">
        <v>85</v>
      </c>
      <c r="G218" s="6">
        <v>0</v>
      </c>
      <c r="H218" s="6">
        <v>0</v>
      </c>
      <c r="I218" s="6">
        <v>0</v>
      </c>
      <c r="J218" s="6">
        <v>0</v>
      </c>
      <c r="K218" s="85"/>
      <c r="L218" s="85"/>
      <c r="M218" s="85"/>
      <c r="N218" s="85"/>
      <c r="O218" s="85"/>
      <c r="P218" s="5">
        <f t="shared" si="25"/>
        <v>138</v>
      </c>
      <c r="Q218" s="5">
        <v>4933</v>
      </c>
      <c r="R218" s="62" t="s">
        <v>214</v>
      </c>
      <c r="S218" s="73"/>
      <c r="U218" s="73"/>
    </row>
    <row r="219" spans="3:21" ht="16.5" thickBot="1" x14ac:dyDescent="0.3">
      <c r="C219" s="20" t="s">
        <v>16</v>
      </c>
      <c r="D219" s="21">
        <f t="shared" ref="D219:O219" si="27">SUM(D198:D218)</f>
        <v>60105</v>
      </c>
      <c r="E219" s="21">
        <f t="shared" si="27"/>
        <v>65781</v>
      </c>
      <c r="F219" s="21">
        <f t="shared" si="27"/>
        <v>72901</v>
      </c>
      <c r="G219" s="21">
        <f t="shared" si="27"/>
        <v>71016</v>
      </c>
      <c r="H219" s="21">
        <f t="shared" si="27"/>
        <v>67922</v>
      </c>
      <c r="I219" s="21">
        <f t="shared" si="27"/>
        <v>67339</v>
      </c>
      <c r="J219" s="21">
        <f>SUM(J198:J218)</f>
        <v>73604</v>
      </c>
      <c r="K219" s="21">
        <f t="shared" si="27"/>
        <v>0</v>
      </c>
      <c r="L219" s="21">
        <f t="shared" si="27"/>
        <v>0</v>
      </c>
      <c r="M219" s="21">
        <f t="shared" si="27"/>
        <v>0</v>
      </c>
      <c r="N219" s="21">
        <f t="shared" si="27"/>
        <v>0</v>
      </c>
      <c r="O219" s="21">
        <f t="shared" si="27"/>
        <v>0</v>
      </c>
      <c r="P219" s="21">
        <f>+SUM(D219:O219)</f>
        <v>478668</v>
      </c>
      <c r="Q219" s="21">
        <v>25389326</v>
      </c>
      <c r="R219" s="22" t="s">
        <v>287</v>
      </c>
      <c r="S219" s="73"/>
      <c r="T219" s="149"/>
    </row>
    <row r="220" spans="3:21" ht="17.25" thickBot="1" x14ac:dyDescent="0.3">
      <c r="C220" s="69" t="s">
        <v>67</v>
      </c>
      <c r="D220" s="70"/>
      <c r="E220" s="70"/>
      <c r="F220" s="70"/>
      <c r="G220" s="70"/>
      <c r="H220" s="70"/>
      <c r="I220" s="70"/>
      <c r="J220" s="70"/>
      <c r="K220" s="70"/>
      <c r="L220" s="70"/>
      <c r="M220" s="70"/>
      <c r="N220" s="70"/>
      <c r="O220" s="70"/>
      <c r="P220" s="70"/>
      <c r="Q220" s="71"/>
      <c r="R220" s="62"/>
      <c r="S220" s="73"/>
    </row>
    <row r="221" spans="3:21" ht="48.75" customHeight="1" x14ac:dyDescent="0.25">
      <c r="C221" s="169" t="s">
        <v>129</v>
      </c>
      <c r="D221" s="169"/>
      <c r="E221" s="169"/>
      <c r="F221" s="169"/>
      <c r="G221" s="169"/>
      <c r="H221" s="169"/>
      <c r="I221" s="169"/>
      <c r="J221" s="169"/>
      <c r="K221" s="169"/>
      <c r="L221" s="169"/>
      <c r="M221" s="169"/>
      <c r="N221" s="169"/>
      <c r="O221" s="169"/>
      <c r="P221" s="169"/>
      <c r="Q221" s="169"/>
      <c r="R221" s="169"/>
    </row>
    <row r="222" spans="3:21" ht="16.5" x14ac:dyDescent="0.25">
      <c r="C222" s="74" t="s">
        <v>130</v>
      </c>
      <c r="D222" s="70"/>
      <c r="E222" s="70"/>
      <c r="F222" s="70"/>
      <c r="G222" s="70"/>
      <c r="H222" s="70"/>
      <c r="I222" s="70"/>
      <c r="J222" s="70"/>
      <c r="K222" s="70"/>
      <c r="L222" s="70"/>
      <c r="M222" s="70"/>
      <c r="N222" s="70"/>
      <c r="O222" s="70"/>
      <c r="P222" s="70"/>
      <c r="Q222" s="70"/>
      <c r="R222" s="71"/>
    </row>
    <row r="223" spans="3:21" ht="18.75" customHeight="1" x14ac:dyDescent="0.25">
      <c r="C223" s="173" t="s">
        <v>84</v>
      </c>
      <c r="D223" s="173"/>
      <c r="E223" s="173"/>
      <c r="F223" s="173"/>
      <c r="G223" s="173"/>
      <c r="H223" s="173"/>
      <c r="I223" s="173"/>
      <c r="J223" s="173"/>
      <c r="K223" s="173"/>
      <c r="L223" s="173"/>
      <c r="M223" s="173"/>
      <c r="N223" s="173"/>
      <c r="O223" s="173"/>
      <c r="P223" s="173"/>
      <c r="Q223" s="173"/>
    </row>
    <row r="224" spans="3:21" x14ac:dyDescent="0.25">
      <c r="C224" s="173" t="s">
        <v>281</v>
      </c>
      <c r="D224" s="173"/>
      <c r="E224" s="173"/>
      <c r="F224" s="173"/>
      <c r="G224" s="173"/>
      <c r="H224" s="173"/>
      <c r="I224" s="173"/>
      <c r="J224" s="173"/>
      <c r="K224" s="173"/>
      <c r="L224" s="173"/>
      <c r="M224" s="173"/>
      <c r="N224" s="173"/>
      <c r="O224" s="173"/>
      <c r="P224" s="173"/>
      <c r="Q224" s="173"/>
    </row>
    <row r="225" spans="2:19" ht="18.75" customHeight="1" x14ac:dyDescent="0.25">
      <c r="C225" s="135"/>
      <c r="D225" s="135"/>
      <c r="E225" s="135"/>
      <c r="F225" s="135"/>
      <c r="G225" s="135"/>
      <c r="H225" s="135"/>
      <c r="I225" s="135"/>
      <c r="J225" s="135"/>
      <c r="K225" s="135"/>
      <c r="L225" s="135"/>
      <c r="M225" s="135"/>
      <c r="N225" s="135"/>
      <c r="O225" s="135"/>
      <c r="P225" s="135"/>
      <c r="Q225" s="135"/>
    </row>
    <row r="226" spans="2:19" ht="18.75" customHeight="1" x14ac:dyDescent="0.25">
      <c r="B226" s="153"/>
      <c r="C226" s="154" t="s">
        <v>108</v>
      </c>
      <c r="D226" s="135"/>
      <c r="E226" s="135"/>
      <c r="F226" s="135"/>
      <c r="G226" s="135"/>
      <c r="H226" s="135"/>
      <c r="I226" s="135"/>
      <c r="J226" s="135"/>
      <c r="K226" s="135"/>
      <c r="L226" s="135"/>
      <c r="M226" s="135"/>
      <c r="N226" s="135"/>
      <c r="O226" s="135"/>
      <c r="P226" s="135"/>
      <c r="Q226" s="135"/>
    </row>
    <row r="227" spans="2:19" ht="18.75" customHeight="1" thickBot="1" x14ac:dyDescent="0.3">
      <c r="B227" s="153"/>
      <c r="C227" s="119"/>
      <c r="D227" s="135"/>
      <c r="E227" s="135"/>
      <c r="F227" s="135"/>
      <c r="G227" s="135"/>
      <c r="H227" s="135"/>
      <c r="I227" s="135"/>
      <c r="J227" s="135"/>
      <c r="K227" s="135"/>
      <c r="L227" s="135"/>
      <c r="M227" s="135"/>
      <c r="N227" s="135"/>
      <c r="O227" s="135"/>
      <c r="P227" s="135"/>
      <c r="Q227" s="135"/>
    </row>
    <row r="228" spans="2:19" ht="18.75" customHeight="1" thickBot="1" x14ac:dyDescent="0.3">
      <c r="B228" s="155" t="s">
        <v>85</v>
      </c>
      <c r="C228" s="28" t="s">
        <v>86</v>
      </c>
      <c r="D228" s="29" t="s">
        <v>2</v>
      </c>
      <c r="E228" s="29" t="s">
        <v>3</v>
      </c>
      <c r="F228" s="29" t="s">
        <v>4</v>
      </c>
      <c r="G228" s="29" t="s">
        <v>5</v>
      </c>
      <c r="H228" s="29" t="s">
        <v>6</v>
      </c>
      <c r="I228" s="29" t="s">
        <v>7</v>
      </c>
      <c r="J228" s="29" t="s">
        <v>8</v>
      </c>
      <c r="K228" s="29" t="s">
        <v>9</v>
      </c>
      <c r="L228" s="29" t="s">
        <v>10</v>
      </c>
      <c r="M228" s="29" t="s">
        <v>11</v>
      </c>
      <c r="N228" s="29" t="s">
        <v>12</v>
      </c>
      <c r="O228" s="29" t="s">
        <v>13</v>
      </c>
      <c r="P228" s="29" t="s">
        <v>172</v>
      </c>
      <c r="Q228" s="135"/>
    </row>
    <row r="229" spans="2:19" ht="24" customHeight="1" thickBot="1" x14ac:dyDescent="0.3">
      <c r="B229" s="155"/>
      <c r="C229" s="30" t="s">
        <v>158</v>
      </c>
      <c r="D229" s="11">
        <v>243</v>
      </c>
      <c r="E229" s="6">
        <v>260</v>
      </c>
      <c r="F229" s="6">
        <v>350</v>
      </c>
      <c r="G229" s="6">
        <v>311</v>
      </c>
      <c r="H229" s="6">
        <v>286</v>
      </c>
      <c r="I229" s="6">
        <v>277</v>
      </c>
      <c r="J229" s="6">
        <v>253</v>
      </c>
      <c r="K229" s="85"/>
      <c r="L229" s="85"/>
      <c r="M229" s="85"/>
      <c r="N229" s="85"/>
      <c r="O229" s="85"/>
      <c r="P229" s="5">
        <f>SUM(D229:O229)</f>
        <v>1980</v>
      </c>
      <c r="Q229" s="135"/>
      <c r="R229" s="113"/>
    </row>
    <row r="230" spans="2:19" ht="24" customHeight="1" thickBot="1" x14ac:dyDescent="0.3">
      <c r="B230" s="155"/>
      <c r="C230" s="30" t="s">
        <v>160</v>
      </c>
      <c r="D230" s="11">
        <v>186</v>
      </c>
      <c r="E230" s="6">
        <v>231</v>
      </c>
      <c r="F230" s="6">
        <v>204</v>
      </c>
      <c r="G230" s="6">
        <v>204</v>
      </c>
      <c r="H230" s="6">
        <v>206</v>
      </c>
      <c r="I230" s="6">
        <v>170</v>
      </c>
      <c r="J230" s="6">
        <v>220</v>
      </c>
      <c r="K230" s="85"/>
      <c r="L230" s="85"/>
      <c r="M230" s="85"/>
      <c r="N230" s="85"/>
      <c r="O230" s="85"/>
      <c r="P230" s="5">
        <f>SUM(D230:O230)</f>
        <v>1421</v>
      </c>
      <c r="Q230" s="135"/>
      <c r="R230" s="113"/>
    </row>
    <row r="231" spans="2:19" ht="24" customHeight="1" thickBot="1" x14ac:dyDescent="0.3">
      <c r="B231" s="155"/>
      <c r="C231" s="30" t="s">
        <v>161</v>
      </c>
      <c r="D231" s="11">
        <v>105</v>
      </c>
      <c r="E231" s="6">
        <v>140</v>
      </c>
      <c r="F231" s="6">
        <v>134</v>
      </c>
      <c r="G231" s="6">
        <v>116</v>
      </c>
      <c r="H231" s="6">
        <v>125</v>
      </c>
      <c r="I231" s="6">
        <v>128</v>
      </c>
      <c r="J231" s="6">
        <v>131</v>
      </c>
      <c r="K231" s="85"/>
      <c r="L231" s="85"/>
      <c r="M231" s="85"/>
      <c r="N231" s="85"/>
      <c r="O231" s="85"/>
      <c r="P231" s="5">
        <f>SUM(D231:O231)</f>
        <v>879</v>
      </c>
      <c r="Q231" s="135"/>
      <c r="R231" s="113"/>
    </row>
    <row r="232" spans="2:19" ht="24" customHeight="1" thickBot="1" x14ac:dyDescent="0.3">
      <c r="B232" s="155"/>
      <c r="C232" s="30" t="s">
        <v>162</v>
      </c>
      <c r="D232" s="11">
        <v>67</v>
      </c>
      <c r="E232" s="6">
        <v>77</v>
      </c>
      <c r="F232" s="6">
        <v>108</v>
      </c>
      <c r="G232" s="6">
        <v>105</v>
      </c>
      <c r="H232" s="6">
        <v>127</v>
      </c>
      <c r="I232" s="6">
        <v>159</v>
      </c>
      <c r="J232" s="6">
        <v>220</v>
      </c>
      <c r="K232" s="85"/>
      <c r="L232" s="85"/>
      <c r="M232" s="85"/>
      <c r="N232" s="85"/>
      <c r="O232" s="85"/>
      <c r="P232" s="5">
        <f>SUM(D232:O232)</f>
        <v>863</v>
      </c>
      <c r="Q232" s="135"/>
      <c r="R232" s="113"/>
    </row>
    <row r="233" spans="2:19" ht="24" customHeight="1" thickBot="1" x14ac:dyDescent="0.3">
      <c r="B233" s="155"/>
      <c r="C233" s="30" t="s">
        <v>159</v>
      </c>
      <c r="D233" s="11">
        <v>132</v>
      </c>
      <c r="E233" s="6">
        <v>121</v>
      </c>
      <c r="F233" s="6">
        <v>137</v>
      </c>
      <c r="G233" s="6">
        <v>110</v>
      </c>
      <c r="H233" s="6">
        <v>108</v>
      </c>
      <c r="I233" s="6">
        <v>86</v>
      </c>
      <c r="J233" s="6">
        <v>89</v>
      </c>
      <c r="K233" s="85"/>
      <c r="L233" s="85"/>
      <c r="M233" s="85"/>
      <c r="N233" s="85"/>
      <c r="O233" s="85"/>
      <c r="P233" s="5">
        <f>SUM(D233:O233)</f>
        <v>783</v>
      </c>
      <c r="Q233" s="135"/>
      <c r="R233" s="113"/>
      <c r="S233" s="156"/>
    </row>
    <row r="234" spans="2:19" ht="18.75" customHeight="1" thickBot="1" x14ac:dyDescent="0.3">
      <c r="B234" s="153"/>
      <c r="C234" s="31" t="s">
        <v>16</v>
      </c>
      <c r="D234" s="32">
        <f>SUM(D229:D233)</f>
        <v>733</v>
      </c>
      <c r="E234" s="32">
        <f t="shared" ref="E234:O234" si="28">SUM(E229:E233)</f>
        <v>829</v>
      </c>
      <c r="F234" s="32">
        <f t="shared" si="28"/>
        <v>933</v>
      </c>
      <c r="G234" s="32">
        <f t="shared" si="28"/>
        <v>846</v>
      </c>
      <c r="H234" s="32">
        <f t="shared" si="28"/>
        <v>852</v>
      </c>
      <c r="I234" s="32">
        <f t="shared" si="28"/>
        <v>820</v>
      </c>
      <c r="J234" s="32">
        <f t="shared" si="28"/>
        <v>913</v>
      </c>
      <c r="K234" s="32">
        <f t="shared" si="28"/>
        <v>0</v>
      </c>
      <c r="L234" s="32">
        <f t="shared" si="28"/>
        <v>0</v>
      </c>
      <c r="M234" s="32">
        <f t="shared" si="28"/>
        <v>0</v>
      </c>
      <c r="N234" s="32">
        <f t="shared" si="28"/>
        <v>0</v>
      </c>
      <c r="O234" s="32">
        <f t="shared" si="28"/>
        <v>0</v>
      </c>
      <c r="P234" s="32">
        <f>SUM(P229:P233)</f>
        <v>5926</v>
      </c>
      <c r="Q234" s="135"/>
      <c r="R234" s="113"/>
      <c r="S234" s="157"/>
    </row>
    <row r="235" spans="2:19" ht="14.25" customHeight="1" x14ac:dyDescent="0.25">
      <c r="B235" s="153"/>
      <c r="C235" s="195" t="s">
        <v>87</v>
      </c>
      <c r="D235" s="195"/>
      <c r="E235" s="195"/>
      <c r="F235" s="195"/>
      <c r="G235" s="195"/>
      <c r="H235" s="195"/>
      <c r="I235" s="195"/>
      <c r="J235" s="195"/>
      <c r="K235" s="195"/>
      <c r="L235" s="195"/>
      <c r="M235" s="195"/>
      <c r="N235" s="195"/>
      <c r="O235" s="195"/>
      <c r="P235" s="195"/>
      <c r="Q235" s="135"/>
      <c r="S235" s="158"/>
    </row>
    <row r="236" spans="2:19" ht="3.75" customHeight="1" x14ac:dyDescent="0.25">
      <c r="B236" s="153"/>
      <c r="C236" s="183" t="s">
        <v>281</v>
      </c>
      <c r="D236" s="183"/>
      <c r="E236" s="183"/>
      <c r="F236" s="183"/>
      <c r="G236" s="183"/>
      <c r="H236" s="183"/>
      <c r="I236" s="183"/>
      <c r="J236" s="183"/>
      <c r="K236" s="183"/>
      <c r="L236" s="183"/>
      <c r="M236" s="183"/>
      <c r="N236" s="183"/>
      <c r="O236" s="183"/>
      <c r="P236" s="183"/>
      <c r="Q236" s="135"/>
    </row>
    <row r="237" spans="2:19" ht="12.75" customHeight="1" x14ac:dyDescent="0.25">
      <c r="B237" s="153"/>
      <c r="C237" s="183"/>
      <c r="D237" s="183"/>
      <c r="E237" s="183"/>
      <c r="F237" s="183"/>
      <c r="G237" s="183"/>
      <c r="H237" s="183"/>
      <c r="I237" s="183"/>
      <c r="J237" s="183"/>
      <c r="K237" s="183"/>
      <c r="L237" s="183"/>
      <c r="M237" s="183"/>
      <c r="N237" s="183"/>
      <c r="O237" s="183"/>
      <c r="P237" s="183"/>
      <c r="Q237" s="135"/>
    </row>
    <row r="239" spans="2:19" x14ac:dyDescent="0.25">
      <c r="C239" s="118" t="s">
        <v>109</v>
      </c>
    </row>
    <row r="240" spans="2:19" ht="16.5" thickBot="1" x14ac:dyDescent="0.3"/>
    <row r="241" spans="3:19" ht="16.5" thickBot="1" x14ac:dyDescent="0.3">
      <c r="C241" s="13" t="s">
        <v>88</v>
      </c>
      <c r="D241" s="14" t="s">
        <v>2</v>
      </c>
      <c r="E241" s="14" t="s">
        <v>3</v>
      </c>
      <c r="F241" s="14" t="s">
        <v>4</v>
      </c>
      <c r="G241" s="14" t="s">
        <v>5</v>
      </c>
      <c r="H241" s="14" t="s">
        <v>6</v>
      </c>
      <c r="I241" s="16" t="s">
        <v>7</v>
      </c>
      <c r="J241" s="16" t="s">
        <v>8</v>
      </c>
      <c r="K241" s="14" t="s">
        <v>9</v>
      </c>
      <c r="L241" s="14" t="s">
        <v>10</v>
      </c>
      <c r="M241" s="14" t="s">
        <v>11</v>
      </c>
      <c r="N241" s="14" t="s">
        <v>12</v>
      </c>
      <c r="O241" s="14" t="s">
        <v>13</v>
      </c>
      <c r="P241" s="16" t="s">
        <v>172</v>
      </c>
      <c r="Q241" s="15" t="s">
        <v>23</v>
      </c>
    </row>
    <row r="242" spans="3:19" ht="16.5" thickBot="1" x14ac:dyDescent="0.3">
      <c r="C242" s="30" t="s">
        <v>163</v>
      </c>
      <c r="D242" s="11">
        <v>4247</v>
      </c>
      <c r="E242" s="6">
        <v>4426</v>
      </c>
      <c r="F242" s="6">
        <v>4714</v>
      </c>
      <c r="G242" s="6">
        <v>4068</v>
      </c>
      <c r="H242" s="6">
        <v>4222</v>
      </c>
      <c r="I242" s="5">
        <v>3730</v>
      </c>
      <c r="J242" s="5">
        <v>4346</v>
      </c>
      <c r="K242" s="85"/>
      <c r="L242" s="85"/>
      <c r="M242" s="85"/>
      <c r="N242" s="85"/>
      <c r="O242" s="85"/>
      <c r="P242" s="5">
        <f t="shared" ref="P242:P253" si="29">SUM(D242:O242)</f>
        <v>29753</v>
      </c>
      <c r="Q242" s="33">
        <f>P242/$P$253</f>
        <v>0.35260725290353162</v>
      </c>
      <c r="S242" s="67"/>
    </row>
    <row r="243" spans="3:19" ht="16.5" thickBot="1" x14ac:dyDescent="0.3">
      <c r="C243" s="30" t="s">
        <v>176</v>
      </c>
      <c r="D243" s="11">
        <v>1827</v>
      </c>
      <c r="E243" s="6">
        <v>2119</v>
      </c>
      <c r="F243" s="6">
        <v>2747</v>
      </c>
      <c r="G243" s="6">
        <v>2846</v>
      </c>
      <c r="H243" s="6">
        <v>2694</v>
      </c>
      <c r="I243" s="5">
        <v>2429</v>
      </c>
      <c r="J243" s="5">
        <v>2581</v>
      </c>
      <c r="K243" s="85"/>
      <c r="L243" s="85"/>
      <c r="M243" s="85"/>
      <c r="N243" s="85"/>
      <c r="O243" s="85"/>
      <c r="P243" s="5">
        <f t="shared" si="29"/>
        <v>17243</v>
      </c>
      <c r="Q243" s="33">
        <f t="shared" ref="Q243:Q252" si="30">P243/$P$253</f>
        <v>0.20434937188907323</v>
      </c>
      <c r="S243" s="67"/>
    </row>
    <row r="244" spans="3:19" ht="16.5" thickBot="1" x14ac:dyDescent="0.3">
      <c r="C244" s="30" t="s">
        <v>164</v>
      </c>
      <c r="D244" s="11">
        <v>1062</v>
      </c>
      <c r="E244" s="6">
        <v>1145</v>
      </c>
      <c r="F244" s="6">
        <v>1358</v>
      </c>
      <c r="G244" s="6">
        <v>1335</v>
      </c>
      <c r="H244" s="6">
        <v>1384</v>
      </c>
      <c r="I244" s="5">
        <v>1363</v>
      </c>
      <c r="J244" s="5">
        <v>1560</v>
      </c>
      <c r="K244" s="85"/>
      <c r="L244" s="85"/>
      <c r="M244" s="85"/>
      <c r="N244" s="85"/>
      <c r="O244" s="85"/>
      <c r="P244" s="5">
        <f t="shared" si="29"/>
        <v>9207</v>
      </c>
      <c r="Q244" s="33">
        <f t="shared" si="30"/>
        <v>0.10911353401279925</v>
      </c>
      <c r="S244" s="67"/>
    </row>
    <row r="245" spans="3:19" ht="16.5" thickBot="1" x14ac:dyDescent="0.3">
      <c r="C245" s="30" t="s">
        <v>210</v>
      </c>
      <c r="D245" s="11">
        <v>330</v>
      </c>
      <c r="E245" s="6">
        <v>363</v>
      </c>
      <c r="F245" s="6">
        <v>443</v>
      </c>
      <c r="G245" s="6">
        <v>467</v>
      </c>
      <c r="H245" s="6">
        <v>678</v>
      </c>
      <c r="I245" s="5">
        <v>609</v>
      </c>
      <c r="J245" s="5">
        <v>549</v>
      </c>
      <c r="K245" s="85"/>
      <c r="L245" s="85"/>
      <c r="M245" s="85"/>
      <c r="N245" s="85"/>
      <c r="O245" s="85"/>
      <c r="P245" s="5">
        <f t="shared" si="29"/>
        <v>3439</v>
      </c>
      <c r="Q245" s="33">
        <f t="shared" si="30"/>
        <v>4.0756103342024175E-2</v>
      </c>
      <c r="S245" s="67"/>
    </row>
    <row r="246" spans="3:19" ht="16.5" thickBot="1" x14ac:dyDescent="0.3">
      <c r="C246" s="30" t="s">
        <v>177</v>
      </c>
      <c r="D246" s="11">
        <v>413</v>
      </c>
      <c r="E246" s="6">
        <v>464</v>
      </c>
      <c r="F246" s="6">
        <v>507</v>
      </c>
      <c r="G246" s="6">
        <v>580</v>
      </c>
      <c r="H246" s="6">
        <v>490</v>
      </c>
      <c r="I246" s="5">
        <v>485</v>
      </c>
      <c r="J246" s="5">
        <v>499</v>
      </c>
      <c r="K246" s="85"/>
      <c r="L246" s="85"/>
      <c r="M246" s="85"/>
      <c r="N246" s="85"/>
      <c r="O246" s="85"/>
      <c r="P246" s="5">
        <f t="shared" si="29"/>
        <v>3438</v>
      </c>
      <c r="Q246" s="33">
        <f t="shared" si="30"/>
        <v>4.0744252192462665E-2</v>
      </c>
      <c r="S246" s="67"/>
    </row>
    <row r="247" spans="3:19" ht="16.5" thickBot="1" x14ac:dyDescent="0.3">
      <c r="C247" s="30" t="s">
        <v>165</v>
      </c>
      <c r="D247" s="11">
        <v>434</v>
      </c>
      <c r="E247" s="6">
        <v>369</v>
      </c>
      <c r="F247" s="6">
        <v>433</v>
      </c>
      <c r="G247" s="6">
        <v>436</v>
      </c>
      <c r="H247" s="6">
        <v>392</v>
      </c>
      <c r="I247" s="5">
        <v>324</v>
      </c>
      <c r="J247" s="5">
        <v>344</v>
      </c>
      <c r="K247" s="85"/>
      <c r="L247" s="85"/>
      <c r="M247" s="85"/>
      <c r="N247" s="85"/>
      <c r="O247" s="85"/>
      <c r="P247" s="5">
        <f t="shared" si="29"/>
        <v>2732</v>
      </c>
      <c r="Q247" s="33">
        <f t="shared" si="30"/>
        <v>3.2377340602038396E-2</v>
      </c>
      <c r="S247" s="67"/>
    </row>
    <row r="248" spans="3:19" ht="26.25" customHeight="1" thickBot="1" x14ac:dyDescent="0.3">
      <c r="C248" s="30" t="s">
        <v>167</v>
      </c>
      <c r="D248" s="11">
        <v>381</v>
      </c>
      <c r="E248" s="6">
        <v>292</v>
      </c>
      <c r="F248" s="6">
        <v>351</v>
      </c>
      <c r="G248" s="6">
        <v>329</v>
      </c>
      <c r="H248" s="6">
        <v>380</v>
      </c>
      <c r="I248" s="5">
        <v>331</v>
      </c>
      <c r="J248" s="5">
        <v>404</v>
      </c>
      <c r="K248" s="85"/>
      <c r="L248" s="85"/>
      <c r="M248" s="85"/>
      <c r="N248" s="85"/>
      <c r="O248" s="85"/>
      <c r="P248" s="5">
        <f t="shared" si="29"/>
        <v>2468</v>
      </c>
      <c r="Q248" s="33">
        <f t="shared" si="30"/>
        <v>2.9248637117800427E-2</v>
      </c>
      <c r="S248" s="67"/>
    </row>
    <row r="249" spans="3:19" ht="15.75" customHeight="1" thickBot="1" x14ac:dyDescent="0.3">
      <c r="C249" s="92" t="s">
        <v>166</v>
      </c>
      <c r="D249" s="11">
        <v>240</v>
      </c>
      <c r="E249" s="6">
        <v>285</v>
      </c>
      <c r="F249" s="6">
        <v>297</v>
      </c>
      <c r="G249" s="6">
        <v>325</v>
      </c>
      <c r="H249" s="6">
        <v>298</v>
      </c>
      <c r="I249" s="5">
        <v>276</v>
      </c>
      <c r="J249" s="5">
        <v>300</v>
      </c>
      <c r="K249" s="85"/>
      <c r="L249" s="85"/>
      <c r="M249" s="85"/>
      <c r="N249" s="85"/>
      <c r="O249" s="85"/>
      <c r="P249" s="5">
        <f t="shared" si="29"/>
        <v>2021</v>
      </c>
      <c r="Q249" s="33">
        <f t="shared" si="30"/>
        <v>2.395117326380659E-2</v>
      </c>
      <c r="S249" s="67"/>
    </row>
    <row r="250" spans="3:19" ht="40.5" customHeight="1" thickBot="1" x14ac:dyDescent="0.3">
      <c r="C250" s="30" t="s">
        <v>211</v>
      </c>
      <c r="D250" s="11">
        <v>179</v>
      </c>
      <c r="E250" s="6">
        <v>179</v>
      </c>
      <c r="F250" s="6">
        <v>194</v>
      </c>
      <c r="G250" s="6">
        <v>181</v>
      </c>
      <c r="H250" s="6">
        <v>172</v>
      </c>
      <c r="I250" s="5">
        <v>155</v>
      </c>
      <c r="J250" s="5">
        <v>162</v>
      </c>
      <c r="K250" s="85"/>
      <c r="L250" s="85"/>
      <c r="M250" s="85"/>
      <c r="N250" s="85"/>
      <c r="O250" s="85"/>
      <c r="P250" s="5">
        <f t="shared" si="29"/>
        <v>1222</v>
      </c>
      <c r="Q250" s="33">
        <f t="shared" si="30"/>
        <v>1.4482104764162123E-2</v>
      </c>
      <c r="S250" s="67"/>
    </row>
    <row r="251" spans="3:19" ht="15.75" customHeight="1" thickBot="1" x14ac:dyDescent="0.3">
      <c r="C251" s="30" t="s">
        <v>212</v>
      </c>
      <c r="D251" s="11">
        <v>115</v>
      </c>
      <c r="E251" s="6">
        <v>117</v>
      </c>
      <c r="F251" s="6">
        <v>129</v>
      </c>
      <c r="G251" s="6">
        <v>136</v>
      </c>
      <c r="H251" s="6">
        <v>136</v>
      </c>
      <c r="I251" s="5">
        <v>122</v>
      </c>
      <c r="J251" s="5">
        <v>111</v>
      </c>
      <c r="K251" s="85"/>
      <c r="L251" s="85"/>
      <c r="M251" s="85"/>
      <c r="N251" s="85"/>
      <c r="O251" s="85"/>
      <c r="P251" s="5">
        <f t="shared" si="29"/>
        <v>866</v>
      </c>
      <c r="Q251" s="33">
        <f t="shared" si="30"/>
        <v>1.0263095520265466E-2</v>
      </c>
      <c r="S251" s="67"/>
    </row>
    <row r="252" spans="3:19" ht="16.5" thickBot="1" x14ac:dyDescent="0.3">
      <c r="C252" s="20" t="s">
        <v>89</v>
      </c>
      <c r="D252" s="34">
        <f>SUM(D242:D251)</f>
        <v>9228</v>
      </c>
      <c r="E252" s="34">
        <f t="shared" ref="E252:O252" si="31">SUM(E242:E251)</f>
        <v>9759</v>
      </c>
      <c r="F252" s="34">
        <f t="shared" si="31"/>
        <v>11173</v>
      </c>
      <c r="G252" s="34">
        <f t="shared" si="31"/>
        <v>10703</v>
      </c>
      <c r="H252" s="34">
        <f t="shared" si="31"/>
        <v>10846</v>
      </c>
      <c r="I252" s="34">
        <f t="shared" si="31"/>
        <v>9824</v>
      </c>
      <c r="J252" s="34">
        <f t="shared" si="31"/>
        <v>10856</v>
      </c>
      <c r="K252" s="34">
        <f t="shared" si="31"/>
        <v>0</v>
      </c>
      <c r="L252" s="34">
        <f t="shared" si="31"/>
        <v>0</v>
      </c>
      <c r="M252" s="34">
        <f t="shared" si="31"/>
        <v>0</v>
      </c>
      <c r="N252" s="34">
        <f t="shared" si="31"/>
        <v>0</v>
      </c>
      <c r="O252" s="34">
        <f t="shared" si="31"/>
        <v>0</v>
      </c>
      <c r="P252" s="34">
        <f t="shared" si="29"/>
        <v>72389</v>
      </c>
      <c r="Q252" s="35">
        <f t="shared" si="30"/>
        <v>0.85789286560796396</v>
      </c>
      <c r="S252" s="116"/>
    </row>
    <row r="253" spans="3:19" ht="16.5" thickBot="1" x14ac:dyDescent="0.3">
      <c r="C253" s="20" t="s">
        <v>16</v>
      </c>
      <c r="D253" s="32">
        <v>10819</v>
      </c>
      <c r="E253" s="32">
        <v>11273</v>
      </c>
      <c r="F253" s="32">
        <v>13009</v>
      </c>
      <c r="G253" s="32">
        <v>12470</v>
      </c>
      <c r="H253" s="32">
        <v>12544</v>
      </c>
      <c r="I253" s="32">
        <v>11611</v>
      </c>
      <c r="J253" s="32">
        <v>12654</v>
      </c>
      <c r="K253" s="32"/>
      <c r="L253" s="32"/>
      <c r="M253" s="32"/>
      <c r="N253" s="32"/>
      <c r="O253" s="32"/>
      <c r="P253" s="32">
        <f t="shared" si="29"/>
        <v>84380</v>
      </c>
      <c r="Q253" s="35">
        <v>1</v>
      </c>
    </row>
    <row r="254" spans="3:19" ht="30" customHeight="1" x14ac:dyDescent="0.25">
      <c r="C254" s="194" t="s">
        <v>90</v>
      </c>
      <c r="D254" s="194"/>
      <c r="E254" s="194"/>
      <c r="F254" s="194"/>
      <c r="G254" s="194"/>
      <c r="H254" s="194"/>
      <c r="I254" s="194"/>
      <c r="J254" s="194"/>
      <c r="K254" s="194"/>
      <c r="L254" s="194"/>
      <c r="M254" s="194"/>
      <c r="N254" s="194"/>
      <c r="O254" s="194"/>
      <c r="P254" s="194"/>
      <c r="Q254" s="194"/>
    </row>
    <row r="255" spans="3:19" x14ac:dyDescent="0.25">
      <c r="C255" s="173" t="s">
        <v>91</v>
      </c>
      <c r="D255" s="173"/>
      <c r="E255" s="173"/>
      <c r="F255" s="173"/>
      <c r="G255" s="173"/>
      <c r="H255" s="173"/>
      <c r="I255" s="173"/>
      <c r="J255" s="173"/>
      <c r="K255" s="173"/>
      <c r="L255" s="173"/>
      <c r="M255" s="173"/>
      <c r="N255" s="173"/>
      <c r="O255" s="173"/>
      <c r="P255" s="173"/>
      <c r="Q255" s="173"/>
    </row>
    <row r="256" spans="3:19" x14ac:dyDescent="0.25">
      <c r="C256" s="173" t="s">
        <v>281</v>
      </c>
      <c r="D256" s="173"/>
      <c r="E256" s="173"/>
      <c r="F256" s="173"/>
      <c r="G256" s="173"/>
      <c r="H256" s="173"/>
      <c r="I256" s="173"/>
      <c r="J256" s="173"/>
      <c r="K256" s="173"/>
      <c r="L256" s="173"/>
      <c r="M256" s="173"/>
      <c r="N256" s="173"/>
      <c r="O256" s="173"/>
      <c r="P256" s="173"/>
      <c r="Q256" s="173"/>
    </row>
    <row r="257" spans="3:18" x14ac:dyDescent="0.25">
      <c r="D257" s="113"/>
      <c r="E257" s="113"/>
      <c r="F257" s="113"/>
      <c r="G257" s="113"/>
      <c r="H257" s="113"/>
      <c r="I257" s="113"/>
      <c r="J257" s="113"/>
      <c r="K257" s="113"/>
      <c r="L257" s="113"/>
      <c r="M257" s="113"/>
      <c r="N257" s="113"/>
      <c r="O257" s="113"/>
      <c r="P257" s="113"/>
    </row>
    <row r="258" spans="3:18" x14ac:dyDescent="0.25">
      <c r="D258" s="113"/>
      <c r="E258" s="113"/>
      <c r="F258" s="113"/>
      <c r="G258" s="113"/>
      <c r="H258" s="113"/>
      <c r="I258" s="113"/>
      <c r="J258" s="113"/>
      <c r="K258" s="113"/>
      <c r="L258" s="113"/>
      <c r="M258" s="113"/>
      <c r="N258" s="113"/>
      <c r="O258" s="113"/>
      <c r="P258" s="113"/>
    </row>
    <row r="260" spans="3:18" x14ac:dyDescent="0.25">
      <c r="C260" s="193" t="s">
        <v>92</v>
      </c>
      <c r="D260" s="193"/>
      <c r="E260" s="193"/>
      <c r="F260" s="193"/>
      <c r="G260" s="193"/>
      <c r="H260" s="193"/>
      <c r="I260" s="193"/>
      <c r="J260" s="193"/>
      <c r="K260" s="193"/>
      <c r="L260" s="193"/>
      <c r="M260" s="193"/>
      <c r="N260" s="193"/>
      <c r="O260" s="193"/>
      <c r="P260" s="193"/>
      <c r="Q260" s="193"/>
      <c r="R260" s="193"/>
    </row>
    <row r="261" spans="3:18" x14ac:dyDescent="0.25">
      <c r="C261" s="193"/>
      <c r="D261" s="193"/>
      <c r="E261" s="193"/>
      <c r="F261" s="193"/>
      <c r="G261" s="193"/>
      <c r="H261" s="193"/>
      <c r="I261" s="193"/>
      <c r="J261" s="193"/>
      <c r="K261" s="193"/>
      <c r="L261" s="193"/>
      <c r="M261" s="193"/>
      <c r="N261" s="193"/>
      <c r="O261" s="193"/>
      <c r="P261" s="193"/>
      <c r="Q261" s="193"/>
      <c r="R261" s="193"/>
    </row>
    <row r="262" spans="3:18" x14ac:dyDescent="0.25">
      <c r="C262" s="193"/>
      <c r="D262" s="193"/>
      <c r="E262" s="193"/>
      <c r="F262" s="193"/>
      <c r="G262" s="193"/>
      <c r="H262" s="193"/>
      <c r="I262" s="193"/>
      <c r="J262" s="193"/>
      <c r="K262" s="193"/>
      <c r="L262" s="193"/>
      <c r="M262" s="193"/>
      <c r="N262" s="193"/>
      <c r="O262" s="193"/>
      <c r="P262" s="193"/>
      <c r="Q262" s="193"/>
      <c r="R262" s="193"/>
    </row>
  </sheetData>
  <sortState xmlns:xlrd2="http://schemas.microsoft.com/office/spreadsheetml/2017/richdata2" ref="A101:R132">
    <sortCondition descending="1" ref="R101:R132"/>
  </sortState>
  <mergeCells count="38">
    <mergeCell ref="C92:R92"/>
    <mergeCell ref="C48:Q48"/>
    <mergeCell ref="C49:Q49"/>
    <mergeCell ref="C55:R55"/>
    <mergeCell ref="C94:R94"/>
    <mergeCell ref="C196:R196"/>
    <mergeCell ref="C172:R172"/>
    <mergeCell ref="C148:Q148"/>
    <mergeCell ref="C149:Q149"/>
    <mergeCell ref="C191:R191"/>
    <mergeCell ref="C192:R192"/>
    <mergeCell ref="C188:R188"/>
    <mergeCell ref="C167:Q167"/>
    <mergeCell ref="C168:Q168"/>
    <mergeCell ref="C260:R262"/>
    <mergeCell ref="C255:Q255"/>
    <mergeCell ref="C256:Q256"/>
    <mergeCell ref="C221:R221"/>
    <mergeCell ref="C223:Q223"/>
    <mergeCell ref="C224:Q224"/>
    <mergeCell ref="C254:Q254"/>
    <mergeCell ref="C235:P235"/>
    <mergeCell ref="C236:P237"/>
    <mergeCell ref="C95:R95"/>
    <mergeCell ref="C99:Q99"/>
    <mergeCell ref="C137:R137"/>
    <mergeCell ref="C138:R138"/>
    <mergeCell ref="C135:R135"/>
    <mergeCell ref="C6:P6"/>
    <mergeCell ref="C45:Q45"/>
    <mergeCell ref="C46:Q46"/>
    <mergeCell ref="C47:Q47"/>
    <mergeCell ref="C29:P29"/>
    <mergeCell ref="C30:P30"/>
    <mergeCell ref="C18:P18"/>
    <mergeCell ref="C19:P19"/>
    <mergeCell ref="C9:R9"/>
    <mergeCell ref="C36:Q36"/>
  </mergeCells>
  <phoneticPr fontId="2" type="noConversion"/>
  <pageMargins left="0.7" right="0.7" top="0.75" bottom="0.75" header="0.3" footer="0.3"/>
  <pageSetup paperSize="9" orientation="portrait" r:id="rId1"/>
  <ignoredErrors>
    <ignoredError sqref="P16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8FB77-EC67-4560-A989-DA47F7DD3F7B}">
  <sheetPr codeName="Hoja2"/>
  <dimension ref="A1:AF270"/>
  <sheetViews>
    <sheetView showGridLines="0" topLeftCell="C1" zoomScale="80" zoomScaleNormal="80" workbookViewId="0">
      <selection activeCell="T146" sqref="T146"/>
    </sheetView>
  </sheetViews>
  <sheetFormatPr baseColWidth="10" defaultColWidth="11.42578125" defaultRowHeight="15.75" x14ac:dyDescent="0.25"/>
  <cols>
    <col min="1" max="1" width="19.42578125" style="79" hidden="1" customWidth="1"/>
    <col min="2" max="2" width="35.140625" style="67" hidden="1" customWidth="1"/>
    <col min="3" max="3" width="64.140625" style="67" customWidth="1"/>
    <col min="4" max="4" width="16.7109375" style="67" hidden="1" customWidth="1"/>
    <col min="5" max="7" width="16.7109375" style="113" hidden="1" customWidth="1"/>
    <col min="8" max="8" width="16.7109375" style="67" hidden="1" customWidth="1"/>
    <col min="9" max="9" width="10.7109375" style="67" customWidth="1"/>
    <col min="10" max="10" width="21.5703125" style="67" customWidth="1"/>
    <col min="11" max="11" width="19.42578125" style="67" customWidth="1"/>
    <col min="12" max="15" width="16.7109375" style="67" customWidth="1"/>
    <col min="16" max="16" width="20.7109375" style="67" customWidth="1"/>
    <col min="17" max="17" width="34.28515625" style="67" customWidth="1"/>
    <col min="18" max="18" width="25" style="67" customWidth="1"/>
    <col min="19" max="19" width="26" style="73" customWidth="1"/>
    <col min="20" max="20" width="24.42578125" style="67" customWidth="1"/>
    <col min="21" max="21" width="15.7109375" style="67" bestFit="1" customWidth="1"/>
    <col min="22" max="22" width="17" style="67" bestFit="1" customWidth="1"/>
    <col min="23" max="23" width="16.7109375" style="67" customWidth="1"/>
    <col min="24" max="24" width="15.7109375" style="67" bestFit="1" customWidth="1"/>
    <col min="25" max="25" width="21.28515625" style="67" customWidth="1"/>
    <col min="26" max="16384" width="11.42578125" style="67"/>
  </cols>
  <sheetData>
    <row r="1" spans="3:32" x14ac:dyDescent="0.25">
      <c r="G1" s="73"/>
    </row>
    <row r="2" spans="3:32" x14ac:dyDescent="0.25">
      <c r="G2" s="73"/>
    </row>
    <row r="3" spans="3:32" x14ac:dyDescent="0.25">
      <c r="G3" s="73"/>
    </row>
    <row r="4" spans="3:32" x14ac:dyDescent="0.25">
      <c r="G4" s="73"/>
    </row>
    <row r="5" spans="3:32" x14ac:dyDescent="0.25">
      <c r="G5" s="73"/>
    </row>
    <row r="6" spans="3:32" ht="15.75" customHeight="1" x14ac:dyDescent="0.25">
      <c r="C6" s="165" t="s">
        <v>0</v>
      </c>
      <c r="D6" s="165"/>
      <c r="E6" s="165"/>
      <c r="F6" s="165"/>
      <c r="G6" s="165"/>
      <c r="H6" s="165"/>
      <c r="I6" s="165"/>
      <c r="J6" s="165"/>
      <c r="K6" s="165"/>
      <c r="M6" s="114"/>
      <c r="W6" s="114"/>
      <c r="X6" s="114"/>
      <c r="Y6" s="114"/>
      <c r="Z6" s="114"/>
      <c r="AA6" s="114"/>
      <c r="AB6" s="114"/>
      <c r="AC6" s="114"/>
      <c r="AD6" s="114"/>
      <c r="AE6" s="114"/>
      <c r="AF6" s="114"/>
    </row>
    <row r="7" spans="3:32" x14ac:dyDescent="0.25">
      <c r="C7" s="165" t="s">
        <v>280</v>
      </c>
      <c r="D7" s="165"/>
      <c r="E7" s="165"/>
      <c r="F7" s="165"/>
      <c r="G7" s="165"/>
      <c r="H7" s="165"/>
      <c r="I7" s="165"/>
      <c r="J7" s="165"/>
      <c r="K7" s="165"/>
      <c r="N7" s="113"/>
      <c r="O7" s="113"/>
      <c r="P7" s="113"/>
      <c r="Q7" s="113"/>
      <c r="W7" s="114"/>
      <c r="X7" s="114"/>
      <c r="Y7" s="114"/>
      <c r="Z7" s="114"/>
      <c r="AA7" s="114"/>
      <c r="AB7" s="114"/>
      <c r="AC7" s="114"/>
      <c r="AD7" s="114"/>
      <c r="AE7" s="114"/>
      <c r="AF7" s="114"/>
    </row>
    <row r="8" spans="3:32" x14ac:dyDescent="0.25">
      <c r="G8" s="73"/>
    </row>
    <row r="9" spans="3:32" x14ac:dyDescent="0.25">
      <c r="C9" s="170"/>
      <c r="D9" s="170"/>
      <c r="E9" s="170"/>
      <c r="F9" s="170"/>
      <c r="G9" s="170"/>
      <c r="H9" s="170"/>
      <c r="I9" s="170"/>
      <c r="J9" s="170"/>
      <c r="K9" s="170"/>
      <c r="L9" s="170"/>
      <c r="M9" s="170"/>
      <c r="N9" s="170"/>
      <c r="O9" s="170"/>
      <c r="P9" s="170"/>
      <c r="Q9" s="170"/>
      <c r="R9" s="170"/>
      <c r="S9" s="170"/>
    </row>
    <row r="11" spans="3:32" ht="16.5" x14ac:dyDescent="0.3">
      <c r="C11" s="115" t="s">
        <v>110</v>
      </c>
    </row>
    <row r="13" spans="3:32" ht="16.5" thickBot="1" x14ac:dyDescent="0.3">
      <c r="D13" s="113"/>
      <c r="G13" s="67"/>
      <c r="R13" s="73"/>
      <c r="S13" s="67"/>
    </row>
    <row r="14" spans="3:32" ht="16.5" thickBot="1" x14ac:dyDescent="0.3">
      <c r="C14" s="28" t="s">
        <v>1</v>
      </c>
      <c r="D14" s="14" t="s">
        <v>9</v>
      </c>
      <c r="E14" s="14" t="s">
        <v>10</v>
      </c>
      <c r="F14" s="14" t="s">
        <v>11</v>
      </c>
      <c r="G14" s="14" t="s">
        <v>12</v>
      </c>
      <c r="H14" s="14" t="s">
        <v>13</v>
      </c>
      <c r="I14" s="14" t="s">
        <v>2</v>
      </c>
      <c r="J14" s="14" t="s">
        <v>3</v>
      </c>
      <c r="K14" s="14" t="s">
        <v>4</v>
      </c>
      <c r="L14" s="14" t="s">
        <v>5</v>
      </c>
      <c r="M14" s="14" t="s">
        <v>6</v>
      </c>
      <c r="N14" s="14" t="s">
        <v>7</v>
      </c>
      <c r="O14" s="14" t="s">
        <v>8</v>
      </c>
      <c r="P14" s="14" t="s">
        <v>172</v>
      </c>
      <c r="R14" s="73"/>
      <c r="S14" s="67"/>
    </row>
    <row r="15" spans="3:32" ht="16.5" customHeight="1" thickBot="1" x14ac:dyDescent="0.3">
      <c r="C15" s="37" t="s">
        <v>14</v>
      </c>
      <c r="D15" s="53"/>
      <c r="E15" s="53"/>
      <c r="F15" s="53"/>
      <c r="G15" s="53"/>
      <c r="H15" s="53"/>
      <c r="I15" s="5">
        <v>171702</v>
      </c>
      <c r="J15" s="5">
        <v>181279</v>
      </c>
      <c r="K15" s="5">
        <v>196927</v>
      </c>
      <c r="L15" s="5">
        <v>192852</v>
      </c>
      <c r="M15" s="5">
        <v>184792</v>
      </c>
      <c r="N15" s="5">
        <v>183421</v>
      </c>
      <c r="O15" s="5">
        <v>199475</v>
      </c>
      <c r="P15" s="5">
        <f>SUM(D15:O15)</f>
        <v>1310448</v>
      </c>
      <c r="R15" s="116"/>
      <c r="S15" s="67"/>
    </row>
    <row r="16" spans="3:32" ht="16.5" thickBot="1" x14ac:dyDescent="0.3">
      <c r="C16" s="38" t="s">
        <v>15</v>
      </c>
      <c r="D16" s="54"/>
      <c r="E16" s="54"/>
      <c r="F16" s="54"/>
      <c r="G16" s="54"/>
      <c r="H16" s="54"/>
      <c r="I16" s="5">
        <v>127693</v>
      </c>
      <c r="J16" s="5">
        <v>135202</v>
      </c>
      <c r="K16" s="5">
        <v>150328</v>
      </c>
      <c r="L16" s="5">
        <v>144971</v>
      </c>
      <c r="M16" s="5">
        <v>138895</v>
      </c>
      <c r="N16" s="5">
        <v>134701</v>
      </c>
      <c r="O16" s="5">
        <v>143823</v>
      </c>
      <c r="P16" s="5">
        <f>SUM(D16:O16)</f>
        <v>975613</v>
      </c>
      <c r="R16" s="116"/>
      <c r="S16" s="67"/>
    </row>
    <row r="17" spans="3:19" ht="16.5" thickBot="1" x14ac:dyDescent="0.3">
      <c r="C17" s="39" t="s">
        <v>16</v>
      </c>
      <c r="D17" s="9"/>
      <c r="E17" s="9"/>
      <c r="F17" s="9"/>
      <c r="G17" s="9"/>
      <c r="H17" s="9"/>
      <c r="I17" s="9">
        <f t="shared" ref="I17" si="0">SUM(I15:I16)</f>
        <v>299395</v>
      </c>
      <c r="J17" s="9">
        <f>SUM(J15:J16)</f>
        <v>316481</v>
      </c>
      <c r="K17" s="9">
        <f t="shared" ref="K17:N17" si="1">SUM(K15:K16)</f>
        <v>347255</v>
      </c>
      <c r="L17" s="9">
        <f t="shared" si="1"/>
        <v>337823</v>
      </c>
      <c r="M17" s="9">
        <f t="shared" si="1"/>
        <v>323687</v>
      </c>
      <c r="N17" s="9">
        <f t="shared" si="1"/>
        <v>318122</v>
      </c>
      <c r="O17" s="9">
        <f t="shared" ref="O17" si="2">SUM(O15:O16)</f>
        <v>343298</v>
      </c>
      <c r="P17" s="9">
        <f>SUM(P15:P16)</f>
        <v>2286061</v>
      </c>
      <c r="R17" s="73"/>
      <c r="S17" s="67"/>
    </row>
    <row r="18" spans="3:19" x14ac:dyDescent="0.25">
      <c r="C18" s="171" t="s">
        <v>17</v>
      </c>
      <c r="D18" s="171"/>
      <c r="E18" s="171"/>
      <c r="F18" s="171"/>
      <c r="G18" s="171"/>
      <c r="H18" s="171"/>
      <c r="I18" s="171"/>
      <c r="J18" s="171"/>
      <c r="K18" s="171"/>
      <c r="L18" s="171"/>
      <c r="M18" s="171"/>
      <c r="N18" s="171"/>
      <c r="O18" s="171"/>
      <c r="P18" s="171"/>
      <c r="Q18" s="172"/>
      <c r="R18" s="172"/>
    </row>
    <row r="19" spans="3:19" x14ac:dyDescent="0.25">
      <c r="C19" s="172" t="s">
        <v>281</v>
      </c>
      <c r="D19" s="172"/>
      <c r="E19" s="172"/>
      <c r="F19" s="172"/>
      <c r="G19" s="172"/>
      <c r="H19" s="172"/>
      <c r="I19" s="172"/>
      <c r="J19" s="172"/>
      <c r="K19" s="172"/>
      <c r="L19" s="172"/>
      <c r="M19" s="172"/>
      <c r="N19" s="172"/>
      <c r="O19" s="172"/>
      <c r="P19" s="172"/>
      <c r="Q19" s="172"/>
      <c r="R19" s="172"/>
    </row>
    <row r="22" spans="3:19" ht="16.5" x14ac:dyDescent="0.3">
      <c r="C22" s="115" t="s">
        <v>100</v>
      </c>
      <c r="D22" s="113"/>
      <c r="G22" s="67"/>
      <c r="R22" s="73"/>
      <c r="S22" s="67"/>
    </row>
    <row r="23" spans="3:19" x14ac:dyDescent="0.25">
      <c r="D23" s="113"/>
      <c r="G23" s="67"/>
      <c r="R23" s="73"/>
      <c r="S23" s="67"/>
    </row>
    <row r="24" spans="3:19" ht="16.5" thickBot="1" x14ac:dyDescent="0.3">
      <c r="C24" s="117"/>
      <c r="D24" s="117"/>
      <c r="E24" s="117"/>
      <c r="F24" s="117"/>
      <c r="G24" s="117"/>
      <c r="H24" s="117"/>
      <c r="I24" s="117"/>
      <c r="J24" s="117"/>
      <c r="K24" s="117"/>
      <c r="L24" s="117"/>
      <c r="M24" s="117"/>
      <c r="N24" s="117"/>
      <c r="O24" s="117"/>
      <c r="P24" s="117"/>
      <c r="R24" s="73"/>
      <c r="S24" s="67"/>
    </row>
    <row r="25" spans="3:19" ht="16.5" thickBot="1" x14ac:dyDescent="0.3">
      <c r="C25" s="13" t="s">
        <v>14</v>
      </c>
      <c r="D25" s="14" t="s">
        <v>9</v>
      </c>
      <c r="E25" s="14" t="s">
        <v>10</v>
      </c>
      <c r="F25" s="14" t="s">
        <v>11</v>
      </c>
      <c r="G25" s="14" t="s">
        <v>12</v>
      </c>
      <c r="H25" s="14" t="s">
        <v>13</v>
      </c>
      <c r="I25" s="14" t="s">
        <v>2</v>
      </c>
      <c r="J25" s="14" t="s">
        <v>3</v>
      </c>
      <c r="K25" s="14" t="s">
        <v>4</v>
      </c>
      <c r="L25" s="14" t="s">
        <v>5</v>
      </c>
      <c r="M25" s="14" t="s">
        <v>6</v>
      </c>
      <c r="N25" s="14" t="s">
        <v>7</v>
      </c>
      <c r="O25" s="14" t="s">
        <v>8</v>
      </c>
      <c r="P25" s="14" t="s">
        <v>172</v>
      </c>
      <c r="R25" s="73"/>
      <c r="S25" s="67"/>
    </row>
    <row r="26" spans="3:19" ht="16.5" thickBot="1" x14ac:dyDescent="0.3">
      <c r="C26" s="55" t="s">
        <v>97</v>
      </c>
      <c r="D26" s="10"/>
      <c r="E26" s="10"/>
      <c r="F26" s="10"/>
      <c r="G26" s="10"/>
      <c r="H26" s="10"/>
      <c r="I26" s="10">
        <v>115782</v>
      </c>
      <c r="J26" s="10">
        <v>124307</v>
      </c>
      <c r="K26" s="10">
        <v>136954</v>
      </c>
      <c r="L26" s="10">
        <v>135311</v>
      </c>
      <c r="M26" s="10">
        <v>128746</v>
      </c>
      <c r="N26" s="10">
        <v>128015</v>
      </c>
      <c r="O26" s="10">
        <v>138066</v>
      </c>
      <c r="P26" s="5">
        <f>SUM(I26:O26)</f>
        <v>907181</v>
      </c>
      <c r="R26" s="116"/>
      <c r="S26" s="67"/>
    </row>
    <row r="27" spans="3:19" ht="16.5" thickBot="1" x14ac:dyDescent="0.3">
      <c r="C27" s="58" t="s">
        <v>18</v>
      </c>
      <c r="D27" s="10"/>
      <c r="E27" s="10"/>
      <c r="F27" s="10"/>
      <c r="G27" s="10"/>
      <c r="H27" s="10"/>
      <c r="I27" s="10">
        <v>55010</v>
      </c>
      <c r="J27" s="10">
        <v>56167</v>
      </c>
      <c r="K27" s="10">
        <v>59019</v>
      </c>
      <c r="L27" s="10">
        <v>56579</v>
      </c>
      <c r="M27" s="10">
        <v>55189</v>
      </c>
      <c r="N27" s="10">
        <v>54450</v>
      </c>
      <c r="O27" s="10">
        <v>60512</v>
      </c>
      <c r="P27" s="5">
        <f t="shared" ref="P27:P28" si="3">SUM(I27:O27)</f>
        <v>396926</v>
      </c>
      <c r="R27" s="116"/>
      <c r="S27" s="67"/>
    </row>
    <row r="28" spans="3:19" ht="16.5" thickBot="1" x14ac:dyDescent="0.3">
      <c r="C28" s="59" t="s">
        <v>19</v>
      </c>
      <c r="D28" s="10"/>
      <c r="E28" s="10"/>
      <c r="F28" s="10"/>
      <c r="G28" s="10"/>
      <c r="H28" s="10"/>
      <c r="I28" s="10">
        <v>910</v>
      </c>
      <c r="J28" s="10">
        <v>805</v>
      </c>
      <c r="K28" s="10">
        <v>954</v>
      </c>
      <c r="L28" s="10">
        <v>962</v>
      </c>
      <c r="M28" s="10">
        <v>857</v>
      </c>
      <c r="N28" s="10">
        <v>956</v>
      </c>
      <c r="O28" s="10">
        <v>897</v>
      </c>
      <c r="P28" s="5">
        <f t="shared" si="3"/>
        <v>6341</v>
      </c>
      <c r="R28" s="116"/>
      <c r="S28" s="67"/>
    </row>
    <row r="29" spans="3:19" ht="16.5" thickBot="1" x14ac:dyDescent="0.3">
      <c r="C29" s="20" t="s">
        <v>16</v>
      </c>
      <c r="D29" s="9"/>
      <c r="E29" s="9"/>
      <c r="F29" s="9"/>
      <c r="G29" s="9"/>
      <c r="H29" s="9"/>
      <c r="I29" s="9">
        <f>SUM(I26:I28)</f>
        <v>171702</v>
      </c>
      <c r="J29" s="9">
        <f t="shared" ref="J29:O29" si="4">SUM(J26:J28)</f>
        <v>181279</v>
      </c>
      <c r="K29" s="9">
        <f t="shared" si="4"/>
        <v>196927</v>
      </c>
      <c r="L29" s="9">
        <f t="shared" si="4"/>
        <v>192852</v>
      </c>
      <c r="M29" s="9">
        <f t="shared" si="4"/>
        <v>184792</v>
      </c>
      <c r="N29" s="9">
        <f t="shared" si="4"/>
        <v>183421</v>
      </c>
      <c r="O29" s="9">
        <f t="shared" si="4"/>
        <v>199475</v>
      </c>
      <c r="P29" s="9">
        <f>SUM(P26:P28)</f>
        <v>1310448</v>
      </c>
      <c r="R29" s="73"/>
      <c r="S29" s="67"/>
    </row>
    <row r="30" spans="3:19" x14ac:dyDescent="0.25">
      <c r="C30" s="171" t="s">
        <v>93</v>
      </c>
      <c r="D30" s="171"/>
      <c r="E30" s="171"/>
      <c r="F30" s="171"/>
      <c r="G30" s="171"/>
      <c r="H30" s="171"/>
      <c r="I30" s="171"/>
      <c r="J30" s="171"/>
      <c r="K30" s="171"/>
      <c r="L30" s="171"/>
      <c r="M30" s="171"/>
      <c r="N30" s="171"/>
      <c r="O30" s="171"/>
      <c r="P30" s="171"/>
      <c r="Q30" s="172"/>
      <c r="R30" s="172"/>
    </row>
    <row r="31" spans="3:19" x14ac:dyDescent="0.25">
      <c r="C31" s="172" t="s">
        <v>281</v>
      </c>
      <c r="D31" s="172"/>
      <c r="E31" s="172"/>
      <c r="F31" s="172"/>
      <c r="G31" s="172"/>
      <c r="H31" s="172"/>
      <c r="I31" s="172"/>
      <c r="J31" s="172"/>
      <c r="K31" s="172"/>
      <c r="L31" s="172"/>
      <c r="M31" s="172"/>
      <c r="N31" s="172"/>
      <c r="O31" s="172"/>
      <c r="P31" s="172"/>
      <c r="Q31" s="172"/>
      <c r="R31" s="172"/>
    </row>
    <row r="34" spans="3:19" ht="16.5" x14ac:dyDescent="0.3">
      <c r="C34" s="115" t="s">
        <v>101</v>
      </c>
    </row>
    <row r="36" spans="3:19" ht="16.5" thickBot="1" x14ac:dyDescent="0.3">
      <c r="R36" s="73"/>
      <c r="S36" s="67"/>
    </row>
    <row r="37" spans="3:19" ht="16.5" customHeight="1" thickBot="1" x14ac:dyDescent="0.3">
      <c r="C37" s="166" t="s">
        <v>21</v>
      </c>
      <c r="D37" s="166"/>
      <c r="E37" s="166"/>
      <c r="F37" s="166"/>
      <c r="G37" s="166"/>
      <c r="H37" s="166"/>
      <c r="I37" s="166"/>
      <c r="J37" s="166"/>
      <c r="K37" s="166"/>
      <c r="L37" s="166"/>
      <c r="M37" s="166"/>
      <c r="N37" s="166"/>
      <c r="O37" s="166"/>
      <c r="P37" s="166"/>
      <c r="Q37" s="166"/>
      <c r="R37" s="73"/>
      <c r="S37" s="67"/>
    </row>
    <row r="38" spans="3:19" ht="24.6" customHeight="1" thickBot="1" x14ac:dyDescent="0.3">
      <c r="C38" s="26" t="s">
        <v>22</v>
      </c>
      <c r="D38" s="14" t="s">
        <v>9</v>
      </c>
      <c r="E38" s="14" t="s">
        <v>10</v>
      </c>
      <c r="F38" s="14" t="s">
        <v>11</v>
      </c>
      <c r="G38" s="14" t="s">
        <v>12</v>
      </c>
      <c r="H38" s="14" t="s">
        <v>13</v>
      </c>
      <c r="I38" s="14" t="s">
        <v>2</v>
      </c>
      <c r="J38" s="14" t="s">
        <v>3</v>
      </c>
      <c r="K38" s="14" t="s">
        <v>4</v>
      </c>
      <c r="L38" s="14" t="s">
        <v>5</v>
      </c>
      <c r="M38" s="14" t="s">
        <v>6</v>
      </c>
      <c r="N38" s="14" t="s">
        <v>7</v>
      </c>
      <c r="O38" s="14" t="s">
        <v>8</v>
      </c>
      <c r="P38" s="16" t="s">
        <v>172</v>
      </c>
      <c r="Q38" s="15" t="s">
        <v>23</v>
      </c>
      <c r="R38" s="73"/>
      <c r="S38" s="67"/>
    </row>
    <row r="39" spans="3:19" ht="16.5" thickBot="1" x14ac:dyDescent="0.3">
      <c r="C39" s="7" t="s">
        <v>139</v>
      </c>
      <c r="D39" s="6"/>
      <c r="E39" s="6"/>
      <c r="F39" s="6"/>
      <c r="G39" s="6"/>
      <c r="H39" s="6"/>
      <c r="I39" s="6">
        <v>98864</v>
      </c>
      <c r="J39" s="6">
        <v>106541</v>
      </c>
      <c r="K39" s="6">
        <v>117140</v>
      </c>
      <c r="L39" s="6">
        <v>115583</v>
      </c>
      <c r="M39" s="6">
        <v>112693</v>
      </c>
      <c r="N39" s="6">
        <v>117318</v>
      </c>
      <c r="O39" s="6">
        <v>127152</v>
      </c>
      <c r="P39" s="5">
        <f t="shared" ref="P39:P44" si="5">SUM(D39:O39)</f>
        <v>795291</v>
      </c>
      <c r="Q39" s="23">
        <f t="shared" ref="Q39:Q44" si="6">P39/$P$45</f>
        <v>0.60688482106882535</v>
      </c>
      <c r="R39" s="73"/>
      <c r="S39" s="67"/>
    </row>
    <row r="40" spans="3:19" ht="16.5" thickBot="1" x14ac:dyDescent="0.3">
      <c r="C40" s="7" t="s">
        <v>141</v>
      </c>
      <c r="D40" s="6"/>
      <c r="E40" s="6"/>
      <c r="F40" s="6"/>
      <c r="G40" s="6"/>
      <c r="H40" s="6"/>
      <c r="I40" s="6">
        <v>25295</v>
      </c>
      <c r="J40" s="6">
        <v>27722</v>
      </c>
      <c r="K40" s="6">
        <v>28251</v>
      </c>
      <c r="L40" s="6">
        <v>27323</v>
      </c>
      <c r="M40" s="6">
        <v>28187</v>
      </c>
      <c r="N40" s="6">
        <v>27064</v>
      </c>
      <c r="O40" s="6">
        <v>31490</v>
      </c>
      <c r="P40" s="5">
        <f t="shared" si="5"/>
        <v>195332</v>
      </c>
      <c r="Q40" s="23">
        <f t="shared" si="6"/>
        <v>0.14905742158406896</v>
      </c>
      <c r="R40" s="73"/>
      <c r="S40" s="67"/>
    </row>
    <row r="41" spans="3:19" ht="16.5" thickBot="1" x14ac:dyDescent="0.3">
      <c r="C41" s="7" t="s">
        <v>140</v>
      </c>
      <c r="D41" s="6"/>
      <c r="E41" s="6"/>
      <c r="F41" s="6"/>
      <c r="G41" s="6"/>
      <c r="H41" s="6"/>
      <c r="I41" s="6">
        <v>29985</v>
      </c>
      <c r="J41" s="6">
        <v>29423</v>
      </c>
      <c r="K41" s="6">
        <v>29829</v>
      </c>
      <c r="L41" s="6">
        <v>30206</v>
      </c>
      <c r="M41" s="6">
        <v>25101</v>
      </c>
      <c r="N41" s="6">
        <v>21705</v>
      </c>
      <c r="O41" s="6">
        <v>21996</v>
      </c>
      <c r="P41" s="5">
        <f t="shared" si="5"/>
        <v>188245</v>
      </c>
      <c r="Q41" s="23">
        <f t="shared" si="6"/>
        <v>0.14364934739875218</v>
      </c>
      <c r="R41" s="73"/>
      <c r="S41" s="67"/>
    </row>
    <row r="42" spans="3:19" ht="16.5" thickBot="1" x14ac:dyDescent="0.3">
      <c r="C42" s="7" t="s">
        <v>142</v>
      </c>
      <c r="D42" s="6"/>
      <c r="E42" s="6"/>
      <c r="F42" s="6"/>
      <c r="G42" s="6"/>
      <c r="H42" s="6"/>
      <c r="I42" s="6">
        <v>13022</v>
      </c>
      <c r="J42" s="6">
        <v>13308</v>
      </c>
      <c r="K42" s="6">
        <v>16955</v>
      </c>
      <c r="L42" s="6">
        <v>15193</v>
      </c>
      <c r="M42" s="6">
        <v>14217</v>
      </c>
      <c r="N42" s="6">
        <v>13080</v>
      </c>
      <c r="O42" s="6">
        <v>14095</v>
      </c>
      <c r="P42" s="5">
        <f t="shared" si="5"/>
        <v>99870</v>
      </c>
      <c r="Q42" s="23">
        <f t="shared" si="6"/>
        <v>7.6210578367092774E-2</v>
      </c>
      <c r="R42" s="73"/>
      <c r="S42" s="67"/>
    </row>
    <row r="43" spans="3:19" ht="16.5" thickBot="1" x14ac:dyDescent="0.3">
      <c r="C43" s="7" t="s">
        <v>116</v>
      </c>
      <c r="D43" s="6"/>
      <c r="E43" s="6"/>
      <c r="F43" s="6"/>
      <c r="G43" s="6"/>
      <c r="H43" s="6"/>
      <c r="I43" s="6">
        <v>2809</v>
      </c>
      <c r="J43" s="6">
        <v>2677</v>
      </c>
      <c r="K43" s="6">
        <v>2622</v>
      </c>
      <c r="L43" s="6">
        <v>2605</v>
      </c>
      <c r="M43" s="6">
        <v>2954</v>
      </c>
      <c r="N43" s="6">
        <v>2589</v>
      </c>
      <c r="O43" s="6">
        <v>2841</v>
      </c>
      <c r="P43" s="5">
        <f t="shared" si="5"/>
        <v>19097</v>
      </c>
      <c r="Q43" s="23">
        <f t="shared" si="6"/>
        <v>1.4572878893325031E-2</v>
      </c>
      <c r="R43" s="73"/>
      <c r="S43" s="67"/>
    </row>
    <row r="44" spans="3:19" ht="16.5" thickBot="1" x14ac:dyDescent="0.3">
      <c r="C44" s="7" t="s">
        <v>143</v>
      </c>
      <c r="D44" s="6"/>
      <c r="E44" s="6"/>
      <c r="F44" s="6"/>
      <c r="G44" s="6"/>
      <c r="H44" s="6"/>
      <c r="I44" s="6">
        <v>1727</v>
      </c>
      <c r="J44" s="6">
        <v>1608</v>
      </c>
      <c r="K44" s="6">
        <v>2130</v>
      </c>
      <c r="L44" s="6">
        <v>1942</v>
      </c>
      <c r="M44" s="6">
        <v>1640</v>
      </c>
      <c r="N44" s="6">
        <v>1665</v>
      </c>
      <c r="O44" s="6">
        <v>1901</v>
      </c>
      <c r="P44" s="5">
        <f t="shared" si="5"/>
        <v>12613</v>
      </c>
      <c r="Q44" s="23">
        <f t="shared" si="6"/>
        <v>9.6249526879357283E-3</v>
      </c>
      <c r="R44" s="73"/>
      <c r="S44" s="67"/>
    </row>
    <row r="45" spans="3:19" ht="16.5" thickBot="1" x14ac:dyDescent="0.3">
      <c r="C45" s="48" t="s">
        <v>16</v>
      </c>
      <c r="D45" s="9">
        <f t="shared" ref="D45:H45" si="7">SUM(D39:D44)</f>
        <v>0</v>
      </c>
      <c r="E45" s="9">
        <f t="shared" si="7"/>
        <v>0</v>
      </c>
      <c r="F45" s="9">
        <f t="shared" si="7"/>
        <v>0</v>
      </c>
      <c r="G45" s="9">
        <f t="shared" si="7"/>
        <v>0</v>
      </c>
      <c r="H45" s="9">
        <f t="shared" si="7"/>
        <v>0</v>
      </c>
      <c r="I45" s="9">
        <f t="shared" ref="I45:P45" si="8">SUM(I39:I44)</f>
        <v>171702</v>
      </c>
      <c r="J45" s="9">
        <f t="shared" si="8"/>
        <v>181279</v>
      </c>
      <c r="K45" s="9">
        <f t="shared" si="8"/>
        <v>196927</v>
      </c>
      <c r="L45" s="9">
        <f t="shared" si="8"/>
        <v>192852</v>
      </c>
      <c r="M45" s="9">
        <f t="shared" si="8"/>
        <v>184792</v>
      </c>
      <c r="N45" s="9">
        <f t="shared" si="8"/>
        <v>183421</v>
      </c>
      <c r="O45" s="9">
        <f t="shared" si="8"/>
        <v>199475</v>
      </c>
      <c r="P45" s="9">
        <f t="shared" si="8"/>
        <v>1310448</v>
      </c>
      <c r="Q45" s="24">
        <f>SUM(Q39:Q44)</f>
        <v>1</v>
      </c>
      <c r="R45" s="73"/>
      <c r="S45" s="67"/>
    </row>
    <row r="46" spans="3:19" ht="16.5" x14ac:dyDescent="0.25">
      <c r="C46" s="80" t="s">
        <v>169</v>
      </c>
      <c r="D46" s="65"/>
      <c r="E46" s="81"/>
      <c r="F46" s="81"/>
      <c r="G46" s="81"/>
      <c r="H46" s="65"/>
      <c r="I46" s="65"/>
      <c r="J46" s="65"/>
      <c r="K46" s="65"/>
      <c r="L46" s="65"/>
      <c r="M46" s="65"/>
      <c r="N46" s="65"/>
      <c r="O46" s="65"/>
      <c r="P46" s="65"/>
      <c r="Q46" s="65"/>
      <c r="R46" s="73"/>
    </row>
    <row r="47" spans="3:19" ht="16.5" x14ac:dyDescent="0.25">
      <c r="C47" s="82" t="s">
        <v>111</v>
      </c>
      <c r="D47" s="36"/>
      <c r="E47" s="83"/>
      <c r="F47" s="83"/>
      <c r="G47" s="83"/>
      <c r="H47" s="36"/>
      <c r="I47" s="36"/>
      <c r="J47" s="36"/>
      <c r="K47" s="36"/>
      <c r="L47" s="36"/>
      <c r="M47" s="36"/>
      <c r="N47" s="36"/>
      <c r="O47" s="36"/>
      <c r="P47" s="36"/>
      <c r="Q47" s="36"/>
      <c r="R47" s="73"/>
    </row>
    <row r="48" spans="3:19" ht="16.5" x14ac:dyDescent="0.25">
      <c r="C48" s="82" t="s">
        <v>170</v>
      </c>
      <c r="D48" s="36"/>
      <c r="E48" s="83"/>
      <c r="F48" s="83"/>
      <c r="G48" s="83"/>
      <c r="H48" s="36"/>
      <c r="I48" s="36"/>
      <c r="J48" s="36"/>
      <c r="K48" s="36"/>
      <c r="L48" s="36"/>
      <c r="M48" s="36"/>
      <c r="N48" s="36"/>
      <c r="O48" s="36"/>
      <c r="P48" s="36"/>
      <c r="Q48" s="36"/>
      <c r="R48" s="73"/>
    </row>
    <row r="49" spans="3:23" x14ac:dyDescent="0.25">
      <c r="C49" s="173" t="s">
        <v>24</v>
      </c>
      <c r="D49" s="173"/>
      <c r="E49" s="173"/>
      <c r="F49" s="173"/>
      <c r="G49" s="173"/>
      <c r="H49" s="173"/>
      <c r="I49" s="173"/>
      <c r="J49" s="173"/>
      <c r="K49" s="173"/>
      <c r="L49" s="173"/>
      <c r="M49" s="173"/>
      <c r="N49" s="173"/>
      <c r="O49" s="173"/>
      <c r="P49" s="173"/>
      <c r="Q49" s="173"/>
      <c r="R49" s="173"/>
      <c r="S49" s="173"/>
    </row>
    <row r="50" spans="3:23" x14ac:dyDescent="0.25">
      <c r="C50" s="173" t="s">
        <v>281</v>
      </c>
      <c r="D50" s="173"/>
      <c r="E50" s="173"/>
      <c r="F50" s="173"/>
      <c r="G50" s="173"/>
      <c r="H50" s="173"/>
      <c r="I50" s="173"/>
      <c r="J50" s="173"/>
      <c r="K50" s="173"/>
      <c r="L50" s="173"/>
      <c r="M50" s="173"/>
      <c r="N50" s="173"/>
      <c r="O50" s="173"/>
      <c r="P50" s="173"/>
      <c r="Q50" s="173"/>
      <c r="R50" s="173"/>
      <c r="S50" s="173"/>
    </row>
    <row r="51" spans="3:23" x14ac:dyDescent="0.25">
      <c r="C51" s="57"/>
      <c r="D51" s="57"/>
      <c r="E51" s="57"/>
      <c r="F51" s="57"/>
      <c r="G51" s="57"/>
      <c r="H51" s="57"/>
      <c r="I51" s="57"/>
      <c r="J51" s="57"/>
      <c r="K51" s="57"/>
      <c r="L51" s="57"/>
      <c r="M51" s="57"/>
      <c r="N51" s="57"/>
      <c r="O51" s="57"/>
      <c r="P51" s="57"/>
      <c r="Q51" s="57"/>
      <c r="R51" s="57"/>
    </row>
    <row r="53" spans="3:23" ht="16.5" x14ac:dyDescent="0.3">
      <c r="C53" s="115" t="s">
        <v>102</v>
      </c>
    </row>
    <row r="54" spans="3:23" x14ac:dyDescent="0.25">
      <c r="C54" s="118"/>
      <c r="D54" s="113"/>
      <c r="R54" s="73"/>
      <c r="S54" s="67"/>
    </row>
    <row r="55" spans="3:23" ht="16.5" thickBot="1" x14ac:dyDescent="0.3">
      <c r="R55" s="73"/>
      <c r="S55" s="67"/>
    </row>
    <row r="56" spans="3:23" ht="16.5" customHeight="1" thickBot="1" x14ac:dyDescent="0.3">
      <c r="C56" s="179" t="s">
        <v>94</v>
      </c>
      <c r="D56" s="180"/>
      <c r="E56" s="180"/>
      <c r="F56" s="180"/>
      <c r="G56" s="180"/>
      <c r="H56" s="180"/>
      <c r="I56" s="180"/>
      <c r="J56" s="180"/>
      <c r="K56" s="180"/>
      <c r="L56" s="180"/>
      <c r="M56" s="180"/>
      <c r="N56" s="180"/>
      <c r="O56" s="180"/>
      <c r="P56" s="159"/>
      <c r="Q56" s="159"/>
      <c r="R56" s="160"/>
      <c r="S56" s="67"/>
    </row>
    <row r="57" spans="3:23" ht="55.9" customHeight="1" thickBot="1" x14ac:dyDescent="0.3">
      <c r="C57" s="26" t="s">
        <v>26</v>
      </c>
      <c r="D57" s="14" t="s">
        <v>9</v>
      </c>
      <c r="E57" s="14" t="s">
        <v>10</v>
      </c>
      <c r="F57" s="14" t="s">
        <v>11</v>
      </c>
      <c r="G57" s="14" t="s">
        <v>12</v>
      </c>
      <c r="H57" s="14" t="s">
        <v>13</v>
      </c>
      <c r="I57" s="14" t="s">
        <v>2</v>
      </c>
      <c r="J57" s="14" t="s">
        <v>3</v>
      </c>
      <c r="K57" s="14" t="s">
        <v>4</v>
      </c>
      <c r="L57" s="14" t="s">
        <v>5</v>
      </c>
      <c r="M57" s="14" t="s">
        <v>6</v>
      </c>
      <c r="N57" s="14" t="s">
        <v>7</v>
      </c>
      <c r="O57" s="14" t="s">
        <v>8</v>
      </c>
      <c r="P57" s="44" t="s">
        <v>288</v>
      </c>
      <c r="Q57" s="44" t="s">
        <v>289</v>
      </c>
      <c r="R57" s="44" t="s">
        <v>95</v>
      </c>
      <c r="S57" s="67"/>
    </row>
    <row r="58" spans="3:23" ht="15.75" customHeight="1" thickBot="1" x14ac:dyDescent="0.3">
      <c r="C58" s="55" t="s">
        <v>179</v>
      </c>
      <c r="D58" s="5">
        <v>4836</v>
      </c>
      <c r="E58" s="5">
        <v>6066</v>
      </c>
      <c r="F58" s="5">
        <v>6078</v>
      </c>
      <c r="G58" s="5">
        <v>5203</v>
      </c>
      <c r="H58" s="5">
        <v>4438</v>
      </c>
      <c r="I58" s="5">
        <v>5079</v>
      </c>
      <c r="J58" s="5">
        <v>5064</v>
      </c>
      <c r="K58" s="5">
        <v>5588</v>
      </c>
      <c r="L58" s="5">
        <v>5326</v>
      </c>
      <c r="M58" s="5">
        <v>5023</v>
      </c>
      <c r="N58" s="5">
        <v>5574</v>
      </c>
      <c r="O58" s="5">
        <v>6138</v>
      </c>
      <c r="P58" s="5">
        <f t="shared" ref="P58:P90" si="9">SUM(D58:O58)</f>
        <v>64413</v>
      </c>
      <c r="Q58" s="17">
        <v>1043759</v>
      </c>
      <c r="R58" s="62">
        <f t="shared" ref="R58:R90" si="10">P58/Q58*10000</f>
        <v>617.12521760291406</v>
      </c>
      <c r="S58" s="67"/>
      <c r="V58" s="113"/>
      <c r="W58" s="113"/>
    </row>
    <row r="59" spans="3:23" ht="15.75" customHeight="1" thickBot="1" x14ac:dyDescent="0.3">
      <c r="C59" s="56" t="s">
        <v>28</v>
      </c>
      <c r="D59" s="5">
        <v>32489</v>
      </c>
      <c r="E59" s="5">
        <v>43388</v>
      </c>
      <c r="F59" s="5">
        <v>39792</v>
      </c>
      <c r="G59" s="5">
        <v>33614</v>
      </c>
      <c r="H59" s="5">
        <v>28585</v>
      </c>
      <c r="I59" s="5">
        <v>32677</v>
      </c>
      <c r="J59" s="5">
        <v>34962</v>
      </c>
      <c r="K59" s="5">
        <v>38963</v>
      </c>
      <c r="L59" s="5">
        <v>39114</v>
      </c>
      <c r="M59" s="5">
        <v>36860</v>
      </c>
      <c r="N59" s="5">
        <v>37614</v>
      </c>
      <c r="O59" s="5">
        <v>41077</v>
      </c>
      <c r="P59" s="5">
        <f t="shared" si="9"/>
        <v>439135</v>
      </c>
      <c r="Q59" s="17">
        <v>7771824</v>
      </c>
      <c r="R59" s="62">
        <f t="shared" si="10"/>
        <v>565.034668824204</v>
      </c>
      <c r="S59" s="67"/>
      <c r="V59" s="113"/>
      <c r="W59" s="113"/>
    </row>
    <row r="60" spans="3:23" ht="15.75" customHeight="1" thickBot="1" x14ac:dyDescent="0.3">
      <c r="C60" s="56" t="s">
        <v>180</v>
      </c>
      <c r="D60" s="5">
        <v>30057</v>
      </c>
      <c r="E60" s="5">
        <v>39751</v>
      </c>
      <c r="F60" s="5">
        <v>37049</v>
      </c>
      <c r="G60" s="5">
        <v>31624</v>
      </c>
      <c r="H60" s="5">
        <v>25560</v>
      </c>
      <c r="I60" s="5">
        <v>30324</v>
      </c>
      <c r="J60" s="5">
        <v>32504</v>
      </c>
      <c r="K60" s="5">
        <v>34311</v>
      </c>
      <c r="L60" s="5">
        <v>33258</v>
      </c>
      <c r="M60" s="5">
        <v>30583</v>
      </c>
      <c r="N60" s="5">
        <v>31312</v>
      </c>
      <c r="O60" s="5">
        <v>33563</v>
      </c>
      <c r="P60" s="5">
        <f t="shared" si="9"/>
        <v>389896</v>
      </c>
      <c r="Q60" s="17">
        <v>6979111</v>
      </c>
      <c r="R60" s="62">
        <f t="shared" si="10"/>
        <v>558.66141117400196</v>
      </c>
      <c r="S60" s="67"/>
      <c r="V60" s="113"/>
      <c r="W60" s="113"/>
    </row>
    <row r="61" spans="3:23" ht="16.5" thickBot="1" x14ac:dyDescent="0.3">
      <c r="C61" s="56" t="s">
        <v>182</v>
      </c>
      <c r="D61" s="5">
        <v>234</v>
      </c>
      <c r="E61" s="5">
        <v>243</v>
      </c>
      <c r="F61" s="5">
        <v>333</v>
      </c>
      <c r="G61" s="5">
        <v>267</v>
      </c>
      <c r="H61" s="5">
        <v>249</v>
      </c>
      <c r="I61" s="5">
        <v>258</v>
      </c>
      <c r="J61" s="5">
        <v>209</v>
      </c>
      <c r="K61" s="5">
        <v>260</v>
      </c>
      <c r="L61" s="5">
        <v>324</v>
      </c>
      <c r="M61" s="5">
        <v>354</v>
      </c>
      <c r="N61" s="5">
        <v>242</v>
      </c>
      <c r="O61" s="5">
        <v>222</v>
      </c>
      <c r="P61" s="5">
        <f t="shared" si="9"/>
        <v>3195</v>
      </c>
      <c r="Q61" s="17">
        <v>60604</v>
      </c>
      <c r="R61" s="62">
        <f t="shared" si="10"/>
        <v>527.19292455943503</v>
      </c>
      <c r="S61" s="67"/>
      <c r="V61" s="113"/>
      <c r="W61" s="113"/>
    </row>
    <row r="62" spans="3:23" ht="15.75" customHeight="1" thickBot="1" x14ac:dyDescent="0.3">
      <c r="C62" s="55" t="s">
        <v>181</v>
      </c>
      <c r="D62" s="5">
        <v>17637</v>
      </c>
      <c r="E62" s="5">
        <v>20958</v>
      </c>
      <c r="F62" s="5">
        <v>20131</v>
      </c>
      <c r="G62" s="5">
        <v>18320</v>
      </c>
      <c r="H62" s="5">
        <v>15547</v>
      </c>
      <c r="I62" s="5">
        <v>19069</v>
      </c>
      <c r="J62" s="5">
        <v>19231</v>
      </c>
      <c r="K62" s="5">
        <v>20158</v>
      </c>
      <c r="L62" s="5">
        <v>19584</v>
      </c>
      <c r="M62" s="5">
        <v>19254</v>
      </c>
      <c r="N62" s="5">
        <v>18046</v>
      </c>
      <c r="O62" s="5">
        <v>19306</v>
      </c>
      <c r="P62" s="5">
        <f t="shared" si="9"/>
        <v>227241</v>
      </c>
      <c r="Q62" s="17">
        <v>4615796</v>
      </c>
      <c r="R62" s="62">
        <f t="shared" si="10"/>
        <v>492.3116186243933</v>
      </c>
      <c r="S62" s="67"/>
      <c r="V62" s="113"/>
      <c r="W62" s="113"/>
    </row>
    <row r="63" spans="3:23" ht="15.75" customHeight="1" thickBot="1" x14ac:dyDescent="0.3">
      <c r="C63" s="55" t="s">
        <v>183</v>
      </c>
      <c r="D63" s="5">
        <v>4396</v>
      </c>
      <c r="E63" s="5">
        <v>5802</v>
      </c>
      <c r="F63" s="5">
        <v>5543</v>
      </c>
      <c r="G63" s="5">
        <v>4867</v>
      </c>
      <c r="H63" s="5">
        <v>4237</v>
      </c>
      <c r="I63" s="5">
        <v>4477</v>
      </c>
      <c r="J63" s="5">
        <v>4875</v>
      </c>
      <c r="K63" s="5">
        <v>5157</v>
      </c>
      <c r="L63" s="5">
        <v>5480</v>
      </c>
      <c r="M63" s="5">
        <v>5075</v>
      </c>
      <c r="N63" s="5">
        <v>4679</v>
      </c>
      <c r="O63" s="5">
        <v>5281</v>
      </c>
      <c r="P63" s="5">
        <f t="shared" si="9"/>
        <v>59869</v>
      </c>
      <c r="Q63" s="17">
        <v>1234756</v>
      </c>
      <c r="R63" s="62">
        <f t="shared" si="10"/>
        <v>484.86502596464402</v>
      </c>
      <c r="S63" s="67"/>
      <c r="V63" s="113"/>
      <c r="W63" s="113"/>
    </row>
    <row r="64" spans="3:23" ht="15.75" customHeight="1" thickBot="1" x14ac:dyDescent="0.3">
      <c r="C64" s="55" t="s">
        <v>184</v>
      </c>
      <c r="D64" s="5">
        <v>7373</v>
      </c>
      <c r="E64" s="5">
        <v>10438</v>
      </c>
      <c r="F64" s="5">
        <v>11074</v>
      </c>
      <c r="G64" s="5">
        <v>8735</v>
      </c>
      <c r="H64" s="5">
        <v>7232</v>
      </c>
      <c r="I64" s="5">
        <v>7969</v>
      </c>
      <c r="J64" s="5">
        <v>8545</v>
      </c>
      <c r="K64" s="5">
        <v>8787</v>
      </c>
      <c r="L64" s="5">
        <v>9236</v>
      </c>
      <c r="M64" s="5">
        <v>9288</v>
      </c>
      <c r="N64" s="5">
        <v>8296</v>
      </c>
      <c r="O64" s="5">
        <v>9254</v>
      </c>
      <c r="P64" s="5">
        <f t="shared" si="9"/>
        <v>106227</v>
      </c>
      <c r="Q64" s="17">
        <v>2266252</v>
      </c>
      <c r="R64" s="62">
        <f t="shared" si="10"/>
        <v>468.73428021243882</v>
      </c>
      <c r="S64" s="67"/>
      <c r="V64" s="113"/>
      <c r="W64" s="113"/>
    </row>
    <row r="65" spans="1:23" ht="15.75" customHeight="1" thickBot="1" x14ac:dyDescent="0.3">
      <c r="C65" s="55" t="s">
        <v>185</v>
      </c>
      <c r="D65" s="5">
        <v>9017</v>
      </c>
      <c r="E65" s="5">
        <v>12967</v>
      </c>
      <c r="F65" s="5">
        <v>11549</v>
      </c>
      <c r="G65" s="5">
        <v>9911</v>
      </c>
      <c r="H65" s="5">
        <v>8325</v>
      </c>
      <c r="I65" s="5">
        <v>9180</v>
      </c>
      <c r="J65" s="5">
        <v>10180</v>
      </c>
      <c r="K65" s="5">
        <v>11425</v>
      </c>
      <c r="L65" s="5">
        <v>10778</v>
      </c>
      <c r="M65" s="5">
        <v>10265</v>
      </c>
      <c r="N65" s="5">
        <v>10390</v>
      </c>
      <c r="O65" s="5">
        <v>10939</v>
      </c>
      <c r="P65" s="5">
        <f t="shared" si="9"/>
        <v>124926</v>
      </c>
      <c r="Q65" s="17">
        <v>2762688</v>
      </c>
      <c r="R65" s="62">
        <f t="shared" si="10"/>
        <v>452.19004100354442</v>
      </c>
      <c r="S65" s="67"/>
      <c r="V65" s="113"/>
      <c r="W65" s="113"/>
    </row>
    <row r="66" spans="1:23" ht="15.75" customHeight="1" thickBot="1" x14ac:dyDescent="0.3">
      <c r="C66" s="56" t="s">
        <v>186</v>
      </c>
      <c r="D66" s="5">
        <v>3959</v>
      </c>
      <c r="E66" s="5">
        <v>5105</v>
      </c>
      <c r="F66" s="5">
        <v>5021</v>
      </c>
      <c r="G66" s="5">
        <v>4374</v>
      </c>
      <c r="H66" s="5">
        <v>3454</v>
      </c>
      <c r="I66" s="5">
        <v>3602</v>
      </c>
      <c r="J66" s="5">
        <v>4378</v>
      </c>
      <c r="K66" s="5">
        <v>4506</v>
      </c>
      <c r="L66" s="5">
        <v>4218</v>
      </c>
      <c r="M66" s="5">
        <v>4185</v>
      </c>
      <c r="N66" s="5">
        <v>3815</v>
      </c>
      <c r="O66" s="5">
        <v>4400</v>
      </c>
      <c r="P66" s="5">
        <f t="shared" si="9"/>
        <v>51017</v>
      </c>
      <c r="Q66" s="17">
        <v>1173113</v>
      </c>
      <c r="R66" s="62">
        <f t="shared" si="10"/>
        <v>434.88564187763666</v>
      </c>
      <c r="S66" s="67"/>
      <c r="V66" s="113"/>
      <c r="W66" s="113"/>
    </row>
    <row r="67" spans="1:23" ht="15.75" customHeight="1" thickBot="1" x14ac:dyDescent="0.3">
      <c r="C67" s="55" t="s">
        <v>188</v>
      </c>
      <c r="D67" s="5">
        <v>1856</v>
      </c>
      <c r="E67" s="5">
        <v>2399</v>
      </c>
      <c r="F67" s="5">
        <v>2266</v>
      </c>
      <c r="G67" s="5">
        <v>1886</v>
      </c>
      <c r="H67" s="5">
        <v>1753</v>
      </c>
      <c r="I67" s="5">
        <v>1872</v>
      </c>
      <c r="J67" s="5">
        <v>1957</v>
      </c>
      <c r="K67" s="5">
        <v>2098</v>
      </c>
      <c r="L67" s="5">
        <v>2075</v>
      </c>
      <c r="M67" s="5">
        <v>2081</v>
      </c>
      <c r="N67" s="5">
        <v>2163</v>
      </c>
      <c r="O67" s="5">
        <v>2239</v>
      </c>
      <c r="P67" s="5">
        <f t="shared" si="9"/>
        <v>24645</v>
      </c>
      <c r="Q67" s="17">
        <v>569457</v>
      </c>
      <c r="R67" s="62">
        <f t="shared" si="10"/>
        <v>432.78070161574976</v>
      </c>
      <c r="S67" s="67"/>
      <c r="V67" s="113"/>
      <c r="W67" s="113"/>
    </row>
    <row r="68" spans="1:23" ht="15.75" customHeight="1" thickBot="1" x14ac:dyDescent="0.3">
      <c r="C68" s="56" t="s">
        <v>187</v>
      </c>
      <c r="D68" s="5">
        <v>3419</v>
      </c>
      <c r="E68" s="5">
        <v>4483</v>
      </c>
      <c r="F68" s="5">
        <v>4063</v>
      </c>
      <c r="G68" s="5">
        <v>3496</v>
      </c>
      <c r="H68" s="5">
        <v>3014</v>
      </c>
      <c r="I68" s="5">
        <v>3329</v>
      </c>
      <c r="J68" s="5">
        <v>3644</v>
      </c>
      <c r="K68" s="5">
        <v>4261</v>
      </c>
      <c r="L68" s="5">
        <v>3730</v>
      </c>
      <c r="M68" s="5">
        <v>3576</v>
      </c>
      <c r="N68" s="5">
        <v>3845</v>
      </c>
      <c r="O68" s="5">
        <v>4020</v>
      </c>
      <c r="P68" s="5">
        <f t="shared" si="9"/>
        <v>44880</v>
      </c>
      <c r="Q68" s="17">
        <v>1061728</v>
      </c>
      <c r="R68" s="62">
        <f t="shared" si="10"/>
        <v>422.70713403056152</v>
      </c>
      <c r="S68" s="67"/>
      <c r="V68" s="113"/>
      <c r="W68" s="113"/>
    </row>
    <row r="69" spans="1:23" ht="15.75" customHeight="1" thickBot="1" x14ac:dyDescent="0.3">
      <c r="C69" s="46" t="s">
        <v>189</v>
      </c>
      <c r="D69" s="5">
        <v>2818</v>
      </c>
      <c r="E69" s="5">
        <v>3442</v>
      </c>
      <c r="F69" s="5">
        <v>3453</v>
      </c>
      <c r="G69" s="5">
        <v>3039</v>
      </c>
      <c r="H69" s="5">
        <v>2547</v>
      </c>
      <c r="I69" s="5">
        <v>2777</v>
      </c>
      <c r="J69" s="5">
        <v>2859</v>
      </c>
      <c r="K69" s="5">
        <v>3337</v>
      </c>
      <c r="L69" s="5">
        <v>3300</v>
      </c>
      <c r="M69" s="5">
        <v>3186</v>
      </c>
      <c r="N69" s="5">
        <v>3383</v>
      </c>
      <c r="O69" s="5">
        <v>3399</v>
      </c>
      <c r="P69" s="5">
        <f t="shared" si="9"/>
        <v>37540</v>
      </c>
      <c r="Q69" s="17">
        <v>904140</v>
      </c>
      <c r="R69" s="62">
        <f t="shared" si="10"/>
        <v>415.2011856570885</v>
      </c>
      <c r="S69" s="67"/>
      <c r="V69" s="113"/>
      <c r="W69" s="113"/>
    </row>
    <row r="70" spans="1:23" ht="15.75" customHeight="1" thickBot="1" x14ac:dyDescent="0.3">
      <c r="C70" s="55" t="s">
        <v>192</v>
      </c>
      <c r="D70" s="5">
        <v>3680</v>
      </c>
      <c r="E70" s="5">
        <v>4745</v>
      </c>
      <c r="F70" s="5">
        <v>4403</v>
      </c>
      <c r="G70" s="5">
        <v>4017</v>
      </c>
      <c r="H70" s="5">
        <v>3632</v>
      </c>
      <c r="I70" s="5">
        <v>3401</v>
      </c>
      <c r="J70" s="5">
        <v>3553</v>
      </c>
      <c r="K70" s="5">
        <v>3450</v>
      </c>
      <c r="L70" s="5">
        <v>3263</v>
      </c>
      <c r="M70" s="5">
        <v>3498</v>
      </c>
      <c r="N70" s="5">
        <v>3560</v>
      </c>
      <c r="O70" s="5">
        <v>4286</v>
      </c>
      <c r="P70" s="5">
        <f t="shared" si="9"/>
        <v>45488</v>
      </c>
      <c r="Q70" s="17">
        <v>1172013</v>
      </c>
      <c r="R70" s="62">
        <f t="shared" si="10"/>
        <v>388.1185618248262</v>
      </c>
      <c r="S70" s="67"/>
      <c r="V70" s="113"/>
      <c r="W70" s="113"/>
    </row>
    <row r="71" spans="1:23" ht="15.75" customHeight="1" thickBot="1" x14ac:dyDescent="0.3">
      <c r="C71" s="55" t="s">
        <v>193</v>
      </c>
      <c r="D71" s="5">
        <v>1364</v>
      </c>
      <c r="E71" s="5">
        <v>1772</v>
      </c>
      <c r="F71" s="5">
        <v>1676</v>
      </c>
      <c r="G71" s="5">
        <v>1456</v>
      </c>
      <c r="H71" s="5">
        <v>1120</v>
      </c>
      <c r="I71" s="5">
        <v>962</v>
      </c>
      <c r="J71" s="5">
        <v>1321</v>
      </c>
      <c r="K71" s="5">
        <v>1340</v>
      </c>
      <c r="L71" s="5">
        <v>1165</v>
      </c>
      <c r="M71" s="5">
        <v>1129</v>
      </c>
      <c r="N71" s="5">
        <v>1186</v>
      </c>
      <c r="O71" s="5">
        <v>1343</v>
      </c>
      <c r="P71" s="5">
        <f t="shared" si="9"/>
        <v>15834</v>
      </c>
      <c r="Q71" s="17">
        <v>433821</v>
      </c>
      <c r="R71" s="62">
        <f t="shared" si="10"/>
        <v>364.98924671696386</v>
      </c>
      <c r="S71" s="67"/>
      <c r="V71" s="113"/>
      <c r="W71" s="113"/>
    </row>
    <row r="72" spans="1:23" ht="15.75" customHeight="1" thickBot="1" x14ac:dyDescent="0.3">
      <c r="A72" s="67"/>
      <c r="C72" s="56" t="s">
        <v>191</v>
      </c>
      <c r="D72" s="5">
        <v>2340</v>
      </c>
      <c r="E72" s="5">
        <v>3144</v>
      </c>
      <c r="F72" s="5">
        <v>3246</v>
      </c>
      <c r="G72" s="5">
        <v>2952</v>
      </c>
      <c r="H72" s="5">
        <v>2805</v>
      </c>
      <c r="I72" s="5">
        <v>2754</v>
      </c>
      <c r="J72" s="5">
        <v>3048</v>
      </c>
      <c r="K72" s="5">
        <v>3401</v>
      </c>
      <c r="L72" s="5">
        <v>3270</v>
      </c>
      <c r="M72" s="5">
        <v>3240</v>
      </c>
      <c r="N72" s="5">
        <v>3204</v>
      </c>
      <c r="O72" s="5">
        <v>3246</v>
      </c>
      <c r="P72" s="5">
        <f t="shared" si="9"/>
        <v>36650</v>
      </c>
      <c r="Q72" s="17">
        <v>1034027</v>
      </c>
      <c r="R72" s="62">
        <f t="shared" si="10"/>
        <v>354.43948755690133</v>
      </c>
      <c r="S72" s="67"/>
      <c r="V72" s="113"/>
      <c r="W72" s="113"/>
    </row>
    <row r="73" spans="1:23" ht="15.75" customHeight="1" thickBot="1" x14ac:dyDescent="0.3">
      <c r="C73" s="56" t="s">
        <v>194</v>
      </c>
      <c r="D73" s="5">
        <v>7386</v>
      </c>
      <c r="E73" s="5">
        <v>9559</v>
      </c>
      <c r="F73" s="5">
        <v>10106</v>
      </c>
      <c r="G73" s="5">
        <v>8551</v>
      </c>
      <c r="H73" s="5">
        <v>7195</v>
      </c>
      <c r="I73" s="5">
        <v>8068</v>
      </c>
      <c r="J73" s="5">
        <v>6673</v>
      </c>
      <c r="K73" s="5">
        <v>8308</v>
      </c>
      <c r="L73" s="5">
        <v>8070</v>
      </c>
      <c r="M73" s="5">
        <v>7424</v>
      </c>
      <c r="N73" s="5">
        <v>7509</v>
      </c>
      <c r="O73" s="5">
        <v>7932</v>
      </c>
      <c r="P73" s="5">
        <f t="shared" si="9"/>
        <v>96781</v>
      </c>
      <c r="Q73" s="17">
        <v>2805099</v>
      </c>
      <c r="R73" s="62">
        <f t="shared" si="10"/>
        <v>345.01812591997646</v>
      </c>
      <c r="S73" s="67"/>
      <c r="V73" s="113"/>
      <c r="W73" s="113"/>
    </row>
    <row r="74" spans="1:23" ht="15.75" customHeight="1" thickBot="1" x14ac:dyDescent="0.3">
      <c r="C74" s="55" t="s">
        <v>190</v>
      </c>
      <c r="D74" s="5">
        <v>97</v>
      </c>
      <c r="E74" s="5">
        <v>82</v>
      </c>
      <c r="F74" s="5">
        <v>125</v>
      </c>
      <c r="G74" s="5">
        <v>113</v>
      </c>
      <c r="H74" s="5">
        <v>88</v>
      </c>
      <c r="I74" s="5">
        <v>96</v>
      </c>
      <c r="J74" s="5">
        <v>171</v>
      </c>
      <c r="K74" s="5">
        <v>151</v>
      </c>
      <c r="L74" s="5">
        <v>135</v>
      </c>
      <c r="M74" s="5">
        <v>90</v>
      </c>
      <c r="N74" s="5">
        <v>118</v>
      </c>
      <c r="O74" s="5">
        <v>116</v>
      </c>
      <c r="P74" s="5">
        <f t="shared" si="9"/>
        <v>1382</v>
      </c>
      <c r="Q74" s="17">
        <v>44576</v>
      </c>
      <c r="R74" s="62">
        <f t="shared" si="10"/>
        <v>310.03230437903801</v>
      </c>
      <c r="S74" s="67"/>
      <c r="V74" s="113"/>
      <c r="W74" s="113"/>
    </row>
    <row r="75" spans="1:23" ht="15.75" customHeight="1" thickBot="1" x14ac:dyDescent="0.3">
      <c r="C75" s="55" t="s">
        <v>195</v>
      </c>
      <c r="D75" s="5">
        <v>3720</v>
      </c>
      <c r="E75" s="5">
        <v>5254</v>
      </c>
      <c r="F75" s="5">
        <v>4969</v>
      </c>
      <c r="G75" s="5">
        <v>4497</v>
      </c>
      <c r="H75" s="5">
        <v>4580</v>
      </c>
      <c r="I75" s="5">
        <v>4106</v>
      </c>
      <c r="J75" s="5">
        <v>4319</v>
      </c>
      <c r="K75" s="5">
        <v>4205</v>
      </c>
      <c r="L75" s="5">
        <v>3959</v>
      </c>
      <c r="M75" s="5">
        <v>3770</v>
      </c>
      <c r="N75" s="5">
        <v>3593</v>
      </c>
      <c r="O75" s="5">
        <v>4572</v>
      </c>
      <c r="P75" s="5">
        <f t="shared" si="9"/>
        <v>51544</v>
      </c>
      <c r="Q75" s="17">
        <v>1741808</v>
      </c>
      <c r="R75" s="62">
        <f t="shared" si="10"/>
        <v>295.92239787622975</v>
      </c>
      <c r="S75" s="67"/>
      <c r="V75" s="113"/>
      <c r="W75" s="113"/>
    </row>
    <row r="76" spans="1:23" ht="15.75" customHeight="1" thickBot="1" x14ac:dyDescent="0.3">
      <c r="C76" s="55" t="s">
        <v>196</v>
      </c>
      <c r="D76" s="5">
        <v>2540</v>
      </c>
      <c r="E76" s="5">
        <v>2974</v>
      </c>
      <c r="F76" s="5">
        <v>3325</v>
      </c>
      <c r="G76" s="5">
        <v>2782</v>
      </c>
      <c r="H76" s="5">
        <v>2485</v>
      </c>
      <c r="I76" s="5">
        <v>2390</v>
      </c>
      <c r="J76" s="5">
        <v>2740</v>
      </c>
      <c r="K76" s="5">
        <v>3135</v>
      </c>
      <c r="L76" s="5">
        <v>2984</v>
      </c>
      <c r="M76" s="5">
        <v>3003</v>
      </c>
      <c r="N76" s="5">
        <v>3102</v>
      </c>
      <c r="O76" s="5">
        <v>3324</v>
      </c>
      <c r="P76" s="5">
        <f t="shared" si="9"/>
        <v>34784</v>
      </c>
      <c r="Q76" s="17">
        <v>1211263</v>
      </c>
      <c r="R76" s="62">
        <f t="shared" si="10"/>
        <v>287.17132447701283</v>
      </c>
      <c r="S76" s="67"/>
      <c r="V76" s="113"/>
      <c r="W76" s="113"/>
    </row>
    <row r="77" spans="1:23" ht="16.5" thickBot="1" x14ac:dyDescent="0.3">
      <c r="C77" s="56" t="s">
        <v>200</v>
      </c>
      <c r="D77" s="5">
        <v>1561</v>
      </c>
      <c r="E77" s="5">
        <v>1969</v>
      </c>
      <c r="F77" s="5">
        <v>1830</v>
      </c>
      <c r="G77" s="5">
        <v>1589</v>
      </c>
      <c r="H77" s="5">
        <v>1175</v>
      </c>
      <c r="I77" s="5">
        <v>1128</v>
      </c>
      <c r="J77" s="5">
        <v>1397</v>
      </c>
      <c r="K77" s="5">
        <v>1369</v>
      </c>
      <c r="L77" s="5">
        <v>1413</v>
      </c>
      <c r="M77" s="5">
        <v>1384</v>
      </c>
      <c r="N77" s="5">
        <v>1345</v>
      </c>
      <c r="O77" s="5">
        <v>1616</v>
      </c>
      <c r="P77" s="5">
        <f t="shared" si="9"/>
        <v>17776</v>
      </c>
      <c r="Q77" s="17">
        <v>649619</v>
      </c>
      <c r="R77" s="62">
        <f t="shared" si="10"/>
        <v>273.6373166425243</v>
      </c>
      <c r="S77" s="67"/>
      <c r="V77" s="113"/>
      <c r="W77" s="113"/>
    </row>
    <row r="78" spans="1:23" ht="16.5" thickBot="1" x14ac:dyDescent="0.3">
      <c r="C78" s="55" t="s">
        <v>198</v>
      </c>
      <c r="D78" s="5">
        <v>2200</v>
      </c>
      <c r="E78" s="5">
        <v>3353</v>
      </c>
      <c r="F78" s="5">
        <v>3250</v>
      </c>
      <c r="G78" s="5">
        <v>2655</v>
      </c>
      <c r="H78" s="5">
        <v>2149</v>
      </c>
      <c r="I78" s="5">
        <v>2410</v>
      </c>
      <c r="J78" s="5">
        <v>2522</v>
      </c>
      <c r="K78" s="5">
        <v>2664</v>
      </c>
      <c r="L78" s="5">
        <v>2387</v>
      </c>
      <c r="M78" s="5">
        <v>2454</v>
      </c>
      <c r="N78" s="5">
        <v>2575</v>
      </c>
      <c r="O78" s="5">
        <v>2958</v>
      </c>
      <c r="P78" s="5">
        <f t="shared" si="9"/>
        <v>31577</v>
      </c>
      <c r="Q78" s="17">
        <v>1189754</v>
      </c>
      <c r="R78" s="62">
        <f t="shared" si="10"/>
        <v>265.40780699203367</v>
      </c>
      <c r="S78" s="67"/>
      <c r="V78" s="113"/>
      <c r="W78" s="113"/>
    </row>
    <row r="79" spans="1:23" ht="16.5" thickBot="1" x14ac:dyDescent="0.3">
      <c r="C79" s="55" t="s">
        <v>197</v>
      </c>
      <c r="D79" s="5">
        <v>1758</v>
      </c>
      <c r="E79" s="5">
        <v>2281</v>
      </c>
      <c r="F79" s="5">
        <v>2196</v>
      </c>
      <c r="G79" s="5">
        <v>1946</v>
      </c>
      <c r="H79" s="5">
        <v>1639</v>
      </c>
      <c r="I79" s="5">
        <v>1862</v>
      </c>
      <c r="J79" s="5">
        <v>2188</v>
      </c>
      <c r="K79" s="5">
        <v>2154</v>
      </c>
      <c r="L79" s="5">
        <v>2286</v>
      </c>
      <c r="M79" s="5">
        <v>2149</v>
      </c>
      <c r="N79" s="5">
        <v>2003</v>
      </c>
      <c r="O79" s="5">
        <v>2264</v>
      </c>
      <c r="P79" s="5">
        <f t="shared" si="9"/>
        <v>24726</v>
      </c>
      <c r="Q79" s="17">
        <v>945551</v>
      </c>
      <c r="R79" s="62">
        <f t="shared" si="10"/>
        <v>261.49832214232759</v>
      </c>
      <c r="S79" s="67"/>
      <c r="V79" s="113"/>
      <c r="W79" s="113"/>
    </row>
    <row r="80" spans="1:23" ht="16.5" thickBot="1" x14ac:dyDescent="0.3">
      <c r="A80" s="67"/>
      <c r="C80" s="55" t="s">
        <v>199</v>
      </c>
      <c r="D80" s="5">
        <v>4386</v>
      </c>
      <c r="E80" s="5">
        <v>5598</v>
      </c>
      <c r="F80" s="5">
        <v>5595</v>
      </c>
      <c r="G80" s="5">
        <v>4509</v>
      </c>
      <c r="H80" s="5">
        <v>3937</v>
      </c>
      <c r="I80" s="5">
        <v>4684</v>
      </c>
      <c r="J80" s="5">
        <v>4690</v>
      </c>
      <c r="K80" s="5">
        <v>5092</v>
      </c>
      <c r="L80" s="5">
        <v>5010</v>
      </c>
      <c r="M80" s="5">
        <v>4821</v>
      </c>
      <c r="N80" s="5">
        <v>4906</v>
      </c>
      <c r="O80" s="5">
        <v>5410</v>
      </c>
      <c r="P80" s="5">
        <f t="shared" si="9"/>
        <v>58638</v>
      </c>
      <c r="Q80" s="17">
        <v>2340469</v>
      </c>
      <c r="R80" s="62">
        <f t="shared" si="10"/>
        <v>250.5395286158458</v>
      </c>
      <c r="S80" s="67"/>
      <c r="V80" s="113"/>
      <c r="W80" s="113"/>
    </row>
    <row r="81" spans="1:23" ht="16.5" thickBot="1" x14ac:dyDescent="0.3">
      <c r="C81" s="56" t="s">
        <v>29</v>
      </c>
      <c r="D81" s="5">
        <v>695</v>
      </c>
      <c r="E81" s="5">
        <v>1166</v>
      </c>
      <c r="F81" s="5">
        <v>956</v>
      </c>
      <c r="G81" s="5">
        <v>587</v>
      </c>
      <c r="H81" s="5">
        <v>400</v>
      </c>
      <c r="I81" s="5">
        <v>414</v>
      </c>
      <c r="J81" s="5">
        <v>668</v>
      </c>
      <c r="K81" s="5">
        <v>502</v>
      </c>
      <c r="L81" s="5">
        <v>660</v>
      </c>
      <c r="M81" s="5">
        <v>530</v>
      </c>
      <c r="N81" s="5">
        <v>585</v>
      </c>
      <c r="O81" s="5">
        <v>568</v>
      </c>
      <c r="P81" s="5">
        <f t="shared" si="9"/>
        <v>7731</v>
      </c>
      <c r="Q81" s="17">
        <v>319372</v>
      </c>
      <c r="R81" s="62">
        <f t="shared" si="10"/>
        <v>242.06881003970292</v>
      </c>
      <c r="S81" s="67"/>
      <c r="V81" s="113"/>
      <c r="W81" s="113"/>
    </row>
    <row r="82" spans="1:23" ht="16.5" thickBot="1" x14ac:dyDescent="0.3">
      <c r="C82" s="56" t="s">
        <v>201</v>
      </c>
      <c r="D82" s="5">
        <v>2904</v>
      </c>
      <c r="E82" s="5">
        <v>3669</v>
      </c>
      <c r="F82" s="5">
        <v>3934</v>
      </c>
      <c r="G82" s="5">
        <v>3284</v>
      </c>
      <c r="H82" s="5">
        <v>2607</v>
      </c>
      <c r="I82" s="5">
        <v>3184</v>
      </c>
      <c r="J82" s="5">
        <v>3147</v>
      </c>
      <c r="K82" s="5">
        <v>3507</v>
      </c>
      <c r="L82" s="5">
        <v>3451</v>
      </c>
      <c r="M82" s="5">
        <v>3280</v>
      </c>
      <c r="N82" s="5">
        <v>3094</v>
      </c>
      <c r="O82" s="5">
        <v>3421</v>
      </c>
      <c r="P82" s="5">
        <f t="shared" si="9"/>
        <v>39482</v>
      </c>
      <c r="Q82" s="17">
        <v>1671813</v>
      </c>
      <c r="R82" s="62">
        <f t="shared" si="10"/>
        <v>236.16277657848096</v>
      </c>
      <c r="S82" s="67"/>
      <c r="V82" s="113"/>
      <c r="W82" s="113"/>
    </row>
    <row r="83" spans="1:23" ht="16.5" thickBot="1" x14ac:dyDescent="0.3">
      <c r="C83" s="56" t="s">
        <v>203</v>
      </c>
      <c r="D83" s="5">
        <v>2294</v>
      </c>
      <c r="E83" s="5">
        <v>3185</v>
      </c>
      <c r="F83" s="5">
        <v>3080</v>
      </c>
      <c r="G83" s="5">
        <v>2561</v>
      </c>
      <c r="H83" s="5">
        <v>2137</v>
      </c>
      <c r="I83" s="5">
        <v>2242</v>
      </c>
      <c r="J83" s="5">
        <v>2180</v>
      </c>
      <c r="K83" s="5">
        <v>2678</v>
      </c>
      <c r="L83" s="5">
        <v>2620</v>
      </c>
      <c r="M83" s="5">
        <v>2625</v>
      </c>
      <c r="N83" s="5">
        <v>2702</v>
      </c>
      <c r="O83" s="5">
        <v>2858</v>
      </c>
      <c r="P83" s="5">
        <f t="shared" si="9"/>
        <v>31162</v>
      </c>
      <c r="Q83" s="17">
        <v>1381167</v>
      </c>
      <c r="R83" s="62">
        <f t="shared" si="10"/>
        <v>225.62079748502532</v>
      </c>
      <c r="S83" s="67"/>
      <c r="V83" s="113"/>
      <c r="W83" s="113"/>
    </row>
    <row r="84" spans="1:23" ht="16.5" thickBot="1" x14ac:dyDescent="0.3">
      <c r="A84" s="119"/>
      <c r="B84" s="119"/>
      <c r="C84" s="55" t="s">
        <v>202</v>
      </c>
      <c r="D84" s="5">
        <v>530</v>
      </c>
      <c r="E84" s="5">
        <v>647</v>
      </c>
      <c r="F84" s="5">
        <v>672</v>
      </c>
      <c r="G84" s="5">
        <v>585</v>
      </c>
      <c r="H84" s="5">
        <v>541</v>
      </c>
      <c r="I84" s="5">
        <v>679</v>
      </c>
      <c r="J84" s="5">
        <v>743</v>
      </c>
      <c r="K84" s="5">
        <v>713</v>
      </c>
      <c r="L84" s="5">
        <v>1007</v>
      </c>
      <c r="M84" s="5">
        <v>825</v>
      </c>
      <c r="N84" s="5">
        <v>823</v>
      </c>
      <c r="O84" s="5">
        <v>843</v>
      </c>
      <c r="P84" s="5">
        <f t="shared" si="9"/>
        <v>8608</v>
      </c>
      <c r="Q84" s="17">
        <v>411872</v>
      </c>
      <c r="R84" s="62">
        <f t="shared" si="10"/>
        <v>208.99696993240616</v>
      </c>
      <c r="S84" s="67"/>
      <c r="V84" s="113"/>
      <c r="W84" s="113"/>
    </row>
    <row r="85" spans="1:23" ht="16.5" customHeight="1" thickBot="1" x14ac:dyDescent="0.3">
      <c r="C85" s="55" t="s">
        <v>204</v>
      </c>
      <c r="D85" s="5">
        <v>129</v>
      </c>
      <c r="E85" s="5">
        <v>155</v>
      </c>
      <c r="F85" s="5">
        <v>176</v>
      </c>
      <c r="G85" s="5">
        <v>164</v>
      </c>
      <c r="H85" s="5">
        <v>153</v>
      </c>
      <c r="I85" s="5">
        <v>149</v>
      </c>
      <c r="J85" s="5">
        <v>134</v>
      </c>
      <c r="K85" s="5">
        <v>141</v>
      </c>
      <c r="L85" s="5">
        <v>138</v>
      </c>
      <c r="M85" s="5">
        <v>138</v>
      </c>
      <c r="N85" s="5">
        <v>155</v>
      </c>
      <c r="O85" s="5">
        <v>158</v>
      </c>
      <c r="P85" s="5">
        <f t="shared" si="9"/>
        <v>1790</v>
      </c>
      <c r="Q85" s="17">
        <v>86045</v>
      </c>
      <c r="R85" s="62">
        <f t="shared" si="10"/>
        <v>208.0306816200825</v>
      </c>
      <c r="S85" s="67"/>
      <c r="V85" s="113"/>
      <c r="W85" s="113"/>
    </row>
    <row r="86" spans="1:23" s="119" customFormat="1" ht="16.5" thickBot="1" x14ac:dyDescent="0.3">
      <c r="A86" s="120"/>
      <c r="B86" s="67"/>
      <c r="C86" s="55" t="s">
        <v>205</v>
      </c>
      <c r="D86" s="5">
        <v>631</v>
      </c>
      <c r="E86" s="5">
        <v>737</v>
      </c>
      <c r="F86" s="5">
        <v>839</v>
      </c>
      <c r="G86" s="5">
        <v>755</v>
      </c>
      <c r="H86" s="5">
        <v>577</v>
      </c>
      <c r="I86" s="5">
        <v>612</v>
      </c>
      <c r="J86" s="5">
        <v>763</v>
      </c>
      <c r="K86" s="5">
        <v>757</v>
      </c>
      <c r="L86" s="5">
        <v>741</v>
      </c>
      <c r="M86" s="5">
        <v>734</v>
      </c>
      <c r="N86" s="5">
        <v>651</v>
      </c>
      <c r="O86" s="5">
        <v>611</v>
      </c>
      <c r="P86" s="5">
        <f t="shared" si="9"/>
        <v>8408</v>
      </c>
      <c r="Q86" s="17">
        <v>441495</v>
      </c>
      <c r="R86" s="62">
        <f t="shared" si="10"/>
        <v>190.44383288598965</v>
      </c>
      <c r="S86" s="67"/>
      <c r="V86" s="121"/>
      <c r="W86" s="121"/>
    </row>
    <row r="87" spans="1:23" s="123" customFormat="1" ht="16.5" thickBot="1" x14ac:dyDescent="0.3">
      <c r="A87" s="122"/>
      <c r="B87" s="67"/>
      <c r="C87" s="56" t="s">
        <v>207</v>
      </c>
      <c r="D87" s="5">
        <v>37</v>
      </c>
      <c r="E87" s="5">
        <v>76</v>
      </c>
      <c r="F87" s="5">
        <v>73</v>
      </c>
      <c r="G87" s="5">
        <v>105</v>
      </c>
      <c r="H87" s="5">
        <v>56</v>
      </c>
      <c r="I87" s="5">
        <v>36</v>
      </c>
      <c r="J87" s="5">
        <v>60</v>
      </c>
      <c r="K87" s="5">
        <v>60</v>
      </c>
      <c r="L87" s="5">
        <v>68</v>
      </c>
      <c r="M87" s="5">
        <v>84</v>
      </c>
      <c r="N87" s="5">
        <v>51</v>
      </c>
      <c r="O87" s="5">
        <v>39</v>
      </c>
      <c r="P87" s="5">
        <f t="shared" si="9"/>
        <v>745</v>
      </c>
      <c r="Q87" s="17">
        <v>44633</v>
      </c>
      <c r="R87" s="62">
        <f t="shared" si="10"/>
        <v>166.91685524163734</v>
      </c>
      <c r="S87" s="67"/>
      <c r="W87" s="124"/>
    </row>
    <row r="88" spans="1:23" ht="16.5" thickBot="1" x14ac:dyDescent="0.3">
      <c r="C88" s="56" t="s">
        <v>206</v>
      </c>
      <c r="D88" s="5">
        <v>285</v>
      </c>
      <c r="E88" s="5">
        <v>343</v>
      </c>
      <c r="F88" s="5">
        <v>326</v>
      </c>
      <c r="G88" s="5">
        <v>287</v>
      </c>
      <c r="H88" s="5">
        <v>230</v>
      </c>
      <c r="I88" s="5">
        <v>305</v>
      </c>
      <c r="J88" s="5">
        <v>375</v>
      </c>
      <c r="K88" s="5">
        <v>406</v>
      </c>
      <c r="L88" s="5">
        <v>374</v>
      </c>
      <c r="M88" s="5">
        <v>350</v>
      </c>
      <c r="N88" s="5">
        <v>338</v>
      </c>
      <c r="O88" s="5">
        <v>406</v>
      </c>
      <c r="P88" s="5">
        <f t="shared" si="9"/>
        <v>4025</v>
      </c>
      <c r="Q88" s="17">
        <v>265877</v>
      </c>
      <c r="R88" s="62">
        <f t="shared" si="10"/>
        <v>151.38579117411433</v>
      </c>
      <c r="S88" s="67"/>
      <c r="V88" s="113"/>
      <c r="W88" s="113"/>
    </row>
    <row r="89" spans="1:23" ht="16.5" thickBot="1" x14ac:dyDescent="0.3">
      <c r="C89" s="55" t="s">
        <v>208</v>
      </c>
      <c r="D89" s="5">
        <v>33</v>
      </c>
      <c r="E89" s="5">
        <v>66</v>
      </c>
      <c r="F89" s="5">
        <v>51</v>
      </c>
      <c r="G89" s="5">
        <v>58</v>
      </c>
      <c r="H89" s="5">
        <v>37</v>
      </c>
      <c r="I89" s="5">
        <v>33</v>
      </c>
      <c r="J89" s="5">
        <v>59</v>
      </c>
      <c r="K89" s="5">
        <v>77</v>
      </c>
      <c r="L89" s="5">
        <v>76</v>
      </c>
      <c r="M89" s="5">
        <v>91</v>
      </c>
      <c r="N89" s="5">
        <v>68</v>
      </c>
      <c r="O89" s="5">
        <v>64</v>
      </c>
      <c r="P89" s="5">
        <f t="shared" si="9"/>
        <v>713</v>
      </c>
      <c r="Q89" s="17">
        <v>54226</v>
      </c>
      <c r="R89" s="62">
        <f t="shared" si="10"/>
        <v>131.48674067790358</v>
      </c>
      <c r="S89" s="67"/>
      <c r="W89" s="113"/>
    </row>
    <row r="90" spans="1:23" ht="16.5" thickBot="1" x14ac:dyDescent="0.3">
      <c r="C90" s="55" t="s">
        <v>209</v>
      </c>
      <c r="D90" s="5">
        <v>24</v>
      </c>
      <c r="E90" s="5">
        <v>23</v>
      </c>
      <c r="F90" s="5">
        <v>16</v>
      </c>
      <c r="G90" s="5">
        <v>38</v>
      </c>
      <c r="H90" s="5">
        <v>27</v>
      </c>
      <c r="I90" s="5">
        <v>22</v>
      </c>
      <c r="J90" s="5">
        <v>18</v>
      </c>
      <c r="K90" s="5">
        <v>24</v>
      </c>
      <c r="L90" s="5">
        <v>36</v>
      </c>
      <c r="M90" s="5">
        <v>47</v>
      </c>
      <c r="N90" s="5">
        <v>63</v>
      </c>
      <c r="O90" s="5">
        <v>35</v>
      </c>
      <c r="P90" s="5">
        <f t="shared" si="9"/>
        <v>373</v>
      </c>
      <c r="Q90" s="17">
        <v>28910</v>
      </c>
      <c r="R90" s="62">
        <f t="shared" si="10"/>
        <v>129.02109996540989</v>
      </c>
      <c r="S90" s="67"/>
      <c r="W90" s="113"/>
    </row>
    <row r="91" spans="1:23" ht="26.1" customHeight="1" thickBot="1" x14ac:dyDescent="0.3">
      <c r="C91" s="20" t="s">
        <v>16</v>
      </c>
      <c r="D91" s="21">
        <f t="shared" ref="D91:O91" si="11">SUM(D58:D90)</f>
        <v>156685</v>
      </c>
      <c r="E91" s="21">
        <f t="shared" si="11"/>
        <v>205840</v>
      </c>
      <c r="F91" s="21">
        <f t="shared" si="11"/>
        <v>197196</v>
      </c>
      <c r="G91" s="21">
        <f t="shared" si="11"/>
        <v>168827</v>
      </c>
      <c r="H91" s="21">
        <f t="shared" si="11"/>
        <v>142511</v>
      </c>
      <c r="I91" s="21">
        <f t="shared" si="11"/>
        <v>160150</v>
      </c>
      <c r="J91" s="21">
        <f t="shared" si="11"/>
        <v>169177</v>
      </c>
      <c r="K91" s="21">
        <f t="shared" si="11"/>
        <v>182985</v>
      </c>
      <c r="L91" s="21">
        <f t="shared" si="11"/>
        <v>179536</v>
      </c>
      <c r="M91" s="21">
        <f t="shared" si="11"/>
        <v>171396</v>
      </c>
      <c r="N91" s="21">
        <f t="shared" si="11"/>
        <v>170990</v>
      </c>
      <c r="O91" s="21">
        <f t="shared" si="11"/>
        <v>185908</v>
      </c>
      <c r="P91" s="21">
        <f>SUM(P58:P90)</f>
        <v>2091201</v>
      </c>
      <c r="Q91" s="21">
        <v>48716637</v>
      </c>
      <c r="R91" s="47" t="s">
        <v>290</v>
      </c>
      <c r="S91" s="125"/>
      <c r="T91" s="73"/>
    </row>
    <row r="92" spans="1:23" ht="27.4" customHeight="1" thickBot="1" x14ac:dyDescent="0.3">
      <c r="C92" s="69" t="s">
        <v>132</v>
      </c>
      <c r="D92" s="70"/>
      <c r="E92" s="75"/>
      <c r="F92" s="75"/>
      <c r="G92" s="75"/>
      <c r="H92" s="70"/>
      <c r="I92" s="70"/>
      <c r="J92" s="70"/>
      <c r="K92" s="70"/>
      <c r="L92" s="70"/>
      <c r="M92" s="70"/>
      <c r="N92" s="70"/>
      <c r="O92" s="70"/>
      <c r="P92" s="70"/>
      <c r="Q92" s="70"/>
      <c r="R92" s="62"/>
      <c r="S92" s="71"/>
    </row>
    <row r="93" spans="1:23" ht="31.15" customHeight="1" x14ac:dyDescent="0.25">
      <c r="C93" s="169" t="s">
        <v>133</v>
      </c>
      <c r="D93" s="169"/>
      <c r="E93" s="169"/>
      <c r="F93" s="169"/>
      <c r="G93" s="169"/>
      <c r="H93" s="169"/>
      <c r="I93" s="169"/>
      <c r="J93" s="169"/>
      <c r="K93" s="169"/>
      <c r="L93" s="169"/>
      <c r="M93" s="169"/>
      <c r="N93" s="169"/>
      <c r="O93" s="169"/>
      <c r="P93" s="169"/>
      <c r="Q93" s="169"/>
      <c r="R93" s="169"/>
      <c r="S93" s="169"/>
    </row>
    <row r="94" spans="1:23" ht="16.5" x14ac:dyDescent="0.25">
      <c r="C94" s="74" t="s">
        <v>134</v>
      </c>
      <c r="D94" s="75"/>
      <c r="E94" s="75"/>
      <c r="F94" s="75"/>
      <c r="G94" s="75"/>
      <c r="H94" s="70"/>
      <c r="I94" s="70"/>
      <c r="J94" s="70"/>
      <c r="K94" s="70"/>
      <c r="L94" s="70"/>
      <c r="M94" s="70"/>
      <c r="N94" s="70"/>
      <c r="O94" s="70"/>
      <c r="P94" s="70"/>
      <c r="Q94" s="70"/>
      <c r="R94" s="70"/>
      <c r="S94" s="71"/>
    </row>
    <row r="95" spans="1:23" x14ac:dyDescent="0.25">
      <c r="C95" s="172" t="s">
        <v>31</v>
      </c>
      <c r="D95" s="172"/>
      <c r="E95" s="172"/>
      <c r="F95" s="172"/>
      <c r="G95" s="172"/>
      <c r="H95" s="172"/>
      <c r="I95" s="172"/>
      <c r="J95" s="172"/>
      <c r="K95" s="172"/>
      <c r="L95" s="172"/>
      <c r="M95" s="172"/>
      <c r="N95" s="172"/>
      <c r="O95" s="172"/>
      <c r="P95" s="172"/>
      <c r="Q95" s="172"/>
      <c r="R95" s="172"/>
      <c r="S95" s="172"/>
    </row>
    <row r="96" spans="1:23" x14ac:dyDescent="0.25">
      <c r="C96" s="172" t="s">
        <v>281</v>
      </c>
      <c r="D96" s="172"/>
      <c r="E96" s="172"/>
      <c r="F96" s="172"/>
      <c r="G96" s="172"/>
      <c r="H96" s="172"/>
      <c r="I96" s="172"/>
      <c r="J96" s="172"/>
      <c r="K96" s="172"/>
      <c r="L96" s="172"/>
      <c r="M96" s="172"/>
      <c r="N96" s="172"/>
      <c r="O96" s="172"/>
      <c r="P96" s="172"/>
      <c r="Q96" s="172"/>
      <c r="R96" s="172"/>
      <c r="S96" s="172"/>
    </row>
    <row r="97" spans="1:25" x14ac:dyDescent="0.25">
      <c r="C97" s="126"/>
      <c r="D97" s="36"/>
      <c r="E97" s="83"/>
      <c r="F97" s="127"/>
      <c r="G97" s="127"/>
      <c r="H97" s="126"/>
      <c r="I97" s="126"/>
      <c r="J97" s="126"/>
      <c r="K97" s="126"/>
      <c r="L97" s="126"/>
      <c r="M97" s="126"/>
      <c r="N97" s="126"/>
      <c r="O97" s="126"/>
      <c r="P97" s="126"/>
      <c r="Q97" s="126"/>
      <c r="R97" s="126"/>
      <c r="S97" s="128"/>
    </row>
    <row r="98" spans="1:25" x14ac:dyDescent="0.25">
      <c r="D98" s="117"/>
      <c r="E98" s="129"/>
    </row>
    <row r="99" spans="1:25" ht="16.5" x14ac:dyDescent="0.3">
      <c r="C99" s="115" t="s">
        <v>103</v>
      </c>
      <c r="D99" s="113"/>
    </row>
    <row r="100" spans="1:25" ht="16.5" thickBot="1" x14ac:dyDescent="0.3"/>
    <row r="101" spans="1:25" ht="16.5" customHeight="1" thickBot="1" x14ac:dyDescent="0.3">
      <c r="C101" s="179" t="s">
        <v>94</v>
      </c>
      <c r="D101" s="180"/>
      <c r="E101" s="180"/>
      <c r="F101" s="180"/>
      <c r="G101" s="180"/>
      <c r="H101" s="180"/>
      <c r="I101" s="180"/>
      <c r="J101" s="180"/>
      <c r="K101" s="180"/>
      <c r="L101" s="180"/>
      <c r="M101" s="180"/>
      <c r="N101" s="180"/>
      <c r="O101" s="180"/>
      <c r="P101" s="180"/>
      <c r="Q101" s="180"/>
      <c r="R101" s="181"/>
      <c r="S101" s="67"/>
    </row>
    <row r="102" spans="1:25" ht="16.5" thickBot="1" x14ac:dyDescent="0.3">
      <c r="C102" s="41"/>
      <c r="D102" s="174"/>
      <c r="E102" s="174"/>
      <c r="F102" s="174"/>
      <c r="G102" s="174"/>
      <c r="H102" s="174"/>
      <c r="I102" s="64"/>
      <c r="J102" s="64"/>
      <c r="K102" s="64"/>
      <c r="L102" s="64"/>
      <c r="M102" s="64"/>
      <c r="N102" s="64"/>
      <c r="O102" s="64"/>
      <c r="P102" s="64"/>
      <c r="Q102" s="176"/>
      <c r="R102" s="177"/>
      <c r="S102" s="40"/>
    </row>
    <row r="103" spans="1:25" ht="37.5" customHeight="1" thickBot="1" x14ac:dyDescent="0.3">
      <c r="A103" s="67" t="s">
        <v>32</v>
      </c>
      <c r="B103" s="68" t="s">
        <v>33</v>
      </c>
      <c r="C103" s="13" t="s">
        <v>34</v>
      </c>
      <c r="D103" s="14" t="s">
        <v>9</v>
      </c>
      <c r="E103" s="14" t="s">
        <v>10</v>
      </c>
      <c r="F103" s="14" t="s">
        <v>11</v>
      </c>
      <c r="G103" s="14" t="s">
        <v>12</v>
      </c>
      <c r="H103" s="14" t="s">
        <v>13</v>
      </c>
      <c r="I103" s="14" t="s">
        <v>2</v>
      </c>
      <c r="J103" s="14" t="s">
        <v>3</v>
      </c>
      <c r="K103" s="14" t="s">
        <v>4</v>
      </c>
      <c r="L103" s="14" t="s">
        <v>5</v>
      </c>
      <c r="M103" s="14" t="s">
        <v>6</v>
      </c>
      <c r="N103" s="14" t="s">
        <v>7</v>
      </c>
      <c r="O103" s="14" t="s">
        <v>8</v>
      </c>
      <c r="P103" s="44" t="s">
        <v>215</v>
      </c>
      <c r="Q103" s="44" t="s">
        <v>216</v>
      </c>
      <c r="R103" s="44" t="s">
        <v>95</v>
      </c>
      <c r="S103" s="67"/>
    </row>
    <row r="104" spans="1:25" ht="16.5" thickBot="1" x14ac:dyDescent="0.3">
      <c r="A104" s="67" t="s">
        <v>37</v>
      </c>
      <c r="B104" s="130" t="s">
        <v>217</v>
      </c>
      <c r="C104" s="164" t="s">
        <v>250</v>
      </c>
      <c r="D104" s="5">
        <v>2432</v>
      </c>
      <c r="E104" s="5">
        <v>2927</v>
      </c>
      <c r="F104" s="5">
        <v>2722</v>
      </c>
      <c r="G104" s="5">
        <v>2395</v>
      </c>
      <c r="H104" s="5">
        <v>1977</v>
      </c>
      <c r="I104" s="5">
        <v>1981</v>
      </c>
      <c r="J104" s="5">
        <v>2426</v>
      </c>
      <c r="K104" s="5">
        <v>2584</v>
      </c>
      <c r="L104" s="5">
        <v>2316</v>
      </c>
      <c r="M104" s="5">
        <v>2342</v>
      </c>
      <c r="N104" s="5">
        <v>2192</v>
      </c>
      <c r="O104" s="5">
        <v>2586</v>
      </c>
      <c r="P104" s="17">
        <f t="shared" ref="P104:P135" si="12">SUM(D104:O104)</f>
        <v>28880</v>
      </c>
      <c r="Q104" s="17">
        <v>408844</v>
      </c>
      <c r="R104" s="63">
        <f t="shared" ref="R104:R135" si="13">+P104*10000/Q104</f>
        <v>706.38189627339523</v>
      </c>
      <c r="S104" s="67"/>
      <c r="U104" s="113"/>
      <c r="V104" s="113"/>
      <c r="W104" s="113"/>
      <c r="Y104" s="131"/>
    </row>
    <row r="105" spans="1:25" ht="16.5" thickBot="1" x14ac:dyDescent="0.3">
      <c r="A105" s="67" t="s">
        <v>36</v>
      </c>
      <c r="B105" s="130" t="s">
        <v>218</v>
      </c>
      <c r="C105" s="164" t="s">
        <v>251</v>
      </c>
      <c r="D105" s="5">
        <v>3152</v>
      </c>
      <c r="E105" s="5">
        <v>3936</v>
      </c>
      <c r="F105" s="5">
        <v>4007</v>
      </c>
      <c r="G105" s="5">
        <v>3353</v>
      </c>
      <c r="H105" s="5">
        <v>2823</v>
      </c>
      <c r="I105" s="5">
        <v>3265</v>
      </c>
      <c r="J105" s="5">
        <v>3219</v>
      </c>
      <c r="K105" s="5">
        <v>3495</v>
      </c>
      <c r="L105" s="5">
        <v>3337</v>
      </c>
      <c r="M105" s="5">
        <v>3202</v>
      </c>
      <c r="N105" s="5">
        <v>3581</v>
      </c>
      <c r="O105" s="5">
        <v>3935</v>
      </c>
      <c r="P105" s="17">
        <f t="shared" si="12"/>
        <v>41305</v>
      </c>
      <c r="Q105" s="17">
        <v>596571</v>
      </c>
      <c r="R105" s="63">
        <f t="shared" si="13"/>
        <v>692.37358168600213</v>
      </c>
      <c r="S105" s="67"/>
      <c r="U105" s="113"/>
      <c r="V105" s="113"/>
      <c r="W105" s="113"/>
      <c r="Y105" s="131"/>
    </row>
    <row r="106" spans="1:25" ht="16.5" thickBot="1" x14ac:dyDescent="0.3">
      <c r="A106" s="67" t="s">
        <v>41</v>
      </c>
      <c r="B106" s="130" t="s">
        <v>219</v>
      </c>
      <c r="C106" s="164" t="s">
        <v>249</v>
      </c>
      <c r="D106" s="5">
        <v>14221</v>
      </c>
      <c r="E106" s="5">
        <v>19037</v>
      </c>
      <c r="F106" s="5">
        <v>17694</v>
      </c>
      <c r="G106" s="5">
        <v>15371</v>
      </c>
      <c r="H106" s="5">
        <v>12709</v>
      </c>
      <c r="I106" s="5">
        <v>14509</v>
      </c>
      <c r="J106" s="5">
        <v>15875</v>
      </c>
      <c r="K106" s="5">
        <v>16504</v>
      </c>
      <c r="L106" s="5">
        <v>16093</v>
      </c>
      <c r="M106" s="5">
        <v>14822</v>
      </c>
      <c r="N106" s="5">
        <v>15354</v>
      </c>
      <c r="O106" s="5">
        <v>16436</v>
      </c>
      <c r="P106" s="17">
        <f t="shared" si="12"/>
        <v>188625</v>
      </c>
      <c r="Q106" s="17">
        <v>2894448</v>
      </c>
      <c r="R106" s="63">
        <f t="shared" si="13"/>
        <v>651.67866204540553</v>
      </c>
      <c r="S106" s="67"/>
      <c r="U106" s="113"/>
      <c r="V106" s="113"/>
      <c r="W106" s="113"/>
      <c r="Y106" s="131"/>
    </row>
    <row r="107" spans="1:25" ht="16.5" thickBot="1" x14ac:dyDescent="0.3">
      <c r="A107" s="67" t="s">
        <v>40</v>
      </c>
      <c r="B107" s="130" t="s">
        <v>221</v>
      </c>
      <c r="C107" s="164" t="s">
        <v>252</v>
      </c>
      <c r="D107" s="5">
        <v>2911</v>
      </c>
      <c r="E107" s="5">
        <v>3855</v>
      </c>
      <c r="F107" s="5">
        <v>3561</v>
      </c>
      <c r="G107" s="5">
        <v>3180</v>
      </c>
      <c r="H107" s="5">
        <v>2743</v>
      </c>
      <c r="I107" s="5">
        <v>2852</v>
      </c>
      <c r="J107" s="5">
        <v>2924</v>
      </c>
      <c r="K107" s="5">
        <v>3171</v>
      </c>
      <c r="L107" s="5">
        <v>3379</v>
      </c>
      <c r="M107" s="5">
        <v>3112</v>
      </c>
      <c r="N107" s="5">
        <v>2817</v>
      </c>
      <c r="O107" s="5">
        <v>3366</v>
      </c>
      <c r="P107" s="17">
        <f t="shared" si="12"/>
        <v>37871</v>
      </c>
      <c r="Q107" s="17">
        <v>587311</v>
      </c>
      <c r="R107" s="63">
        <f t="shared" si="13"/>
        <v>644.82020598967154</v>
      </c>
      <c r="S107" s="67"/>
      <c r="U107" s="113"/>
      <c r="V107" s="113"/>
      <c r="W107" s="113"/>
      <c r="Y107" s="131"/>
    </row>
    <row r="108" spans="1:25" ht="16.5" thickBot="1" x14ac:dyDescent="0.3">
      <c r="A108" s="67" t="s">
        <v>38</v>
      </c>
      <c r="B108" s="130" t="s">
        <v>220</v>
      </c>
      <c r="C108" s="164" t="s">
        <v>253</v>
      </c>
      <c r="D108" s="5">
        <v>3508</v>
      </c>
      <c r="E108" s="5">
        <v>4518</v>
      </c>
      <c r="F108" s="5">
        <v>4814</v>
      </c>
      <c r="G108" s="5">
        <v>4015</v>
      </c>
      <c r="H108" s="5">
        <v>3602</v>
      </c>
      <c r="I108" s="5">
        <v>3893</v>
      </c>
      <c r="J108" s="5">
        <v>3968</v>
      </c>
      <c r="K108" s="5">
        <v>4155</v>
      </c>
      <c r="L108" s="5">
        <v>4134</v>
      </c>
      <c r="M108" s="5">
        <v>4197</v>
      </c>
      <c r="N108" s="5">
        <v>3820</v>
      </c>
      <c r="O108" s="5">
        <v>4231</v>
      </c>
      <c r="P108" s="17">
        <f t="shared" si="12"/>
        <v>48855</v>
      </c>
      <c r="Q108" s="17">
        <v>761077</v>
      </c>
      <c r="R108" s="63">
        <f t="shared" si="13"/>
        <v>641.91928017795829</v>
      </c>
      <c r="S108" s="67"/>
      <c r="U108" s="113"/>
      <c r="V108" s="113"/>
      <c r="W108" s="113"/>
      <c r="Y108" s="131"/>
    </row>
    <row r="109" spans="1:25" ht="16.5" thickBot="1" x14ac:dyDescent="0.3">
      <c r="A109" s="67" t="s">
        <v>42</v>
      </c>
      <c r="B109" s="130" t="s">
        <v>223</v>
      </c>
      <c r="C109" s="164" t="s">
        <v>28</v>
      </c>
      <c r="D109" s="5">
        <v>32489</v>
      </c>
      <c r="E109" s="5">
        <v>43388</v>
      </c>
      <c r="F109" s="5">
        <v>39792</v>
      </c>
      <c r="G109" s="5">
        <v>33614</v>
      </c>
      <c r="H109" s="5">
        <v>28585</v>
      </c>
      <c r="I109" s="5">
        <v>32677</v>
      </c>
      <c r="J109" s="5">
        <v>34962</v>
      </c>
      <c r="K109" s="5">
        <v>38963</v>
      </c>
      <c r="L109" s="5">
        <v>39114</v>
      </c>
      <c r="M109" s="5">
        <v>36860</v>
      </c>
      <c r="N109" s="5">
        <v>37614</v>
      </c>
      <c r="O109" s="5">
        <v>41077</v>
      </c>
      <c r="P109" s="17">
        <f t="shared" si="12"/>
        <v>439135</v>
      </c>
      <c r="Q109" s="17">
        <v>7771824</v>
      </c>
      <c r="R109" s="63">
        <f t="shared" si="13"/>
        <v>565.03466882420389</v>
      </c>
      <c r="S109" s="67"/>
      <c r="U109" s="113"/>
      <c r="V109" s="113"/>
      <c r="W109" s="113"/>
      <c r="Y109" s="131"/>
    </row>
    <row r="110" spans="1:25" ht="16.5" thickBot="1" x14ac:dyDescent="0.3">
      <c r="A110" s="67" t="s">
        <v>35</v>
      </c>
      <c r="B110" s="130" t="s">
        <v>224</v>
      </c>
      <c r="C110" s="164" t="s">
        <v>254</v>
      </c>
      <c r="D110" s="5">
        <v>1734</v>
      </c>
      <c r="E110" s="5">
        <v>2234</v>
      </c>
      <c r="F110" s="5">
        <v>2220</v>
      </c>
      <c r="G110" s="5">
        <v>1985</v>
      </c>
      <c r="H110" s="5">
        <v>1623</v>
      </c>
      <c r="I110" s="5">
        <v>1887</v>
      </c>
      <c r="J110" s="5">
        <v>1932</v>
      </c>
      <c r="K110" s="5">
        <v>2068</v>
      </c>
      <c r="L110" s="5">
        <v>2197</v>
      </c>
      <c r="M110" s="5">
        <v>2164</v>
      </c>
      <c r="N110" s="5">
        <v>2277</v>
      </c>
      <c r="O110" s="5">
        <v>2313</v>
      </c>
      <c r="P110" s="17">
        <f t="shared" si="12"/>
        <v>24634</v>
      </c>
      <c r="Q110" s="17">
        <v>437473</v>
      </c>
      <c r="R110" s="63">
        <f t="shared" si="13"/>
        <v>563.09760830954144</v>
      </c>
      <c r="S110" s="67"/>
      <c r="U110" s="113"/>
      <c r="V110" s="113"/>
      <c r="W110" s="113"/>
      <c r="Y110" s="131"/>
    </row>
    <row r="111" spans="1:25" ht="16.5" thickBot="1" x14ac:dyDescent="0.3">
      <c r="A111" s="67" t="s">
        <v>52</v>
      </c>
      <c r="B111" s="130" t="s">
        <v>225</v>
      </c>
      <c r="C111" s="164" t="s">
        <v>256</v>
      </c>
      <c r="D111" s="5">
        <v>1669</v>
      </c>
      <c r="E111" s="5">
        <v>1936</v>
      </c>
      <c r="F111" s="5">
        <v>2175</v>
      </c>
      <c r="G111" s="5">
        <v>1824</v>
      </c>
      <c r="H111" s="5">
        <v>1633</v>
      </c>
      <c r="I111" s="5">
        <v>1544</v>
      </c>
      <c r="J111" s="5">
        <v>1708</v>
      </c>
      <c r="K111" s="5">
        <v>1980</v>
      </c>
      <c r="L111" s="5">
        <v>1888</v>
      </c>
      <c r="M111" s="5">
        <v>1897</v>
      </c>
      <c r="N111" s="5">
        <v>2002</v>
      </c>
      <c r="O111" s="5">
        <v>2045</v>
      </c>
      <c r="P111" s="17">
        <f t="shared" si="12"/>
        <v>22301</v>
      </c>
      <c r="Q111" s="17">
        <v>398420</v>
      </c>
      <c r="R111" s="63">
        <f t="shared" si="13"/>
        <v>559.73595703026956</v>
      </c>
      <c r="S111" s="67"/>
      <c r="U111" s="113"/>
      <c r="V111" s="113"/>
      <c r="W111" s="113"/>
      <c r="Y111" s="131"/>
    </row>
    <row r="112" spans="1:25" ht="16.5" thickBot="1" x14ac:dyDescent="0.3">
      <c r="A112" s="67" t="s">
        <v>46</v>
      </c>
      <c r="B112" s="130" t="s">
        <v>222</v>
      </c>
      <c r="C112" s="164" t="s">
        <v>255</v>
      </c>
      <c r="D112" s="5">
        <v>10900</v>
      </c>
      <c r="E112" s="5">
        <v>12416</v>
      </c>
      <c r="F112" s="5">
        <v>12171</v>
      </c>
      <c r="G112" s="5">
        <v>11004</v>
      </c>
      <c r="H112" s="5">
        <v>9205</v>
      </c>
      <c r="I112" s="5">
        <v>11738</v>
      </c>
      <c r="J112" s="5">
        <v>11437</v>
      </c>
      <c r="K112" s="5">
        <v>12063</v>
      </c>
      <c r="L112" s="5">
        <v>11419</v>
      </c>
      <c r="M112" s="5">
        <v>11081</v>
      </c>
      <c r="N112" s="5">
        <v>10686</v>
      </c>
      <c r="O112" s="5">
        <v>11460</v>
      </c>
      <c r="P112" s="17">
        <f t="shared" si="12"/>
        <v>135580</v>
      </c>
      <c r="Q112" s="17">
        <v>2463952</v>
      </c>
      <c r="R112" s="63">
        <f t="shared" si="13"/>
        <v>550.25422573167009</v>
      </c>
      <c r="S112" s="67"/>
      <c r="U112" s="113"/>
      <c r="V112" s="113"/>
      <c r="W112" s="113"/>
      <c r="Y112" s="131"/>
    </row>
    <row r="113" spans="1:25" ht="16.5" thickBot="1" x14ac:dyDescent="0.3">
      <c r="A113" s="67" t="s">
        <v>43</v>
      </c>
      <c r="B113" s="130" t="s">
        <v>226</v>
      </c>
      <c r="C113" s="164" t="s">
        <v>257</v>
      </c>
      <c r="D113" s="5">
        <v>2168</v>
      </c>
      <c r="E113" s="5">
        <v>2853</v>
      </c>
      <c r="F113" s="5">
        <v>2530</v>
      </c>
      <c r="G113" s="5">
        <v>2164</v>
      </c>
      <c r="H113" s="5">
        <v>1976</v>
      </c>
      <c r="I113" s="5">
        <v>2121</v>
      </c>
      <c r="J113" s="5">
        <v>2298</v>
      </c>
      <c r="K113" s="5">
        <v>2717</v>
      </c>
      <c r="L113" s="5">
        <v>2436</v>
      </c>
      <c r="M113" s="5">
        <v>2228</v>
      </c>
      <c r="N113" s="5">
        <v>2585</v>
      </c>
      <c r="O113" s="5">
        <v>2662</v>
      </c>
      <c r="P113" s="17">
        <f t="shared" si="12"/>
        <v>28738</v>
      </c>
      <c r="Q113" s="17">
        <v>555858</v>
      </c>
      <c r="R113" s="63">
        <f t="shared" si="13"/>
        <v>517.00254381514708</v>
      </c>
      <c r="S113" s="67"/>
      <c r="U113" s="113"/>
      <c r="V113" s="113"/>
      <c r="W113" s="113"/>
      <c r="Y113" s="131"/>
    </row>
    <row r="114" spans="1:25" ht="16.5" thickBot="1" x14ac:dyDescent="0.3">
      <c r="A114" s="67" t="s">
        <v>47</v>
      </c>
      <c r="B114" s="130" t="s">
        <v>229</v>
      </c>
      <c r="C114" s="164" t="s">
        <v>258</v>
      </c>
      <c r="D114" s="5">
        <v>882</v>
      </c>
      <c r="E114" s="5">
        <v>1095</v>
      </c>
      <c r="F114" s="5">
        <v>991</v>
      </c>
      <c r="G114" s="5">
        <v>1027</v>
      </c>
      <c r="H114" s="5">
        <v>891</v>
      </c>
      <c r="I114" s="5">
        <v>939</v>
      </c>
      <c r="J114" s="5">
        <v>805</v>
      </c>
      <c r="K114" s="5">
        <v>748</v>
      </c>
      <c r="L114" s="5">
        <v>736</v>
      </c>
      <c r="M114" s="5">
        <v>782</v>
      </c>
      <c r="N114" s="5">
        <v>728</v>
      </c>
      <c r="O114" s="5">
        <v>1014</v>
      </c>
      <c r="P114" s="17">
        <f t="shared" si="12"/>
        <v>10638</v>
      </c>
      <c r="Q114" s="17">
        <v>210940</v>
      </c>
      <c r="R114" s="63">
        <f t="shared" si="13"/>
        <v>504.31402294491323</v>
      </c>
      <c r="S114" s="67"/>
      <c r="U114" s="113"/>
      <c r="V114" s="113"/>
      <c r="W114" s="113"/>
      <c r="Y114" s="131"/>
    </row>
    <row r="115" spans="1:25" ht="16.5" thickBot="1" x14ac:dyDescent="0.3">
      <c r="A115" s="67" t="s">
        <v>44</v>
      </c>
      <c r="B115" s="130" t="s">
        <v>227</v>
      </c>
      <c r="C115" s="164" t="s">
        <v>259</v>
      </c>
      <c r="D115" s="5">
        <v>973</v>
      </c>
      <c r="E115" s="5">
        <v>1426</v>
      </c>
      <c r="F115" s="5">
        <v>1468</v>
      </c>
      <c r="G115" s="5">
        <v>1314</v>
      </c>
      <c r="H115" s="5">
        <v>1244</v>
      </c>
      <c r="I115" s="5">
        <v>1200</v>
      </c>
      <c r="J115" s="5">
        <v>1346</v>
      </c>
      <c r="K115" s="5">
        <v>1498</v>
      </c>
      <c r="L115" s="5">
        <v>1428</v>
      </c>
      <c r="M115" s="5">
        <v>1519</v>
      </c>
      <c r="N115" s="5">
        <v>1465</v>
      </c>
      <c r="O115" s="5">
        <v>1440</v>
      </c>
      <c r="P115" s="17">
        <f t="shared" si="12"/>
        <v>16321</v>
      </c>
      <c r="Q115" s="17">
        <v>327359</v>
      </c>
      <c r="R115" s="63">
        <f t="shared" si="13"/>
        <v>498.56579473910904</v>
      </c>
      <c r="S115" s="67"/>
      <c r="U115" s="113"/>
      <c r="V115" s="113"/>
      <c r="W115" s="113"/>
      <c r="Y115" s="131"/>
    </row>
    <row r="116" spans="1:25" ht="16.5" thickBot="1" x14ac:dyDescent="0.3">
      <c r="A116" s="67" t="s">
        <v>45</v>
      </c>
      <c r="B116" s="130" t="s">
        <v>228</v>
      </c>
      <c r="C116" s="164" t="s">
        <v>260</v>
      </c>
      <c r="D116" s="5">
        <v>1360</v>
      </c>
      <c r="E116" s="5">
        <v>1671</v>
      </c>
      <c r="F116" s="5">
        <v>1638</v>
      </c>
      <c r="G116" s="5">
        <v>1374</v>
      </c>
      <c r="H116" s="5">
        <v>1278</v>
      </c>
      <c r="I116" s="5">
        <v>1324</v>
      </c>
      <c r="J116" s="5">
        <v>1391</v>
      </c>
      <c r="K116" s="5">
        <v>1502</v>
      </c>
      <c r="L116" s="5">
        <v>1506</v>
      </c>
      <c r="M116" s="5">
        <v>1464</v>
      </c>
      <c r="N116" s="5">
        <v>1546</v>
      </c>
      <c r="O116" s="5">
        <v>1602</v>
      </c>
      <c r="P116" s="17">
        <f t="shared" si="12"/>
        <v>17656</v>
      </c>
      <c r="Q116" s="17">
        <v>363477</v>
      </c>
      <c r="R116" s="63">
        <f t="shared" si="13"/>
        <v>485.75288120018598</v>
      </c>
      <c r="S116" s="67"/>
      <c r="U116" s="113"/>
      <c r="V116" s="113"/>
      <c r="W116" s="113"/>
      <c r="Y116" s="131"/>
    </row>
    <row r="117" spans="1:25" ht="16.5" thickBot="1" x14ac:dyDescent="0.3">
      <c r="A117" s="67" t="s">
        <v>55</v>
      </c>
      <c r="B117" s="130" t="s">
        <v>230</v>
      </c>
      <c r="C117" s="164" t="s">
        <v>261</v>
      </c>
      <c r="D117" s="5">
        <v>198</v>
      </c>
      <c r="E117" s="5">
        <v>221</v>
      </c>
      <c r="F117" s="5">
        <v>311</v>
      </c>
      <c r="G117" s="5">
        <v>236</v>
      </c>
      <c r="H117" s="5">
        <v>216</v>
      </c>
      <c r="I117" s="5">
        <v>197</v>
      </c>
      <c r="J117" s="5">
        <v>175</v>
      </c>
      <c r="K117" s="5">
        <v>229</v>
      </c>
      <c r="L117" s="5">
        <v>228</v>
      </c>
      <c r="M117" s="5">
        <v>244</v>
      </c>
      <c r="N117" s="5">
        <v>218</v>
      </c>
      <c r="O117" s="5">
        <v>195</v>
      </c>
      <c r="P117" s="17">
        <f t="shared" si="12"/>
        <v>2668</v>
      </c>
      <c r="Q117" s="17">
        <v>56434</v>
      </c>
      <c r="R117" s="63">
        <f t="shared" si="13"/>
        <v>472.76464542651593</v>
      </c>
      <c r="S117" s="67"/>
      <c r="U117" s="113"/>
      <c r="V117" s="113"/>
      <c r="W117" s="113"/>
      <c r="Y117" s="131"/>
    </row>
    <row r="118" spans="1:25" ht="16.5" thickBot="1" x14ac:dyDescent="0.3">
      <c r="A118" s="67" t="s">
        <v>49</v>
      </c>
      <c r="B118" s="130" t="s">
        <v>231</v>
      </c>
      <c r="C118" s="164" t="s">
        <v>262</v>
      </c>
      <c r="D118" s="5">
        <v>437</v>
      </c>
      <c r="E118" s="5">
        <v>479</v>
      </c>
      <c r="F118" s="5">
        <v>555</v>
      </c>
      <c r="G118" s="5">
        <v>481</v>
      </c>
      <c r="H118" s="5">
        <v>374</v>
      </c>
      <c r="I118" s="5">
        <v>391</v>
      </c>
      <c r="J118" s="5">
        <v>471</v>
      </c>
      <c r="K118" s="5">
        <v>483</v>
      </c>
      <c r="L118" s="5">
        <v>446</v>
      </c>
      <c r="M118" s="5">
        <v>461</v>
      </c>
      <c r="N118" s="5">
        <v>402</v>
      </c>
      <c r="O118" s="5">
        <v>380</v>
      </c>
      <c r="P118" s="17">
        <f t="shared" si="12"/>
        <v>5360</v>
      </c>
      <c r="Q118" s="17">
        <v>140775</v>
      </c>
      <c r="R118" s="63">
        <f t="shared" si="13"/>
        <v>380.74942283786186</v>
      </c>
      <c r="S118" s="67"/>
      <c r="U118" s="113"/>
      <c r="V118" s="113"/>
      <c r="W118" s="113"/>
      <c r="Y118" s="131"/>
    </row>
    <row r="119" spans="1:25" ht="16.5" thickBot="1" x14ac:dyDescent="0.3">
      <c r="A119" s="67" t="s">
        <v>54</v>
      </c>
      <c r="B119" s="130" t="s">
        <v>232</v>
      </c>
      <c r="C119" s="164" t="s">
        <v>265</v>
      </c>
      <c r="D119" s="5">
        <v>842</v>
      </c>
      <c r="E119" s="5">
        <v>1066</v>
      </c>
      <c r="F119" s="5">
        <v>1065</v>
      </c>
      <c r="G119" s="5">
        <v>984</v>
      </c>
      <c r="H119" s="5">
        <v>834</v>
      </c>
      <c r="I119" s="5">
        <v>910</v>
      </c>
      <c r="J119" s="5">
        <v>1099</v>
      </c>
      <c r="K119" s="5">
        <v>1112</v>
      </c>
      <c r="L119" s="5">
        <v>1162</v>
      </c>
      <c r="M119" s="5">
        <v>1130</v>
      </c>
      <c r="N119" s="5">
        <v>1089</v>
      </c>
      <c r="O119" s="5">
        <v>1288</v>
      </c>
      <c r="P119" s="17">
        <f t="shared" si="12"/>
        <v>12581</v>
      </c>
      <c r="Q119" s="17">
        <v>338475</v>
      </c>
      <c r="R119" s="63">
        <f t="shared" si="13"/>
        <v>371.69658024964917</v>
      </c>
      <c r="S119" s="67"/>
      <c r="U119" s="113"/>
      <c r="V119" s="113"/>
      <c r="W119" s="113"/>
      <c r="Y119" s="131"/>
    </row>
    <row r="120" spans="1:25" ht="16.5" thickBot="1" x14ac:dyDescent="0.3">
      <c r="A120" s="67" t="s">
        <v>53</v>
      </c>
      <c r="B120" s="130" t="s">
        <v>234</v>
      </c>
      <c r="C120" s="164" t="s">
        <v>263</v>
      </c>
      <c r="D120" s="5">
        <v>4385</v>
      </c>
      <c r="E120" s="5">
        <v>5663</v>
      </c>
      <c r="F120" s="5">
        <v>6026</v>
      </c>
      <c r="G120" s="5">
        <v>5148</v>
      </c>
      <c r="H120" s="5">
        <v>4457</v>
      </c>
      <c r="I120" s="5">
        <v>4689</v>
      </c>
      <c r="J120" s="5">
        <v>4055</v>
      </c>
      <c r="K120" s="5">
        <v>4966</v>
      </c>
      <c r="L120" s="5">
        <v>4820</v>
      </c>
      <c r="M120" s="5">
        <v>4408</v>
      </c>
      <c r="N120" s="5">
        <v>4416</v>
      </c>
      <c r="O120" s="5">
        <v>4535</v>
      </c>
      <c r="P120" s="17">
        <f t="shared" si="12"/>
        <v>57568</v>
      </c>
      <c r="Q120" s="17">
        <v>1563349</v>
      </c>
      <c r="R120" s="63">
        <f t="shared" si="13"/>
        <v>368.23511576749655</v>
      </c>
      <c r="S120" s="67"/>
      <c r="U120" s="113"/>
      <c r="V120" s="113"/>
      <c r="W120" s="113"/>
      <c r="Y120" s="131"/>
    </row>
    <row r="121" spans="1:25" ht="16.5" thickBot="1" x14ac:dyDescent="0.3">
      <c r="A121" s="67" t="s">
        <v>39</v>
      </c>
      <c r="B121" s="130" t="s">
        <v>238</v>
      </c>
      <c r="C121" s="164" t="s">
        <v>264</v>
      </c>
      <c r="D121" s="5">
        <v>671</v>
      </c>
      <c r="E121" s="5">
        <v>787</v>
      </c>
      <c r="F121" s="5">
        <v>769</v>
      </c>
      <c r="G121" s="5">
        <v>582</v>
      </c>
      <c r="H121" s="5">
        <v>478</v>
      </c>
      <c r="I121" s="5">
        <v>417</v>
      </c>
      <c r="J121" s="5">
        <v>590</v>
      </c>
      <c r="K121" s="5">
        <v>541</v>
      </c>
      <c r="L121" s="5">
        <v>573</v>
      </c>
      <c r="M121" s="5">
        <v>581</v>
      </c>
      <c r="N121" s="5">
        <v>588</v>
      </c>
      <c r="O121" s="5">
        <v>622</v>
      </c>
      <c r="P121" s="17">
        <f t="shared" si="12"/>
        <v>7199</v>
      </c>
      <c r="Q121" s="17">
        <v>196845</v>
      </c>
      <c r="R121" s="63">
        <f t="shared" si="13"/>
        <v>365.71922070664738</v>
      </c>
      <c r="S121" s="67"/>
      <c r="U121" s="113"/>
      <c r="V121" s="113"/>
      <c r="W121" s="113"/>
      <c r="Y121" s="131"/>
    </row>
    <row r="122" spans="1:25" ht="16.5" thickBot="1" x14ac:dyDescent="0.3">
      <c r="A122" s="67" t="s">
        <v>50</v>
      </c>
      <c r="B122" s="130" t="s">
        <v>240</v>
      </c>
      <c r="C122" s="164" t="s">
        <v>266</v>
      </c>
      <c r="D122" s="5">
        <v>773</v>
      </c>
      <c r="E122" s="5">
        <v>887</v>
      </c>
      <c r="F122" s="5">
        <v>836</v>
      </c>
      <c r="G122" s="5">
        <v>722</v>
      </c>
      <c r="H122" s="5">
        <v>534</v>
      </c>
      <c r="I122" s="5">
        <v>529</v>
      </c>
      <c r="J122" s="5">
        <v>732</v>
      </c>
      <c r="K122" s="5">
        <v>670</v>
      </c>
      <c r="L122" s="5">
        <v>678</v>
      </c>
      <c r="M122" s="5">
        <v>710</v>
      </c>
      <c r="N122" s="5">
        <v>673</v>
      </c>
      <c r="O122" s="5">
        <v>856</v>
      </c>
      <c r="P122" s="17">
        <f t="shared" si="12"/>
        <v>8600</v>
      </c>
      <c r="Q122" s="17">
        <v>244409</v>
      </c>
      <c r="R122" s="63">
        <f t="shared" si="13"/>
        <v>351.86920285259544</v>
      </c>
      <c r="S122" s="67"/>
      <c r="U122" s="113"/>
      <c r="V122" s="113"/>
      <c r="W122" s="113"/>
      <c r="Y122" s="131"/>
    </row>
    <row r="123" spans="1:25" ht="16.5" thickBot="1" x14ac:dyDescent="0.3">
      <c r="A123" s="67" t="s">
        <v>58</v>
      </c>
      <c r="B123" s="130" t="s">
        <v>236</v>
      </c>
      <c r="C123" s="164" t="s">
        <v>267</v>
      </c>
      <c r="D123" s="5">
        <v>3259</v>
      </c>
      <c r="E123" s="5">
        <v>4085</v>
      </c>
      <c r="F123" s="5">
        <v>4095</v>
      </c>
      <c r="G123" s="5">
        <v>3213</v>
      </c>
      <c r="H123" s="5">
        <v>2904</v>
      </c>
      <c r="I123" s="5">
        <v>3504</v>
      </c>
      <c r="J123" s="5">
        <v>3404</v>
      </c>
      <c r="K123" s="5">
        <v>3672</v>
      </c>
      <c r="L123" s="5">
        <v>3562</v>
      </c>
      <c r="M123" s="5">
        <v>3444</v>
      </c>
      <c r="N123" s="5">
        <v>3618</v>
      </c>
      <c r="O123" s="5">
        <v>3909</v>
      </c>
      <c r="P123" s="17">
        <f t="shared" si="12"/>
        <v>42669</v>
      </c>
      <c r="Q123" s="17">
        <v>1252588</v>
      </c>
      <c r="R123" s="63">
        <f t="shared" si="13"/>
        <v>340.64672502051752</v>
      </c>
      <c r="S123" s="67"/>
      <c r="U123" s="113"/>
      <c r="V123" s="113"/>
      <c r="W123" s="113"/>
      <c r="Y123" s="131"/>
    </row>
    <row r="124" spans="1:25" ht="16.5" thickBot="1" x14ac:dyDescent="0.3">
      <c r="A124" s="67" t="s">
        <v>51</v>
      </c>
      <c r="B124" s="130" t="s">
        <v>233</v>
      </c>
      <c r="C124" s="164" t="s">
        <v>270</v>
      </c>
      <c r="D124" s="5">
        <v>85</v>
      </c>
      <c r="E124" s="5">
        <v>81</v>
      </c>
      <c r="F124" s="5">
        <v>120</v>
      </c>
      <c r="G124" s="5">
        <v>110</v>
      </c>
      <c r="H124" s="5">
        <v>88</v>
      </c>
      <c r="I124" s="5">
        <v>94</v>
      </c>
      <c r="J124" s="5">
        <v>107</v>
      </c>
      <c r="K124" s="5">
        <v>148</v>
      </c>
      <c r="L124" s="5">
        <v>132</v>
      </c>
      <c r="M124" s="5">
        <v>87</v>
      </c>
      <c r="N124" s="5">
        <v>114</v>
      </c>
      <c r="O124" s="5">
        <v>115</v>
      </c>
      <c r="P124" s="17">
        <f t="shared" si="12"/>
        <v>1281</v>
      </c>
      <c r="Q124" s="17">
        <v>38283</v>
      </c>
      <c r="R124" s="63">
        <f t="shared" si="13"/>
        <v>334.61327482172243</v>
      </c>
      <c r="S124" s="67"/>
      <c r="U124" s="113"/>
      <c r="V124" s="113"/>
      <c r="W124" s="113"/>
      <c r="Y124" s="131"/>
    </row>
    <row r="125" spans="1:25" ht="16.5" thickBot="1" x14ac:dyDescent="0.3">
      <c r="A125" s="67" t="s">
        <v>62</v>
      </c>
      <c r="B125" s="130" t="s">
        <v>237</v>
      </c>
      <c r="C125" s="164" t="s">
        <v>268</v>
      </c>
      <c r="D125" s="5">
        <v>2045</v>
      </c>
      <c r="E125" s="5">
        <v>2654</v>
      </c>
      <c r="F125" s="5">
        <v>2839</v>
      </c>
      <c r="G125" s="5">
        <v>2596</v>
      </c>
      <c r="H125" s="5">
        <v>2964</v>
      </c>
      <c r="I125" s="5">
        <v>2533</v>
      </c>
      <c r="J125" s="5">
        <v>2578</v>
      </c>
      <c r="K125" s="5">
        <v>2605</v>
      </c>
      <c r="L125" s="5">
        <v>2482</v>
      </c>
      <c r="M125" s="5">
        <v>2263</v>
      </c>
      <c r="N125" s="5">
        <v>2014</v>
      </c>
      <c r="O125" s="5">
        <v>2893</v>
      </c>
      <c r="P125" s="17">
        <f t="shared" si="12"/>
        <v>30466</v>
      </c>
      <c r="Q125" s="17">
        <v>913949</v>
      </c>
      <c r="R125" s="63">
        <f t="shared" si="13"/>
        <v>333.3446395805455</v>
      </c>
      <c r="S125" s="67"/>
      <c r="U125" s="113"/>
      <c r="V125" s="113"/>
      <c r="W125" s="113"/>
      <c r="Y125" s="131"/>
    </row>
    <row r="126" spans="1:25" ht="16.5" thickBot="1" x14ac:dyDescent="0.3">
      <c r="A126" s="67" t="s">
        <v>56</v>
      </c>
      <c r="B126" s="130" t="s">
        <v>239</v>
      </c>
      <c r="C126" s="164" t="s">
        <v>269</v>
      </c>
      <c r="D126" s="5">
        <v>1347</v>
      </c>
      <c r="E126" s="5">
        <v>1609</v>
      </c>
      <c r="F126" s="5">
        <v>1686</v>
      </c>
      <c r="G126" s="5">
        <v>1453</v>
      </c>
      <c r="H126" s="5">
        <v>1155</v>
      </c>
      <c r="I126" s="5">
        <v>1291</v>
      </c>
      <c r="J126" s="5">
        <v>1252</v>
      </c>
      <c r="K126" s="5">
        <v>1550</v>
      </c>
      <c r="L126" s="5">
        <v>1481</v>
      </c>
      <c r="M126" s="5">
        <v>1300</v>
      </c>
      <c r="N126" s="5">
        <v>1294</v>
      </c>
      <c r="O126" s="5">
        <v>1558</v>
      </c>
      <c r="P126" s="17">
        <f t="shared" si="12"/>
        <v>16976</v>
      </c>
      <c r="Q126" s="17">
        <v>519333</v>
      </c>
      <c r="R126" s="63">
        <f t="shared" si="13"/>
        <v>326.88082598255841</v>
      </c>
      <c r="S126" s="67"/>
      <c r="U126" s="113"/>
      <c r="V126" s="113"/>
      <c r="W126" s="113"/>
      <c r="Y126" s="131"/>
    </row>
    <row r="127" spans="1:25" ht="16.5" thickBot="1" x14ac:dyDescent="0.3">
      <c r="A127" s="67" t="s">
        <v>63</v>
      </c>
      <c r="B127" s="130" t="s">
        <v>235</v>
      </c>
      <c r="C127" s="164" t="s">
        <v>271</v>
      </c>
      <c r="D127" s="5">
        <v>368</v>
      </c>
      <c r="E127" s="5">
        <v>421</v>
      </c>
      <c r="F127" s="5">
        <v>405</v>
      </c>
      <c r="G127" s="5">
        <v>393</v>
      </c>
      <c r="H127" s="5">
        <v>334</v>
      </c>
      <c r="I127" s="5">
        <v>406</v>
      </c>
      <c r="J127" s="5">
        <v>443</v>
      </c>
      <c r="K127" s="5">
        <v>453</v>
      </c>
      <c r="L127" s="5">
        <v>719</v>
      </c>
      <c r="M127" s="5">
        <v>515</v>
      </c>
      <c r="N127" s="5">
        <v>547</v>
      </c>
      <c r="O127" s="5">
        <v>516</v>
      </c>
      <c r="P127" s="17">
        <f t="shared" si="12"/>
        <v>5520</v>
      </c>
      <c r="Q127" s="17">
        <v>177588</v>
      </c>
      <c r="R127" s="63">
        <f t="shared" si="13"/>
        <v>310.83181296033518</v>
      </c>
      <c r="S127" s="67"/>
      <c r="U127" s="113"/>
      <c r="V127" s="113"/>
      <c r="W127" s="113"/>
      <c r="Y127" s="131"/>
    </row>
    <row r="128" spans="1:25" ht="16.5" thickBot="1" x14ac:dyDescent="0.3">
      <c r="A128" s="67" t="s">
        <v>61</v>
      </c>
      <c r="B128" s="130" t="s">
        <v>242</v>
      </c>
      <c r="C128" s="164" t="s">
        <v>273</v>
      </c>
      <c r="D128" s="5">
        <v>1244</v>
      </c>
      <c r="E128" s="5">
        <v>1754</v>
      </c>
      <c r="F128" s="5">
        <v>1664</v>
      </c>
      <c r="G128" s="5">
        <v>1444</v>
      </c>
      <c r="H128" s="5">
        <v>1170</v>
      </c>
      <c r="I128" s="5">
        <v>1228</v>
      </c>
      <c r="J128" s="5">
        <v>1213</v>
      </c>
      <c r="K128" s="5">
        <v>1465</v>
      </c>
      <c r="L128" s="5">
        <v>1411</v>
      </c>
      <c r="M128" s="5">
        <v>1479</v>
      </c>
      <c r="N128" s="5">
        <v>1441</v>
      </c>
      <c r="O128" s="5">
        <v>1630</v>
      </c>
      <c r="P128" s="17">
        <f t="shared" si="12"/>
        <v>17143</v>
      </c>
      <c r="Q128" s="17">
        <v>581680</v>
      </c>
      <c r="R128" s="63">
        <f t="shared" si="13"/>
        <v>294.71530738550405</v>
      </c>
      <c r="S128" s="67"/>
      <c r="U128" s="113"/>
      <c r="V128" s="113"/>
      <c r="W128" s="113"/>
      <c r="Y128" s="131"/>
    </row>
    <row r="129" spans="1:25" ht="16.5" thickBot="1" x14ac:dyDescent="0.3">
      <c r="A129" s="67" t="s">
        <v>60</v>
      </c>
      <c r="B129" s="130" t="s">
        <v>241</v>
      </c>
      <c r="C129" s="164" t="s">
        <v>272</v>
      </c>
      <c r="D129" s="5">
        <v>1114</v>
      </c>
      <c r="E129" s="5">
        <v>1637</v>
      </c>
      <c r="F129" s="5">
        <v>1532</v>
      </c>
      <c r="G129" s="5">
        <v>1234</v>
      </c>
      <c r="H129" s="5">
        <v>1066</v>
      </c>
      <c r="I129" s="5">
        <v>1092</v>
      </c>
      <c r="J129" s="5">
        <v>1222</v>
      </c>
      <c r="K129" s="5">
        <v>1212</v>
      </c>
      <c r="L129" s="5">
        <v>1092</v>
      </c>
      <c r="M129" s="5">
        <v>1119</v>
      </c>
      <c r="N129" s="5">
        <v>1152</v>
      </c>
      <c r="O129" s="5">
        <v>1277</v>
      </c>
      <c r="P129" s="17">
        <f t="shared" si="12"/>
        <v>14749</v>
      </c>
      <c r="Q129" s="17">
        <v>502649</v>
      </c>
      <c r="R129" s="63">
        <f t="shared" si="13"/>
        <v>293.42543206094115</v>
      </c>
      <c r="S129" s="67"/>
      <c r="U129" s="113"/>
      <c r="V129" s="113"/>
      <c r="W129" s="113"/>
      <c r="Y129" s="131"/>
    </row>
    <row r="130" spans="1:25" ht="16.5" thickBot="1" x14ac:dyDescent="0.3">
      <c r="A130" s="67" t="s">
        <v>59</v>
      </c>
      <c r="B130" s="130" t="s">
        <v>245</v>
      </c>
      <c r="C130" s="164" t="s">
        <v>29</v>
      </c>
      <c r="D130" s="5">
        <v>268</v>
      </c>
      <c r="E130" s="5">
        <v>411</v>
      </c>
      <c r="F130" s="5">
        <v>368</v>
      </c>
      <c r="G130" s="5">
        <v>219</v>
      </c>
      <c r="H130" s="5">
        <v>157</v>
      </c>
      <c r="I130" s="5">
        <v>164</v>
      </c>
      <c r="J130" s="5">
        <v>244</v>
      </c>
      <c r="K130" s="5">
        <v>196</v>
      </c>
      <c r="L130" s="5">
        <v>227</v>
      </c>
      <c r="M130" s="5">
        <v>183</v>
      </c>
      <c r="N130" s="5">
        <v>193</v>
      </c>
      <c r="O130" s="5">
        <v>179</v>
      </c>
      <c r="P130" s="17">
        <f t="shared" si="12"/>
        <v>2809</v>
      </c>
      <c r="Q130" s="17">
        <v>114872</v>
      </c>
      <c r="R130" s="63">
        <f t="shared" si="13"/>
        <v>244.5330454767045</v>
      </c>
      <c r="S130" s="67"/>
      <c r="U130" s="113"/>
      <c r="V130" s="113"/>
      <c r="W130" s="113"/>
      <c r="Y130" s="131"/>
    </row>
    <row r="131" spans="1:25" ht="16.5" thickBot="1" x14ac:dyDescent="0.3">
      <c r="A131" s="67" t="s">
        <v>57</v>
      </c>
      <c r="B131" s="130" t="s">
        <v>244</v>
      </c>
      <c r="C131" s="164" t="s">
        <v>274</v>
      </c>
      <c r="D131" s="5">
        <v>100</v>
      </c>
      <c r="E131" s="5">
        <v>123</v>
      </c>
      <c r="F131" s="5">
        <v>145</v>
      </c>
      <c r="G131" s="5">
        <v>143</v>
      </c>
      <c r="H131" s="5">
        <v>125</v>
      </c>
      <c r="I131" s="5">
        <v>126</v>
      </c>
      <c r="J131" s="5">
        <v>107</v>
      </c>
      <c r="K131" s="5">
        <v>110</v>
      </c>
      <c r="L131" s="5">
        <v>125</v>
      </c>
      <c r="M131" s="5">
        <v>121</v>
      </c>
      <c r="N131" s="5">
        <v>140</v>
      </c>
      <c r="O131" s="5">
        <v>140</v>
      </c>
      <c r="P131" s="17">
        <f t="shared" si="12"/>
        <v>1505</v>
      </c>
      <c r="Q131" s="17">
        <v>62015</v>
      </c>
      <c r="R131" s="63">
        <f t="shared" si="13"/>
        <v>242.68322180117713</v>
      </c>
      <c r="S131" s="67"/>
      <c r="U131" s="113"/>
      <c r="V131" s="113"/>
      <c r="W131" s="113"/>
      <c r="Y131" s="131"/>
    </row>
    <row r="132" spans="1:25" ht="16.5" thickBot="1" x14ac:dyDescent="0.3">
      <c r="A132" s="67" t="s">
        <v>48</v>
      </c>
      <c r="B132" s="130" t="s">
        <v>243</v>
      </c>
      <c r="C132" s="164" t="s">
        <v>275</v>
      </c>
      <c r="D132" s="5">
        <v>64</v>
      </c>
      <c r="E132" s="5">
        <v>114</v>
      </c>
      <c r="F132" s="5">
        <v>101</v>
      </c>
      <c r="G132" s="5">
        <v>57</v>
      </c>
      <c r="H132" s="5">
        <v>66</v>
      </c>
      <c r="I132" s="5">
        <v>75</v>
      </c>
      <c r="J132" s="5">
        <v>97</v>
      </c>
      <c r="K132" s="5">
        <v>106</v>
      </c>
      <c r="L132" s="5">
        <v>96</v>
      </c>
      <c r="M132" s="5">
        <v>107</v>
      </c>
      <c r="N132" s="5">
        <v>106</v>
      </c>
      <c r="O132" s="5">
        <v>119</v>
      </c>
      <c r="P132" s="17">
        <f t="shared" si="12"/>
        <v>1108</v>
      </c>
      <c r="Q132" s="17">
        <v>47820</v>
      </c>
      <c r="R132" s="63">
        <f t="shared" si="13"/>
        <v>231.7022166457549</v>
      </c>
      <c r="S132" s="67"/>
      <c r="U132" s="113"/>
      <c r="V132" s="113"/>
      <c r="W132" s="113"/>
      <c r="Y132" s="131"/>
    </row>
    <row r="133" spans="1:25" ht="16.5" thickBot="1" x14ac:dyDescent="0.3">
      <c r="A133" s="67" t="s">
        <v>64</v>
      </c>
      <c r="B133" s="130" t="s">
        <v>247</v>
      </c>
      <c r="C133" s="164" t="s">
        <v>278</v>
      </c>
      <c r="D133" s="5">
        <v>32</v>
      </c>
      <c r="E133" s="5">
        <v>56</v>
      </c>
      <c r="F133" s="5">
        <v>62</v>
      </c>
      <c r="G133" s="5">
        <v>91</v>
      </c>
      <c r="H133" s="5">
        <v>51</v>
      </c>
      <c r="I133" s="5">
        <v>31</v>
      </c>
      <c r="J133" s="5">
        <v>41</v>
      </c>
      <c r="K133" s="5">
        <v>49</v>
      </c>
      <c r="L133" s="5">
        <v>55</v>
      </c>
      <c r="M133" s="5">
        <v>70</v>
      </c>
      <c r="N133" s="5">
        <v>32</v>
      </c>
      <c r="O133" s="5">
        <v>34</v>
      </c>
      <c r="P133" s="17">
        <f t="shared" si="12"/>
        <v>604</v>
      </c>
      <c r="Q133" s="17">
        <v>30665</v>
      </c>
      <c r="R133" s="63">
        <f t="shared" si="13"/>
        <v>196.96722647969997</v>
      </c>
      <c r="S133" s="67"/>
      <c r="U133" s="113"/>
      <c r="V133" s="113"/>
      <c r="W133" s="113"/>
      <c r="Y133" s="131"/>
    </row>
    <row r="134" spans="1:25" ht="16.5" thickBot="1" x14ac:dyDescent="0.3">
      <c r="A134" s="67" t="s">
        <v>65</v>
      </c>
      <c r="B134" s="130" t="s">
        <v>246</v>
      </c>
      <c r="C134" s="164" t="s">
        <v>276</v>
      </c>
      <c r="D134" s="5">
        <v>32</v>
      </c>
      <c r="E134" s="5">
        <v>54</v>
      </c>
      <c r="F134" s="5">
        <v>37</v>
      </c>
      <c r="G134" s="5">
        <v>48</v>
      </c>
      <c r="H134" s="5">
        <v>35</v>
      </c>
      <c r="I134" s="5">
        <v>29</v>
      </c>
      <c r="J134" s="5">
        <v>57</v>
      </c>
      <c r="K134" s="5">
        <v>72</v>
      </c>
      <c r="L134" s="5">
        <v>74</v>
      </c>
      <c r="M134" s="5">
        <v>86</v>
      </c>
      <c r="N134" s="5">
        <v>59</v>
      </c>
      <c r="O134" s="5">
        <v>58</v>
      </c>
      <c r="P134" s="17">
        <f t="shared" si="12"/>
        <v>641</v>
      </c>
      <c r="Q134" s="17">
        <v>39155</v>
      </c>
      <c r="R134" s="63">
        <f t="shared" si="13"/>
        <v>163.70833865406718</v>
      </c>
      <c r="S134" s="67"/>
      <c r="U134" s="113"/>
      <c r="V134" s="113"/>
      <c r="W134" s="113"/>
      <c r="Y134" s="131"/>
    </row>
    <row r="135" spans="1:25" ht="16.5" thickBot="1" x14ac:dyDescent="0.3">
      <c r="A135" s="67" t="s">
        <v>66</v>
      </c>
      <c r="B135" s="130" t="s">
        <v>248</v>
      </c>
      <c r="C135" s="164" t="s">
        <v>277</v>
      </c>
      <c r="D135" s="5">
        <v>19</v>
      </c>
      <c r="E135" s="5">
        <v>22</v>
      </c>
      <c r="F135" s="5">
        <v>13</v>
      </c>
      <c r="G135" s="5">
        <v>34</v>
      </c>
      <c r="H135" s="5">
        <v>24</v>
      </c>
      <c r="I135" s="5">
        <v>20</v>
      </c>
      <c r="J135" s="5">
        <v>17</v>
      </c>
      <c r="K135" s="5">
        <v>21</v>
      </c>
      <c r="L135" s="5">
        <v>32</v>
      </c>
      <c r="M135" s="5">
        <v>43</v>
      </c>
      <c r="N135" s="5">
        <v>56</v>
      </c>
      <c r="O135" s="5">
        <v>28</v>
      </c>
      <c r="P135" s="17">
        <f t="shared" si="12"/>
        <v>329</v>
      </c>
      <c r="Q135" s="17">
        <v>21873</v>
      </c>
      <c r="R135" s="63">
        <f t="shared" si="13"/>
        <v>150.41375211447902</v>
      </c>
      <c r="S135" s="67"/>
      <c r="U135" s="113"/>
      <c r="V135" s="113"/>
      <c r="W135" s="113"/>
      <c r="Y135" s="131"/>
    </row>
    <row r="136" spans="1:25" ht="28.15" customHeight="1" thickBot="1" x14ac:dyDescent="0.3">
      <c r="A136" s="79">
        <v>0</v>
      </c>
      <c r="C136" s="20" t="s">
        <v>16</v>
      </c>
      <c r="D136" s="21">
        <f t="shared" ref="D136:F136" si="14">SUM(D104:D135)</f>
        <v>95682</v>
      </c>
      <c r="E136" s="21">
        <f>SUM(E104:E135)</f>
        <v>123416</v>
      </c>
      <c r="F136" s="21">
        <f t="shared" si="14"/>
        <v>118412</v>
      </c>
      <c r="G136" s="21">
        <f>SUM(G104:G135)</f>
        <v>101808</v>
      </c>
      <c r="H136" s="21">
        <f>SUM(H104:H135)</f>
        <v>87321</v>
      </c>
      <c r="I136" s="21">
        <f t="shared" ref="I136:O136" si="15">SUM(I104:I135)</f>
        <v>97656</v>
      </c>
      <c r="J136" s="21">
        <f t="shared" si="15"/>
        <v>102195</v>
      </c>
      <c r="K136" s="21">
        <f t="shared" ref="K136:L136" si="16">SUM(K104:K135)</f>
        <v>111108</v>
      </c>
      <c r="L136" s="21">
        <f t="shared" si="16"/>
        <v>109378</v>
      </c>
      <c r="M136" s="21">
        <f t="shared" si="15"/>
        <v>104021</v>
      </c>
      <c r="N136" s="21">
        <f t="shared" si="15"/>
        <v>104819</v>
      </c>
      <c r="O136" s="21">
        <f t="shared" si="15"/>
        <v>114499</v>
      </c>
      <c r="P136" s="21">
        <f>SUM(P104:P135)</f>
        <v>1270315</v>
      </c>
      <c r="Q136" s="21">
        <v>24620309</v>
      </c>
      <c r="R136" s="52" t="s">
        <v>293</v>
      </c>
      <c r="S136" s="67"/>
    </row>
    <row r="137" spans="1:25" ht="16.5" x14ac:dyDescent="0.25">
      <c r="A137" s="79" t="e">
        <v>#N/A</v>
      </c>
      <c r="C137" s="74" t="s">
        <v>135</v>
      </c>
      <c r="D137" s="96"/>
      <c r="E137" s="98"/>
      <c r="F137" s="98"/>
      <c r="G137" s="98"/>
      <c r="H137" s="99"/>
      <c r="I137" s="99"/>
      <c r="J137" s="99"/>
      <c r="K137" s="99"/>
      <c r="L137" s="99"/>
      <c r="M137" s="99"/>
      <c r="N137" s="99"/>
      <c r="O137" s="99"/>
      <c r="P137" s="99"/>
      <c r="Q137" s="99"/>
      <c r="R137" s="84"/>
      <c r="S137" s="71"/>
    </row>
    <row r="138" spans="1:25" x14ac:dyDescent="0.25">
      <c r="A138" s="79" t="e">
        <v>#N/A</v>
      </c>
      <c r="C138" s="172" t="s">
        <v>96</v>
      </c>
      <c r="D138" s="172"/>
      <c r="E138" s="172"/>
      <c r="F138" s="172"/>
      <c r="G138" s="172"/>
      <c r="H138" s="172"/>
      <c r="I138" s="172"/>
      <c r="J138" s="172"/>
      <c r="K138" s="172"/>
      <c r="L138" s="172"/>
      <c r="M138" s="172"/>
      <c r="N138" s="172"/>
      <c r="O138" s="172"/>
      <c r="P138" s="172"/>
      <c r="Q138" s="172"/>
      <c r="R138" s="172"/>
      <c r="S138" s="172"/>
    </row>
    <row r="139" spans="1:25" x14ac:dyDescent="0.25">
      <c r="A139" s="79" t="e">
        <v>#N/A</v>
      </c>
      <c r="C139" s="172" t="s">
        <v>281</v>
      </c>
      <c r="D139" s="172"/>
      <c r="E139" s="172"/>
      <c r="F139" s="172"/>
      <c r="G139" s="172"/>
      <c r="H139" s="172"/>
      <c r="I139" s="172"/>
      <c r="J139" s="172"/>
      <c r="K139" s="172"/>
      <c r="L139" s="172"/>
      <c r="M139" s="172"/>
      <c r="N139" s="172"/>
      <c r="O139" s="172"/>
      <c r="P139" s="172"/>
      <c r="Q139" s="172"/>
      <c r="R139" s="172"/>
      <c r="S139" s="172"/>
    </row>
    <row r="140" spans="1:25" x14ac:dyDescent="0.25">
      <c r="C140" s="36"/>
      <c r="E140" s="36"/>
      <c r="F140" s="36"/>
      <c r="G140" s="36"/>
      <c r="H140" s="36"/>
      <c r="I140" s="36"/>
      <c r="J140" s="36"/>
      <c r="K140" s="36"/>
      <c r="L140" s="36"/>
      <c r="M140" s="36"/>
      <c r="N140" s="36"/>
      <c r="O140" s="36"/>
      <c r="P140" s="36"/>
      <c r="Q140" s="36"/>
      <c r="R140" s="36"/>
      <c r="S140" s="60"/>
    </row>
    <row r="141" spans="1:25" x14ac:dyDescent="0.25">
      <c r="D141" s="36"/>
      <c r="H141" s="113"/>
      <c r="I141" s="113"/>
      <c r="J141" s="113"/>
      <c r="K141" s="113"/>
      <c r="L141" s="113"/>
      <c r="M141" s="113"/>
      <c r="N141" s="113"/>
      <c r="O141" s="113"/>
      <c r="P141" s="113"/>
      <c r="Q141" s="113"/>
    </row>
    <row r="142" spans="1:25" x14ac:dyDescent="0.25">
      <c r="C142" s="118" t="s">
        <v>104</v>
      </c>
      <c r="D142" s="113"/>
    </row>
    <row r="144" spans="1:25" ht="16.5" thickBot="1" x14ac:dyDescent="0.3">
      <c r="C144" s="132"/>
      <c r="D144" s="36"/>
      <c r="E144" s="36"/>
      <c r="F144" s="36"/>
      <c r="G144" s="36"/>
      <c r="H144" s="36"/>
      <c r="I144" s="36"/>
      <c r="J144" s="36"/>
      <c r="K144" s="36"/>
      <c r="L144" s="36"/>
      <c r="M144" s="36"/>
      <c r="N144" s="36"/>
      <c r="O144" s="36"/>
      <c r="P144" s="36"/>
      <c r="Q144" s="36"/>
      <c r="R144" s="36"/>
    </row>
    <row r="145" spans="3:19" ht="30" customHeight="1" thickBot="1" x14ac:dyDescent="0.3">
      <c r="C145" s="13" t="s">
        <v>69</v>
      </c>
      <c r="D145" s="14" t="s">
        <v>9</v>
      </c>
      <c r="E145" s="14" t="s">
        <v>10</v>
      </c>
      <c r="F145" s="14" t="s">
        <v>11</v>
      </c>
      <c r="G145" s="14" t="s">
        <v>12</v>
      </c>
      <c r="H145" s="14" t="s">
        <v>13</v>
      </c>
      <c r="I145" s="14" t="s">
        <v>2</v>
      </c>
      <c r="J145" s="14" t="s">
        <v>3</v>
      </c>
      <c r="K145" s="14" t="s">
        <v>4</v>
      </c>
      <c r="L145" s="14" t="s">
        <v>5</v>
      </c>
      <c r="M145" s="14" t="s">
        <v>6</v>
      </c>
      <c r="N145" s="14" t="s">
        <v>7</v>
      </c>
      <c r="O145" s="14" t="s">
        <v>8</v>
      </c>
      <c r="P145" s="15" t="s">
        <v>178</v>
      </c>
      <c r="Q145" s="97" t="s">
        <v>23</v>
      </c>
      <c r="R145" s="73"/>
      <c r="S145" s="67"/>
    </row>
    <row r="146" spans="3:19" ht="48" customHeight="1" thickBot="1" x14ac:dyDescent="0.3">
      <c r="C146" s="51" t="s">
        <v>144</v>
      </c>
      <c r="D146" s="5"/>
      <c r="E146" s="5"/>
      <c r="F146" s="5"/>
      <c r="G146" s="5"/>
      <c r="H146" s="5"/>
      <c r="I146" s="5">
        <v>157682</v>
      </c>
      <c r="J146" s="5">
        <v>166604</v>
      </c>
      <c r="K146" s="5">
        <v>179752</v>
      </c>
      <c r="L146" s="5">
        <v>175899</v>
      </c>
      <c r="M146" s="5">
        <v>169213</v>
      </c>
      <c r="N146" s="5">
        <v>168031</v>
      </c>
      <c r="O146" s="5">
        <v>182235</v>
      </c>
      <c r="P146" s="5">
        <f>SUM(D146:O146)</f>
        <v>1199416</v>
      </c>
      <c r="Q146" s="23">
        <f>P146/$P$150</f>
        <v>0.91527172386847855</v>
      </c>
      <c r="R146" s="73"/>
      <c r="S146" s="67"/>
    </row>
    <row r="147" spans="3:19" ht="27" customHeight="1" thickBot="1" x14ac:dyDescent="0.3">
      <c r="C147" s="51" t="s">
        <v>145</v>
      </c>
      <c r="D147" s="5"/>
      <c r="E147" s="5"/>
      <c r="F147" s="5"/>
      <c r="G147" s="5"/>
      <c r="H147" s="5"/>
      <c r="I147" s="5">
        <v>10917</v>
      </c>
      <c r="J147" s="5">
        <v>11564</v>
      </c>
      <c r="K147" s="5">
        <v>13400</v>
      </c>
      <c r="L147" s="5">
        <v>13262</v>
      </c>
      <c r="M147" s="5">
        <v>12134</v>
      </c>
      <c r="N147" s="5">
        <v>12179</v>
      </c>
      <c r="O147" s="5">
        <v>13814</v>
      </c>
      <c r="P147" s="5">
        <f>SUM(D147:O147)</f>
        <v>87270</v>
      </c>
      <c r="Q147" s="23">
        <f>P147/$P$150</f>
        <v>6.6595545950697776E-2</v>
      </c>
      <c r="R147" s="73"/>
      <c r="S147" s="67"/>
    </row>
    <row r="148" spans="3:19" ht="27" customHeight="1" thickBot="1" x14ac:dyDescent="0.3">
      <c r="C148" s="51" t="s">
        <v>146</v>
      </c>
      <c r="D148" s="5"/>
      <c r="E148" s="5"/>
      <c r="F148" s="5"/>
      <c r="G148" s="5"/>
      <c r="H148" s="5"/>
      <c r="I148" s="5">
        <v>2984</v>
      </c>
      <c r="J148" s="5">
        <v>3008</v>
      </c>
      <c r="K148" s="5">
        <v>3651</v>
      </c>
      <c r="L148" s="5">
        <v>3576</v>
      </c>
      <c r="M148" s="5">
        <v>3330</v>
      </c>
      <c r="N148" s="5">
        <v>3115</v>
      </c>
      <c r="O148" s="5">
        <v>3335</v>
      </c>
      <c r="P148" s="5">
        <f>SUM(D148:O148)</f>
        <v>22999</v>
      </c>
      <c r="Q148" s="23">
        <f>P148/$P$150</f>
        <v>1.7550486551164181E-2</v>
      </c>
      <c r="R148" s="73"/>
      <c r="S148" s="67"/>
    </row>
    <row r="149" spans="3:19" ht="41.45" customHeight="1" thickBot="1" x14ac:dyDescent="0.3">
      <c r="C149" s="51" t="s">
        <v>147</v>
      </c>
      <c r="D149" s="5"/>
      <c r="E149" s="5"/>
      <c r="F149" s="5"/>
      <c r="G149" s="5"/>
      <c r="H149" s="5"/>
      <c r="I149" s="5">
        <v>119</v>
      </c>
      <c r="J149" s="5">
        <v>103</v>
      </c>
      <c r="K149" s="5">
        <v>124</v>
      </c>
      <c r="L149" s="5">
        <v>115</v>
      </c>
      <c r="M149" s="5">
        <v>115</v>
      </c>
      <c r="N149" s="5">
        <v>96</v>
      </c>
      <c r="O149" s="5">
        <v>91</v>
      </c>
      <c r="P149" s="5">
        <f>SUM(D149:O149)</f>
        <v>763</v>
      </c>
      <c r="Q149" s="23">
        <f>P149/$P$150</f>
        <v>5.8224362965947525E-4</v>
      </c>
      <c r="R149" s="73"/>
      <c r="S149" s="67"/>
    </row>
    <row r="150" spans="3:19" ht="16.5" thickBot="1" x14ac:dyDescent="0.3">
      <c r="C150" s="13" t="s">
        <v>16</v>
      </c>
      <c r="D150" s="21">
        <f t="shared" ref="D150:O150" si="17">SUM(D146:D149)</f>
        <v>0</v>
      </c>
      <c r="E150" s="21">
        <f t="shared" si="17"/>
        <v>0</v>
      </c>
      <c r="F150" s="21">
        <f t="shared" si="17"/>
        <v>0</v>
      </c>
      <c r="G150" s="21">
        <f t="shared" si="17"/>
        <v>0</v>
      </c>
      <c r="H150" s="21">
        <f t="shared" si="17"/>
        <v>0</v>
      </c>
      <c r="I150" s="21">
        <f t="shared" si="17"/>
        <v>171702</v>
      </c>
      <c r="J150" s="21">
        <f t="shared" si="17"/>
        <v>181279</v>
      </c>
      <c r="K150" s="21">
        <f t="shared" si="17"/>
        <v>196927</v>
      </c>
      <c r="L150" s="21">
        <f t="shared" si="17"/>
        <v>192852</v>
      </c>
      <c r="M150" s="21">
        <f t="shared" si="17"/>
        <v>184792</v>
      </c>
      <c r="N150" s="21">
        <f t="shared" si="17"/>
        <v>183421</v>
      </c>
      <c r="O150" s="21">
        <f t="shared" si="17"/>
        <v>199475</v>
      </c>
      <c r="P150" s="21">
        <f>SUM(P146:P149)</f>
        <v>1310448</v>
      </c>
      <c r="Q150" s="199">
        <f t="shared" ref="Q150" si="18">SUM(Q146:Q149)</f>
        <v>1</v>
      </c>
      <c r="R150" s="201"/>
      <c r="S150" s="67"/>
    </row>
    <row r="151" spans="3:19" x14ac:dyDescent="0.25">
      <c r="C151" s="171" t="s">
        <v>171</v>
      </c>
      <c r="D151" s="171"/>
      <c r="E151" s="171"/>
      <c r="F151" s="171"/>
      <c r="G151" s="171"/>
      <c r="H151" s="171"/>
      <c r="I151" s="171"/>
      <c r="J151" s="171"/>
      <c r="K151" s="171"/>
      <c r="L151" s="171"/>
      <c r="M151" s="171"/>
      <c r="N151" s="171"/>
      <c r="O151" s="171"/>
      <c r="P151" s="171"/>
      <c r="Q151" s="171"/>
      <c r="R151" s="200"/>
      <c r="S151" s="172"/>
    </row>
    <row r="152" spans="3:19" x14ac:dyDescent="0.25">
      <c r="C152" s="172" t="s">
        <v>281</v>
      </c>
      <c r="D152" s="172"/>
      <c r="E152" s="172"/>
      <c r="F152" s="172"/>
      <c r="G152" s="172"/>
      <c r="H152" s="172"/>
      <c r="I152" s="172"/>
      <c r="J152" s="172"/>
      <c r="K152" s="172"/>
      <c r="L152" s="172"/>
      <c r="M152" s="172"/>
      <c r="N152" s="172"/>
      <c r="O152" s="172"/>
      <c r="P152" s="172"/>
      <c r="Q152" s="172"/>
      <c r="R152" s="172"/>
      <c r="S152" s="172"/>
    </row>
    <row r="153" spans="3:19" x14ac:dyDescent="0.25">
      <c r="C153" s="36"/>
      <c r="D153" s="36"/>
      <c r="E153" s="36"/>
      <c r="F153" s="36"/>
      <c r="G153" s="36"/>
      <c r="H153" s="36"/>
      <c r="I153" s="36"/>
      <c r="J153" s="36"/>
      <c r="K153" s="36"/>
      <c r="L153" s="36"/>
      <c r="M153" s="36"/>
      <c r="N153" s="36"/>
      <c r="O153" s="36"/>
      <c r="P153" s="36"/>
      <c r="Q153" s="36"/>
      <c r="R153" s="36"/>
    </row>
    <row r="155" spans="3:19" ht="16.5" x14ac:dyDescent="0.3">
      <c r="C155" s="115" t="s">
        <v>105</v>
      </c>
    </row>
    <row r="156" spans="3:19" x14ac:dyDescent="0.25">
      <c r="D156" s="113"/>
      <c r="G156" s="67"/>
      <c r="R156" s="73"/>
      <c r="S156" s="67"/>
    </row>
    <row r="157" spans="3:19" ht="16.5" thickBot="1" x14ac:dyDescent="0.3">
      <c r="C157" s="132"/>
      <c r="D157" s="113"/>
      <c r="G157" s="67"/>
      <c r="R157" s="73"/>
      <c r="S157" s="67"/>
    </row>
    <row r="158" spans="3:19" ht="16.5" thickBot="1" x14ac:dyDescent="0.3">
      <c r="C158" s="13" t="s">
        <v>70</v>
      </c>
      <c r="D158" s="14" t="s">
        <v>9</v>
      </c>
      <c r="E158" s="14" t="s">
        <v>10</v>
      </c>
      <c r="F158" s="14" t="s">
        <v>11</v>
      </c>
      <c r="G158" s="14" t="s">
        <v>12</v>
      </c>
      <c r="H158" s="14" t="s">
        <v>13</v>
      </c>
      <c r="I158" s="14" t="s">
        <v>2</v>
      </c>
      <c r="J158" s="14" t="s">
        <v>3</v>
      </c>
      <c r="K158" s="14" t="s">
        <v>4</v>
      </c>
      <c r="L158" s="14" t="s">
        <v>5</v>
      </c>
      <c r="M158" s="14" t="s">
        <v>6</v>
      </c>
      <c r="N158" s="14" t="s">
        <v>7</v>
      </c>
      <c r="O158" s="14" t="s">
        <v>8</v>
      </c>
      <c r="P158" s="16" t="s">
        <v>172</v>
      </c>
      <c r="Q158" s="97" t="s">
        <v>23</v>
      </c>
      <c r="R158" s="73"/>
      <c r="S158" s="67"/>
    </row>
    <row r="159" spans="3:19" ht="16.5" thickBot="1" x14ac:dyDescent="0.3">
      <c r="C159" s="50" t="s">
        <v>150</v>
      </c>
      <c r="D159" s="5"/>
      <c r="E159" s="5"/>
      <c r="F159" s="5"/>
      <c r="G159" s="5"/>
      <c r="H159" s="5"/>
      <c r="I159" s="5">
        <v>25248</v>
      </c>
      <c r="J159" s="5">
        <v>28213</v>
      </c>
      <c r="K159" s="5">
        <v>33052</v>
      </c>
      <c r="L159" s="5">
        <v>33030</v>
      </c>
      <c r="M159" s="5">
        <v>31973</v>
      </c>
      <c r="N159" s="5">
        <v>33401</v>
      </c>
      <c r="O159" s="5">
        <v>37422</v>
      </c>
      <c r="P159" s="5">
        <f t="shared" ref="P159:P168" si="19">SUM(D159:O159)</f>
        <v>222339</v>
      </c>
      <c r="Q159" s="23">
        <f t="shared" ref="Q159:Q168" si="20">P159/$P$170</f>
        <v>0.16966640416101975</v>
      </c>
      <c r="R159" s="73"/>
      <c r="S159" s="67"/>
    </row>
    <row r="160" spans="3:19" ht="16.5" thickBot="1" x14ac:dyDescent="0.3">
      <c r="C160" s="50" t="s">
        <v>149</v>
      </c>
      <c r="D160" s="5"/>
      <c r="E160" s="5"/>
      <c r="F160" s="5"/>
      <c r="G160" s="5"/>
      <c r="H160" s="5"/>
      <c r="I160" s="5">
        <v>28082</v>
      </c>
      <c r="J160" s="5">
        <v>29770</v>
      </c>
      <c r="K160" s="5">
        <v>32181</v>
      </c>
      <c r="L160" s="5">
        <v>32495</v>
      </c>
      <c r="M160" s="5">
        <v>30589</v>
      </c>
      <c r="N160" s="5">
        <v>30708</v>
      </c>
      <c r="O160" s="5">
        <v>33493</v>
      </c>
      <c r="P160" s="5">
        <f t="shared" si="19"/>
        <v>217318</v>
      </c>
      <c r="Q160" s="23">
        <f t="shared" si="20"/>
        <v>0.16583489005286742</v>
      </c>
      <c r="R160" s="73"/>
      <c r="S160" s="67"/>
    </row>
    <row r="161" spans="3:19" ht="27.75" thickBot="1" x14ac:dyDescent="0.3">
      <c r="C161" s="50" t="s">
        <v>148</v>
      </c>
      <c r="D161" s="5"/>
      <c r="E161" s="5"/>
      <c r="F161" s="5"/>
      <c r="G161" s="5"/>
      <c r="H161" s="5"/>
      <c r="I161" s="5">
        <v>31628</v>
      </c>
      <c r="J161" s="5">
        <v>32091</v>
      </c>
      <c r="K161" s="5">
        <v>30674</v>
      </c>
      <c r="L161" s="5">
        <v>29425</v>
      </c>
      <c r="M161" s="5">
        <v>28834</v>
      </c>
      <c r="N161" s="5">
        <v>24632</v>
      </c>
      <c r="O161" s="5">
        <v>24863</v>
      </c>
      <c r="P161" s="5">
        <f t="shared" si="19"/>
        <v>202147</v>
      </c>
      <c r="Q161" s="23">
        <f t="shared" si="20"/>
        <v>0.15425793316484135</v>
      </c>
      <c r="R161" s="73"/>
      <c r="S161" s="67"/>
    </row>
    <row r="162" spans="3:19" ht="31.15" customHeight="1" thickBot="1" x14ac:dyDescent="0.3">
      <c r="C162" s="50" t="s">
        <v>151</v>
      </c>
      <c r="D162" s="5"/>
      <c r="E162" s="5"/>
      <c r="F162" s="5"/>
      <c r="G162" s="5"/>
      <c r="H162" s="5"/>
      <c r="I162" s="5">
        <v>17115</v>
      </c>
      <c r="J162" s="5">
        <v>18634</v>
      </c>
      <c r="K162" s="5">
        <v>21183</v>
      </c>
      <c r="L162" s="5">
        <v>21221</v>
      </c>
      <c r="M162" s="5">
        <v>20992</v>
      </c>
      <c r="N162" s="5">
        <v>22201</v>
      </c>
      <c r="O162" s="5">
        <v>23782</v>
      </c>
      <c r="P162" s="5">
        <f t="shared" si="19"/>
        <v>145128</v>
      </c>
      <c r="Q162" s="23">
        <f t="shared" si="20"/>
        <v>0.11074685908941065</v>
      </c>
      <c r="R162" s="73"/>
      <c r="S162" s="67"/>
    </row>
    <row r="163" spans="3:19" ht="16.5" thickBot="1" x14ac:dyDescent="0.3">
      <c r="C163" s="50" t="s">
        <v>153</v>
      </c>
      <c r="D163" s="5"/>
      <c r="E163" s="5"/>
      <c r="F163" s="5"/>
      <c r="G163" s="5"/>
      <c r="H163" s="5"/>
      <c r="I163" s="5">
        <v>11892</v>
      </c>
      <c r="J163" s="5">
        <v>12728</v>
      </c>
      <c r="K163" s="5">
        <v>13870</v>
      </c>
      <c r="L163" s="5">
        <v>13351</v>
      </c>
      <c r="M163" s="5">
        <v>12899</v>
      </c>
      <c r="N163" s="5">
        <v>13169</v>
      </c>
      <c r="O163" s="5">
        <v>14367</v>
      </c>
      <c r="P163" s="5">
        <f t="shared" si="19"/>
        <v>92276</v>
      </c>
      <c r="Q163" s="23">
        <f t="shared" si="20"/>
        <v>7.0415613591687728E-2</v>
      </c>
      <c r="R163" s="73"/>
      <c r="S163" s="67"/>
    </row>
    <row r="164" spans="3:19" ht="27.75" thickBot="1" x14ac:dyDescent="0.3">
      <c r="C164" s="50" t="s">
        <v>152</v>
      </c>
      <c r="D164" s="5"/>
      <c r="E164" s="5"/>
      <c r="F164" s="5"/>
      <c r="G164" s="5"/>
      <c r="H164" s="5"/>
      <c r="I164" s="5">
        <v>13714</v>
      </c>
      <c r="J164" s="5">
        <v>13641</v>
      </c>
      <c r="K164" s="5">
        <v>13388</v>
      </c>
      <c r="L164" s="5">
        <v>12473</v>
      </c>
      <c r="M164" s="5">
        <v>11137</v>
      </c>
      <c r="N164" s="5">
        <v>10347</v>
      </c>
      <c r="O164" s="5">
        <v>10735</v>
      </c>
      <c r="P164" s="5">
        <f t="shared" si="19"/>
        <v>85435</v>
      </c>
      <c r="Q164" s="23">
        <f t="shared" si="20"/>
        <v>6.5195261467833901E-2</v>
      </c>
      <c r="R164" s="73"/>
      <c r="S164" s="67"/>
    </row>
    <row r="165" spans="3:19" ht="33" customHeight="1" thickBot="1" x14ac:dyDescent="0.3">
      <c r="C165" s="50" t="s">
        <v>154</v>
      </c>
      <c r="D165" s="5"/>
      <c r="E165" s="5"/>
      <c r="F165" s="5"/>
      <c r="G165" s="5"/>
      <c r="H165" s="5"/>
      <c r="I165" s="5">
        <v>9442</v>
      </c>
      <c r="J165" s="5">
        <v>9896</v>
      </c>
      <c r="K165" s="5">
        <v>10818</v>
      </c>
      <c r="L165" s="5">
        <v>10503</v>
      </c>
      <c r="M165" s="5">
        <v>9893</v>
      </c>
      <c r="N165" s="5">
        <v>10409</v>
      </c>
      <c r="O165" s="5">
        <v>11680</v>
      </c>
      <c r="P165" s="5">
        <f t="shared" si="19"/>
        <v>72641</v>
      </c>
      <c r="Q165" s="23">
        <f t="shared" si="20"/>
        <v>5.5432188076138846E-2</v>
      </c>
      <c r="R165" s="73"/>
      <c r="S165" s="67"/>
    </row>
    <row r="166" spans="3:19" ht="27.75" thickBot="1" x14ac:dyDescent="0.3">
      <c r="C166" s="50" t="s">
        <v>155</v>
      </c>
      <c r="D166" s="5"/>
      <c r="E166" s="5"/>
      <c r="F166" s="5"/>
      <c r="G166" s="5"/>
      <c r="H166" s="5"/>
      <c r="I166" s="5">
        <v>6872</v>
      </c>
      <c r="J166" s="5">
        <v>7682</v>
      </c>
      <c r="K166" s="5">
        <v>8369</v>
      </c>
      <c r="L166" s="5">
        <v>7652</v>
      </c>
      <c r="M166" s="5">
        <v>7635</v>
      </c>
      <c r="N166" s="5">
        <v>7934</v>
      </c>
      <c r="O166" s="5">
        <v>9202</v>
      </c>
      <c r="P166" s="5">
        <f t="shared" si="19"/>
        <v>55346</v>
      </c>
      <c r="Q166" s="23">
        <f t="shared" si="20"/>
        <v>4.223441143792047E-2</v>
      </c>
      <c r="R166" s="73"/>
      <c r="S166" s="67"/>
    </row>
    <row r="167" spans="3:19" ht="31.15" customHeight="1" thickBot="1" x14ac:dyDescent="0.3">
      <c r="C167" s="50" t="s">
        <v>156</v>
      </c>
      <c r="D167" s="5"/>
      <c r="E167" s="5"/>
      <c r="F167" s="5"/>
      <c r="G167" s="5"/>
      <c r="H167" s="5"/>
      <c r="I167" s="5">
        <v>5304</v>
      </c>
      <c r="J167" s="5">
        <v>5690</v>
      </c>
      <c r="K167" s="5">
        <v>6095</v>
      </c>
      <c r="L167" s="5">
        <v>5727</v>
      </c>
      <c r="M167" s="5">
        <v>5471</v>
      </c>
      <c r="N167" s="5">
        <v>5724</v>
      </c>
      <c r="O167" s="5">
        <v>6512</v>
      </c>
      <c r="P167" s="5">
        <f t="shared" si="19"/>
        <v>40523</v>
      </c>
      <c r="Q167" s="23">
        <f t="shared" si="20"/>
        <v>3.0923012588061488E-2</v>
      </c>
      <c r="R167" s="73"/>
      <c r="S167" s="67"/>
    </row>
    <row r="168" spans="3:19" ht="26.65" customHeight="1" thickBot="1" x14ac:dyDescent="0.3">
      <c r="C168" s="50" t="s">
        <v>157</v>
      </c>
      <c r="D168" s="5"/>
      <c r="E168" s="5"/>
      <c r="F168" s="5"/>
      <c r="G168" s="5"/>
      <c r="H168" s="5"/>
      <c r="I168" s="5">
        <v>5031</v>
      </c>
      <c r="J168" s="5">
        <v>4279</v>
      </c>
      <c r="K168" s="5">
        <v>5467</v>
      </c>
      <c r="L168" s="5">
        <v>5501</v>
      </c>
      <c r="M168" s="5">
        <v>5495</v>
      </c>
      <c r="N168" s="5">
        <v>5311</v>
      </c>
      <c r="O168" s="5">
        <v>5421</v>
      </c>
      <c r="P168" s="5">
        <f t="shared" si="19"/>
        <v>36505</v>
      </c>
      <c r="Q168" s="23">
        <f t="shared" si="20"/>
        <v>2.7856885584166637E-2</v>
      </c>
      <c r="R168" s="73"/>
      <c r="S168" s="67"/>
    </row>
    <row r="169" spans="3:19" ht="16.5" thickBot="1" x14ac:dyDescent="0.3">
      <c r="C169" s="20" t="s">
        <v>98</v>
      </c>
      <c r="D169" s="19"/>
      <c r="E169" s="19"/>
      <c r="F169" s="19"/>
      <c r="G169" s="19"/>
      <c r="H169" s="19"/>
      <c r="I169" s="19">
        <f t="shared" ref="I169:L169" si="21">SUM(I159:I168)</f>
        <v>154328</v>
      </c>
      <c r="J169" s="19">
        <f t="shared" si="21"/>
        <v>162624</v>
      </c>
      <c r="K169" s="19">
        <f t="shared" si="21"/>
        <v>175097</v>
      </c>
      <c r="L169" s="19">
        <f t="shared" si="21"/>
        <v>171378</v>
      </c>
      <c r="M169" s="19">
        <f t="shared" ref="M169:N169" si="22">SUM(M159:M168)</f>
        <v>164918</v>
      </c>
      <c r="N169" s="19">
        <f t="shared" si="22"/>
        <v>163836</v>
      </c>
      <c r="O169" s="19">
        <f t="shared" ref="O169" si="23">SUM(O159:O168)</f>
        <v>177477</v>
      </c>
      <c r="P169" s="19">
        <f>SUM(P159:P168)</f>
        <v>1169658</v>
      </c>
      <c r="Q169" s="25">
        <f t="shared" ref="Q169" si="24">SUM(Q159:Q168)</f>
        <v>0.89256345921394831</v>
      </c>
      <c r="R169" s="73"/>
      <c r="S169" s="67"/>
    </row>
    <row r="170" spans="3:19" ht="16.5" thickBot="1" x14ac:dyDescent="0.3">
      <c r="C170" s="48" t="s">
        <v>71</v>
      </c>
      <c r="D170" s="19"/>
      <c r="E170" s="19"/>
      <c r="F170" s="19"/>
      <c r="G170" s="19"/>
      <c r="H170" s="19"/>
      <c r="I170" s="19">
        <f t="shared" ref="I170:O170" si="25">+I15</f>
        <v>171702</v>
      </c>
      <c r="J170" s="19">
        <f t="shared" si="25"/>
        <v>181279</v>
      </c>
      <c r="K170" s="19">
        <f t="shared" si="25"/>
        <v>196927</v>
      </c>
      <c r="L170" s="19">
        <f t="shared" si="25"/>
        <v>192852</v>
      </c>
      <c r="M170" s="19">
        <f t="shared" si="25"/>
        <v>184792</v>
      </c>
      <c r="N170" s="19">
        <f t="shared" si="25"/>
        <v>183421</v>
      </c>
      <c r="O170" s="19">
        <f t="shared" si="25"/>
        <v>199475</v>
      </c>
      <c r="P170" s="19">
        <f>SUM(I170:O170)</f>
        <v>1310448</v>
      </c>
      <c r="Q170" s="25">
        <v>1</v>
      </c>
      <c r="R170" s="73"/>
      <c r="S170" s="67"/>
    </row>
    <row r="171" spans="3:19" ht="15.75" customHeight="1" x14ac:dyDescent="0.25">
      <c r="C171" s="178" t="s">
        <v>113</v>
      </c>
      <c r="D171" s="178"/>
      <c r="E171" s="178"/>
      <c r="F171" s="178"/>
      <c r="G171" s="178"/>
      <c r="H171" s="178"/>
      <c r="I171" s="178"/>
      <c r="J171" s="178"/>
      <c r="K171" s="178"/>
      <c r="L171" s="178"/>
      <c r="M171" s="178"/>
      <c r="N171" s="178"/>
      <c r="O171" s="178"/>
      <c r="P171" s="178"/>
      <c r="Q171" s="178"/>
      <c r="R171" s="173"/>
      <c r="S171" s="173"/>
    </row>
    <row r="172" spans="3:19" x14ac:dyDescent="0.25">
      <c r="C172" s="172" t="s">
        <v>281</v>
      </c>
      <c r="D172" s="172"/>
      <c r="E172" s="172"/>
      <c r="F172" s="172"/>
      <c r="G172" s="172"/>
      <c r="H172" s="172"/>
      <c r="I172" s="172"/>
      <c r="J172" s="172"/>
      <c r="K172" s="172"/>
      <c r="L172" s="172"/>
      <c r="M172" s="172"/>
      <c r="N172" s="172"/>
      <c r="O172" s="172"/>
      <c r="P172" s="172"/>
      <c r="Q172" s="172"/>
      <c r="R172" s="172"/>
      <c r="S172" s="172"/>
    </row>
    <row r="173" spans="3:19" x14ac:dyDescent="0.25">
      <c r="D173" s="113"/>
      <c r="H173" s="113"/>
      <c r="I173" s="113"/>
      <c r="J173" s="113"/>
      <c r="K173" s="113"/>
      <c r="L173" s="113"/>
      <c r="M173" s="113"/>
      <c r="N173" s="113"/>
      <c r="O173" s="113"/>
      <c r="P173" s="113"/>
      <c r="Q173" s="113"/>
      <c r="R173" s="113"/>
      <c r="S173" s="113"/>
    </row>
    <row r="175" spans="3:19" ht="16.5" x14ac:dyDescent="0.3">
      <c r="C175" s="115" t="s">
        <v>106</v>
      </c>
    </row>
    <row r="176" spans="3:19" ht="16.5" thickBot="1" x14ac:dyDescent="0.3"/>
    <row r="177" spans="3:19" ht="17.25" thickBot="1" x14ac:dyDescent="0.3">
      <c r="C177" s="161" t="s">
        <v>94</v>
      </c>
      <c r="D177" s="168"/>
      <c r="E177" s="168"/>
      <c r="F177" s="168"/>
      <c r="G177" s="168"/>
      <c r="H177" s="168"/>
      <c r="I177" s="168"/>
      <c r="J177" s="168"/>
      <c r="K177" s="168"/>
      <c r="L177" s="168"/>
      <c r="M177" s="168"/>
      <c r="N177" s="168"/>
      <c r="O177" s="168"/>
      <c r="P177" s="168"/>
      <c r="Q177" s="168"/>
      <c r="R177" s="168"/>
    </row>
    <row r="178" spans="3:19" ht="16.5" thickBot="1" x14ac:dyDescent="0.3">
      <c r="C178" s="49"/>
      <c r="D178" s="174"/>
      <c r="E178" s="174"/>
      <c r="F178" s="174"/>
      <c r="G178" s="174"/>
      <c r="H178" s="175"/>
      <c r="I178" s="64"/>
      <c r="J178" s="64"/>
      <c r="K178" s="64"/>
      <c r="L178" s="64"/>
      <c r="M178" s="64"/>
      <c r="N178" s="64"/>
      <c r="O178" s="64"/>
      <c r="P178" s="64"/>
      <c r="Q178" s="42"/>
      <c r="R178" s="43"/>
    </row>
    <row r="179" spans="3:19" ht="42.75" customHeight="1" thickBot="1" x14ac:dyDescent="0.3">
      <c r="C179" s="26" t="s">
        <v>73</v>
      </c>
      <c r="D179" s="14" t="s">
        <v>9</v>
      </c>
      <c r="E179" s="14" t="s">
        <v>10</v>
      </c>
      <c r="F179" s="14" t="s">
        <v>11</v>
      </c>
      <c r="G179" s="14" t="s">
        <v>12</v>
      </c>
      <c r="H179" s="14" t="s">
        <v>13</v>
      </c>
      <c r="I179" s="14" t="s">
        <v>2</v>
      </c>
      <c r="J179" s="14" t="s">
        <v>3</v>
      </c>
      <c r="K179" s="14" t="s">
        <v>4</v>
      </c>
      <c r="L179" s="14" t="s">
        <v>5</v>
      </c>
      <c r="M179" s="14" t="s">
        <v>6</v>
      </c>
      <c r="N179" s="14" t="s">
        <v>7</v>
      </c>
      <c r="O179" s="14" t="s">
        <v>8</v>
      </c>
      <c r="P179" s="44" t="s">
        <v>288</v>
      </c>
      <c r="Q179" s="44" t="s">
        <v>289</v>
      </c>
      <c r="R179" s="45" t="s">
        <v>95</v>
      </c>
    </row>
    <row r="180" spans="3:19" ht="16.5" thickBot="1" x14ac:dyDescent="0.3">
      <c r="C180" s="7" t="s">
        <v>74</v>
      </c>
      <c r="D180" s="5">
        <v>3234</v>
      </c>
      <c r="E180" s="5">
        <v>3973</v>
      </c>
      <c r="F180" s="5">
        <v>3473</v>
      </c>
      <c r="G180" s="5">
        <v>3500</v>
      </c>
      <c r="H180" s="5">
        <v>3190</v>
      </c>
      <c r="I180" s="5">
        <v>4409</v>
      </c>
      <c r="J180" s="5">
        <v>4365</v>
      </c>
      <c r="K180" s="5">
        <v>4552</v>
      </c>
      <c r="L180" s="5">
        <v>4070</v>
      </c>
      <c r="M180" s="5">
        <v>3807</v>
      </c>
      <c r="N180" s="5">
        <v>3519</v>
      </c>
      <c r="O180" s="5">
        <v>4027</v>
      </c>
      <c r="P180" s="17">
        <f t="shared" ref="P180:P191" si="26">SUM(D180:O180)</f>
        <v>46119</v>
      </c>
      <c r="Q180" s="17">
        <v>541940</v>
      </c>
      <c r="R180" s="63">
        <f t="shared" ref="R180:R190" si="27">P180/Q180*10000</f>
        <v>850.99826549064483</v>
      </c>
    </row>
    <row r="181" spans="3:19" ht="16.5" thickBot="1" x14ac:dyDescent="0.3">
      <c r="C181" s="7" t="s">
        <v>114</v>
      </c>
      <c r="D181" s="5">
        <v>1416</v>
      </c>
      <c r="E181" s="5">
        <v>1619</v>
      </c>
      <c r="F181" s="5">
        <v>1639</v>
      </c>
      <c r="G181" s="5">
        <v>1341</v>
      </c>
      <c r="H181" s="5">
        <v>1147</v>
      </c>
      <c r="I181" s="5">
        <v>1389</v>
      </c>
      <c r="J181" s="5">
        <v>1388</v>
      </c>
      <c r="K181" s="5">
        <v>1369</v>
      </c>
      <c r="L181" s="5">
        <v>1302</v>
      </c>
      <c r="M181" s="5">
        <v>1310</v>
      </c>
      <c r="N181" s="5">
        <v>1212</v>
      </c>
      <c r="O181" s="5">
        <v>1228</v>
      </c>
      <c r="P181" s="17">
        <f t="shared" si="26"/>
        <v>16360</v>
      </c>
      <c r="Q181" s="17">
        <v>220073</v>
      </c>
      <c r="R181" s="63">
        <f t="shared" si="27"/>
        <v>743.3896934199106</v>
      </c>
      <c r="S181" s="67"/>
    </row>
    <row r="182" spans="3:19" ht="16.5" thickBot="1" x14ac:dyDescent="0.3">
      <c r="C182" s="7" t="s">
        <v>117</v>
      </c>
      <c r="D182" s="5">
        <v>633</v>
      </c>
      <c r="E182" s="5">
        <v>757</v>
      </c>
      <c r="F182" s="5">
        <v>748</v>
      </c>
      <c r="G182" s="5">
        <v>629</v>
      </c>
      <c r="H182" s="5">
        <v>566</v>
      </c>
      <c r="I182" s="5">
        <v>652</v>
      </c>
      <c r="J182" s="5">
        <v>636</v>
      </c>
      <c r="K182" s="5">
        <v>775</v>
      </c>
      <c r="L182" s="5">
        <v>815</v>
      </c>
      <c r="M182" s="5">
        <v>740</v>
      </c>
      <c r="N182" s="5">
        <v>740</v>
      </c>
      <c r="O182" s="5">
        <v>892</v>
      </c>
      <c r="P182" s="17">
        <f t="shared" si="26"/>
        <v>8583</v>
      </c>
      <c r="Q182" s="17">
        <v>118749</v>
      </c>
      <c r="R182" s="63">
        <f t="shared" si="27"/>
        <v>722.7850339792335</v>
      </c>
      <c r="S182" s="67"/>
    </row>
    <row r="183" spans="3:19" ht="16.5" thickBot="1" x14ac:dyDescent="0.3">
      <c r="C183" s="7" t="s">
        <v>76</v>
      </c>
      <c r="D183" s="5">
        <v>8949</v>
      </c>
      <c r="E183" s="5">
        <v>12752</v>
      </c>
      <c r="F183" s="5">
        <v>11507</v>
      </c>
      <c r="G183" s="5">
        <v>9326</v>
      </c>
      <c r="H183" s="5">
        <v>7866</v>
      </c>
      <c r="I183" s="5">
        <v>8960</v>
      </c>
      <c r="J183" s="5">
        <v>9714</v>
      </c>
      <c r="K183" s="5">
        <v>11050</v>
      </c>
      <c r="L183" s="5">
        <v>10562</v>
      </c>
      <c r="M183" s="5">
        <v>9957</v>
      </c>
      <c r="N183" s="5">
        <v>9705</v>
      </c>
      <c r="O183" s="5">
        <v>10085</v>
      </c>
      <c r="P183" s="17">
        <f t="shared" si="26"/>
        <v>120433</v>
      </c>
      <c r="Q183" s="17">
        <v>1753597</v>
      </c>
      <c r="R183" s="63">
        <f t="shared" si="27"/>
        <v>686.77695046239251</v>
      </c>
      <c r="S183" s="67"/>
    </row>
    <row r="184" spans="3:19" ht="16.5" thickBot="1" x14ac:dyDescent="0.3">
      <c r="C184" s="7" t="s">
        <v>118</v>
      </c>
      <c r="D184" s="5">
        <v>27155</v>
      </c>
      <c r="E184" s="5">
        <v>34369</v>
      </c>
      <c r="F184" s="5">
        <v>34776</v>
      </c>
      <c r="G184" s="5">
        <v>29368</v>
      </c>
      <c r="H184" s="5">
        <v>27463</v>
      </c>
      <c r="I184" s="5">
        <v>26382</v>
      </c>
      <c r="J184" s="5">
        <v>27675</v>
      </c>
      <c r="K184" s="5">
        <v>25936</v>
      </c>
      <c r="L184" s="5">
        <v>25264</v>
      </c>
      <c r="M184" s="5">
        <v>24870</v>
      </c>
      <c r="N184" s="5">
        <v>22315</v>
      </c>
      <c r="O184" s="5">
        <v>23469</v>
      </c>
      <c r="P184" s="17">
        <f t="shared" si="26"/>
        <v>329042</v>
      </c>
      <c r="Q184" s="17">
        <v>5785805</v>
      </c>
      <c r="R184" s="63">
        <f t="shared" si="27"/>
        <v>568.70565115830902</v>
      </c>
      <c r="S184" s="67"/>
    </row>
    <row r="185" spans="3:19" ht="16.5" thickBot="1" x14ac:dyDescent="0.3">
      <c r="C185" s="7" t="s">
        <v>77</v>
      </c>
      <c r="D185" s="5">
        <v>16036</v>
      </c>
      <c r="E185" s="5">
        <v>21448</v>
      </c>
      <c r="F185" s="5">
        <v>19952</v>
      </c>
      <c r="G185" s="5">
        <v>17326</v>
      </c>
      <c r="H185" s="5">
        <v>13600</v>
      </c>
      <c r="I185" s="5">
        <v>15617</v>
      </c>
      <c r="J185" s="5">
        <v>16096</v>
      </c>
      <c r="K185" s="5">
        <v>17730</v>
      </c>
      <c r="L185" s="5">
        <v>18037</v>
      </c>
      <c r="M185" s="5">
        <v>17070</v>
      </c>
      <c r="N185" s="5">
        <v>17797</v>
      </c>
      <c r="O185" s="5">
        <v>20630</v>
      </c>
      <c r="P185" s="17">
        <f t="shared" si="26"/>
        <v>211339</v>
      </c>
      <c r="Q185" s="17">
        <v>3768885</v>
      </c>
      <c r="R185" s="63">
        <f t="shared" si="27"/>
        <v>560.74674605354107</v>
      </c>
      <c r="S185" s="67"/>
    </row>
    <row r="186" spans="3:19" ht="16.5" thickBot="1" x14ac:dyDescent="0.3">
      <c r="C186" s="7" t="s">
        <v>79</v>
      </c>
      <c r="D186" s="5">
        <v>16778</v>
      </c>
      <c r="E186" s="5">
        <v>21425</v>
      </c>
      <c r="F186" s="5">
        <v>20992</v>
      </c>
      <c r="G186" s="5">
        <v>18491</v>
      </c>
      <c r="H186" s="5">
        <v>15663</v>
      </c>
      <c r="I186" s="5">
        <v>17548</v>
      </c>
      <c r="J186" s="5">
        <v>17983</v>
      </c>
      <c r="K186" s="5">
        <v>20471</v>
      </c>
      <c r="L186" s="5">
        <v>20579</v>
      </c>
      <c r="M186" s="5">
        <v>20304</v>
      </c>
      <c r="N186" s="5">
        <v>21503</v>
      </c>
      <c r="O186" s="5">
        <v>22897</v>
      </c>
      <c r="P186" s="17">
        <f t="shared" si="26"/>
        <v>234634</v>
      </c>
      <c r="Q186" s="17">
        <v>4559202</v>
      </c>
      <c r="R186" s="63">
        <f t="shared" si="27"/>
        <v>514.6383073178157</v>
      </c>
      <c r="S186" s="67"/>
    </row>
    <row r="187" spans="3:19" ht="16.5" thickBot="1" x14ac:dyDescent="0.3">
      <c r="C187" s="7" t="s">
        <v>75</v>
      </c>
      <c r="D187" s="5">
        <v>5775</v>
      </c>
      <c r="E187" s="5">
        <v>7441</v>
      </c>
      <c r="F187" s="5">
        <v>6892</v>
      </c>
      <c r="G187" s="5">
        <v>5896</v>
      </c>
      <c r="H187" s="5">
        <v>5113</v>
      </c>
      <c r="I187" s="5">
        <v>6034</v>
      </c>
      <c r="J187" s="5">
        <v>6340</v>
      </c>
      <c r="K187" s="5">
        <v>6953</v>
      </c>
      <c r="L187" s="5">
        <v>6616</v>
      </c>
      <c r="M187" s="5">
        <v>6178</v>
      </c>
      <c r="N187" s="5">
        <v>6448</v>
      </c>
      <c r="O187" s="5">
        <v>7051</v>
      </c>
      <c r="P187" s="17">
        <f t="shared" si="26"/>
        <v>76737</v>
      </c>
      <c r="Q187" s="17">
        <v>1517065</v>
      </c>
      <c r="R187" s="63">
        <f t="shared" si="27"/>
        <v>505.82539311104006</v>
      </c>
      <c r="S187" s="67"/>
    </row>
    <row r="188" spans="3:19" ht="16.5" thickBot="1" x14ac:dyDescent="0.3">
      <c r="C188" s="7" t="s">
        <v>78</v>
      </c>
      <c r="D188" s="5">
        <v>18177</v>
      </c>
      <c r="E188" s="5">
        <v>23103</v>
      </c>
      <c r="F188" s="5">
        <v>21450</v>
      </c>
      <c r="G188" s="5">
        <v>18906</v>
      </c>
      <c r="H188" s="5">
        <v>15238</v>
      </c>
      <c r="I188" s="5">
        <v>17655</v>
      </c>
      <c r="J188" s="5">
        <v>17804</v>
      </c>
      <c r="K188" s="5">
        <v>19701</v>
      </c>
      <c r="L188" s="5">
        <v>19677</v>
      </c>
      <c r="M188" s="5">
        <v>17793</v>
      </c>
      <c r="N188" s="5">
        <v>18866</v>
      </c>
      <c r="O188" s="5">
        <v>20348</v>
      </c>
      <c r="P188" s="17">
        <f t="shared" si="26"/>
        <v>228718</v>
      </c>
      <c r="Q188" s="17">
        <v>4638764</v>
      </c>
      <c r="R188" s="63">
        <f t="shared" si="27"/>
        <v>493.05806460514049</v>
      </c>
      <c r="S188" s="67"/>
    </row>
    <row r="189" spans="3:19" ht="16.5" thickBot="1" x14ac:dyDescent="0.3">
      <c r="C189" s="7" t="s">
        <v>119</v>
      </c>
      <c r="D189" s="5">
        <v>542</v>
      </c>
      <c r="E189" s="5">
        <v>689</v>
      </c>
      <c r="F189" s="5">
        <v>666</v>
      </c>
      <c r="G189" s="5">
        <v>562</v>
      </c>
      <c r="H189" s="5">
        <v>491</v>
      </c>
      <c r="I189" s="5">
        <v>597</v>
      </c>
      <c r="J189" s="5">
        <v>563</v>
      </c>
      <c r="K189" s="5">
        <v>668</v>
      </c>
      <c r="L189" s="5">
        <v>681</v>
      </c>
      <c r="M189" s="5">
        <v>627</v>
      </c>
      <c r="N189" s="5">
        <v>657</v>
      </c>
      <c r="O189" s="5">
        <v>725</v>
      </c>
      <c r="P189" s="17">
        <f t="shared" si="26"/>
        <v>7468</v>
      </c>
      <c r="Q189" s="17">
        <v>157586</v>
      </c>
      <c r="R189" s="63">
        <f t="shared" si="27"/>
        <v>473.89996573299663</v>
      </c>
      <c r="S189" s="67"/>
    </row>
    <row r="190" spans="3:19" ht="16.5" thickBot="1" x14ac:dyDescent="0.3">
      <c r="C190" s="7" t="s">
        <v>80</v>
      </c>
      <c r="D190" s="5">
        <v>533</v>
      </c>
      <c r="E190" s="5">
        <v>662</v>
      </c>
      <c r="F190" s="5">
        <v>628</v>
      </c>
      <c r="G190" s="5">
        <v>560</v>
      </c>
      <c r="H190" s="5">
        <v>476</v>
      </c>
      <c r="I190" s="5">
        <v>634</v>
      </c>
      <c r="J190" s="5">
        <v>646</v>
      </c>
      <c r="K190" s="5">
        <v>703</v>
      </c>
      <c r="L190" s="5">
        <v>735</v>
      </c>
      <c r="M190" s="5">
        <v>632</v>
      </c>
      <c r="N190" s="5">
        <v>665</v>
      </c>
      <c r="O190" s="5">
        <v>725</v>
      </c>
      <c r="P190" s="17">
        <f t="shared" si="26"/>
        <v>7599</v>
      </c>
      <c r="Q190" s="17">
        <v>250466</v>
      </c>
      <c r="R190" s="63">
        <f t="shared" si="27"/>
        <v>303.39447270288184</v>
      </c>
      <c r="S190" s="67"/>
    </row>
    <row r="191" spans="3:19" ht="16.5" thickBot="1" x14ac:dyDescent="0.3">
      <c r="C191" s="7" t="s">
        <v>115</v>
      </c>
      <c r="D191" s="5">
        <v>162</v>
      </c>
      <c r="E191" s="5">
        <v>218</v>
      </c>
      <c r="F191" s="5">
        <v>165</v>
      </c>
      <c r="G191" s="5">
        <v>168</v>
      </c>
      <c r="H191" s="5">
        <v>148</v>
      </c>
      <c r="I191" s="5">
        <v>168</v>
      </c>
      <c r="J191" s="5">
        <v>186</v>
      </c>
      <c r="K191" s="5">
        <v>176</v>
      </c>
      <c r="L191" s="5">
        <v>182</v>
      </c>
      <c r="M191" s="5">
        <v>186</v>
      </c>
      <c r="N191" s="5">
        <v>224</v>
      </c>
      <c r="O191" s="5">
        <v>227</v>
      </c>
      <c r="P191" s="17">
        <f t="shared" si="26"/>
        <v>2210</v>
      </c>
      <c r="Q191" s="5" t="s">
        <v>214</v>
      </c>
      <c r="R191" s="5" t="s">
        <v>214</v>
      </c>
      <c r="S191" s="67"/>
    </row>
    <row r="192" spans="3:19" ht="16.5" thickBot="1" x14ac:dyDescent="0.3">
      <c r="C192" s="7" t="s">
        <v>213</v>
      </c>
      <c r="D192" s="5" t="s">
        <v>214</v>
      </c>
      <c r="E192" s="5" t="s">
        <v>214</v>
      </c>
      <c r="F192" s="5" t="s">
        <v>214</v>
      </c>
      <c r="G192" s="5" t="s">
        <v>214</v>
      </c>
      <c r="H192" s="5" t="s">
        <v>214</v>
      </c>
      <c r="I192" s="5" t="s">
        <v>214</v>
      </c>
      <c r="J192" s="5" t="s">
        <v>214</v>
      </c>
      <c r="K192" s="5" t="s">
        <v>214</v>
      </c>
      <c r="L192" s="5" t="s">
        <v>214</v>
      </c>
      <c r="M192" s="5" t="s">
        <v>214</v>
      </c>
      <c r="N192" s="5" t="s">
        <v>214</v>
      </c>
      <c r="O192" s="5" t="s">
        <v>214</v>
      </c>
      <c r="P192" s="5"/>
      <c r="Q192" s="5" t="s">
        <v>214</v>
      </c>
      <c r="R192" s="5" t="s">
        <v>214</v>
      </c>
      <c r="S192" s="67"/>
    </row>
    <row r="193" spans="3:20" ht="23.65" customHeight="1" thickBot="1" x14ac:dyDescent="0.3">
      <c r="C193" s="20" t="s">
        <v>16</v>
      </c>
      <c r="D193" s="21">
        <f>SUM(D180:D192)</f>
        <v>99390</v>
      </c>
      <c r="E193" s="21">
        <f t="shared" ref="E193:O193" si="28">SUM(E180:E192)</f>
        <v>128456</v>
      </c>
      <c r="F193" s="21">
        <f t="shared" si="28"/>
        <v>122888</v>
      </c>
      <c r="G193" s="21">
        <f t="shared" si="28"/>
        <v>106073</v>
      </c>
      <c r="H193" s="21">
        <f t="shared" si="28"/>
        <v>90961</v>
      </c>
      <c r="I193" s="21">
        <f t="shared" si="28"/>
        <v>100045</v>
      </c>
      <c r="J193" s="21">
        <f t="shared" si="28"/>
        <v>103396</v>
      </c>
      <c r="K193" s="21">
        <f t="shared" si="28"/>
        <v>110084</v>
      </c>
      <c r="L193" s="21">
        <f t="shared" si="28"/>
        <v>108520</v>
      </c>
      <c r="M193" s="21">
        <f t="shared" si="28"/>
        <v>103474</v>
      </c>
      <c r="N193" s="21">
        <f t="shared" si="28"/>
        <v>103651</v>
      </c>
      <c r="O193" s="21">
        <f t="shared" si="28"/>
        <v>112304</v>
      </c>
      <c r="P193" s="21">
        <f>SUM(D193:O193)</f>
        <v>1289242</v>
      </c>
      <c r="Q193" s="21">
        <v>23389915</v>
      </c>
      <c r="R193" s="21" t="s">
        <v>291</v>
      </c>
      <c r="S193" s="133"/>
      <c r="T193" s="133"/>
    </row>
    <row r="194" spans="3:20" ht="17.25" thickBot="1" x14ac:dyDescent="0.3">
      <c r="C194" s="69" t="s">
        <v>136</v>
      </c>
      <c r="D194" s="70"/>
      <c r="E194" s="75"/>
      <c r="F194" s="75"/>
      <c r="G194" s="75"/>
      <c r="H194" s="75"/>
      <c r="I194" s="75"/>
      <c r="J194" s="75"/>
      <c r="K194" s="75"/>
      <c r="L194" s="75"/>
      <c r="M194" s="75"/>
      <c r="N194" s="75"/>
      <c r="O194" s="75"/>
      <c r="P194" s="75"/>
      <c r="Q194" s="70"/>
      <c r="R194" s="63"/>
    </row>
    <row r="195" spans="3:20" ht="55.5" customHeight="1" x14ac:dyDescent="0.25">
      <c r="C195" s="169" t="s">
        <v>133</v>
      </c>
      <c r="D195" s="169"/>
      <c r="E195" s="169"/>
      <c r="F195" s="169"/>
      <c r="G195" s="169"/>
      <c r="H195" s="169"/>
      <c r="I195" s="169"/>
      <c r="J195" s="169"/>
      <c r="K195" s="169"/>
      <c r="L195" s="169"/>
      <c r="M195" s="169"/>
      <c r="N195" s="169"/>
      <c r="O195" s="169"/>
      <c r="P195" s="169"/>
      <c r="Q195" s="169"/>
      <c r="R195" s="169"/>
      <c r="S195" s="169"/>
    </row>
    <row r="196" spans="3:20" ht="16.5" x14ac:dyDescent="0.25">
      <c r="C196" s="74" t="s">
        <v>137</v>
      </c>
      <c r="D196" s="70"/>
      <c r="E196" s="75"/>
      <c r="F196" s="75"/>
      <c r="G196" s="75"/>
      <c r="H196" s="70"/>
      <c r="I196" s="70"/>
      <c r="J196" s="70"/>
      <c r="K196" s="70"/>
      <c r="L196" s="70"/>
      <c r="M196" s="70"/>
      <c r="N196" s="70"/>
      <c r="O196" s="70"/>
      <c r="P196" s="70"/>
      <c r="Q196" s="70"/>
      <c r="R196" s="70"/>
      <c r="S196" s="71"/>
    </row>
    <row r="197" spans="3:20" ht="16.5" x14ac:dyDescent="0.25">
      <c r="C197" s="69" t="s">
        <v>128</v>
      </c>
      <c r="D197" s="70"/>
      <c r="E197" s="75"/>
      <c r="F197" s="75"/>
      <c r="G197" s="75"/>
      <c r="H197" s="70"/>
      <c r="I197" s="70"/>
      <c r="J197" s="70"/>
      <c r="K197" s="70"/>
      <c r="L197" s="70"/>
      <c r="M197" s="70"/>
      <c r="N197" s="70"/>
      <c r="O197" s="70"/>
      <c r="P197" s="70"/>
      <c r="Q197" s="70"/>
      <c r="R197" s="70"/>
      <c r="S197" s="71"/>
    </row>
    <row r="198" spans="3:20" x14ac:dyDescent="0.25">
      <c r="C198" s="172" t="s">
        <v>81</v>
      </c>
      <c r="D198" s="172"/>
      <c r="E198" s="172"/>
      <c r="F198" s="172"/>
      <c r="G198" s="172"/>
      <c r="H198" s="172"/>
      <c r="I198" s="172"/>
      <c r="J198" s="172"/>
      <c r="K198" s="172"/>
      <c r="L198" s="172"/>
      <c r="M198" s="172"/>
      <c r="N198" s="172"/>
      <c r="O198" s="172"/>
      <c r="P198" s="172"/>
      <c r="Q198" s="172"/>
      <c r="R198" s="172"/>
      <c r="S198" s="172"/>
    </row>
    <row r="199" spans="3:20" x14ac:dyDescent="0.25">
      <c r="C199" s="172" t="s">
        <v>281</v>
      </c>
      <c r="D199" s="172"/>
      <c r="E199" s="172"/>
      <c r="F199" s="172"/>
      <c r="G199" s="172"/>
      <c r="H199" s="172"/>
      <c r="I199" s="172"/>
      <c r="J199" s="172"/>
      <c r="K199" s="172"/>
      <c r="L199" s="172"/>
      <c r="M199" s="172"/>
      <c r="N199" s="172"/>
      <c r="O199" s="172"/>
      <c r="P199" s="172"/>
      <c r="Q199" s="172"/>
      <c r="R199" s="172"/>
      <c r="S199" s="172"/>
    </row>
    <row r="200" spans="3:20" x14ac:dyDescent="0.25">
      <c r="C200" s="93"/>
      <c r="D200" s="94"/>
      <c r="E200" s="94"/>
      <c r="F200" s="94"/>
      <c r="G200" s="94"/>
      <c r="H200" s="94"/>
      <c r="I200" s="94"/>
      <c r="J200" s="94"/>
      <c r="K200" s="94"/>
      <c r="L200" s="94"/>
      <c r="M200" s="94"/>
      <c r="N200" s="94"/>
      <c r="O200" s="94"/>
      <c r="P200" s="94"/>
      <c r="Q200" s="94"/>
      <c r="R200" s="95"/>
      <c r="S200" s="95"/>
    </row>
    <row r="201" spans="3:20" ht="16.5" x14ac:dyDescent="0.3">
      <c r="C201" s="115" t="s">
        <v>107</v>
      </c>
      <c r="S201" s="67"/>
    </row>
    <row r="202" spans="3:20" ht="16.5" thickBot="1" x14ac:dyDescent="0.3">
      <c r="S202" s="67"/>
    </row>
    <row r="203" spans="3:20" ht="17.25" thickBot="1" x14ac:dyDescent="0.3">
      <c r="C203" s="167" t="s">
        <v>94</v>
      </c>
      <c r="D203" s="168"/>
      <c r="E203" s="168"/>
      <c r="F203" s="168"/>
      <c r="G203" s="168"/>
      <c r="H203" s="168"/>
      <c r="I203" s="168"/>
      <c r="J203" s="168"/>
      <c r="K203" s="168"/>
      <c r="L203" s="168"/>
      <c r="M203" s="168"/>
      <c r="N203" s="168"/>
      <c r="O203" s="168"/>
      <c r="P203" s="168"/>
      <c r="Q203" s="168"/>
      <c r="R203" s="168"/>
      <c r="S203" s="67"/>
    </row>
    <row r="204" spans="3:20" ht="16.5" thickBot="1" x14ac:dyDescent="0.3">
      <c r="C204" s="49"/>
      <c r="D204" s="162"/>
      <c r="E204" s="162"/>
      <c r="F204" s="162"/>
      <c r="G204" s="162"/>
      <c r="H204" s="163"/>
      <c r="I204" s="64"/>
      <c r="J204" s="64"/>
      <c r="K204" s="64"/>
      <c r="L204" s="64"/>
      <c r="M204" s="64"/>
      <c r="N204" s="64"/>
      <c r="O204" s="64"/>
      <c r="P204" s="64"/>
      <c r="Q204" s="64"/>
      <c r="R204" s="42"/>
      <c r="S204" s="67"/>
    </row>
    <row r="205" spans="3:20" ht="48" customHeight="1" thickBot="1" x14ac:dyDescent="0.3">
      <c r="C205" s="13" t="s">
        <v>73</v>
      </c>
      <c r="D205" s="14" t="s">
        <v>9</v>
      </c>
      <c r="E205" s="14" t="s">
        <v>10</v>
      </c>
      <c r="F205" s="14" t="s">
        <v>11</v>
      </c>
      <c r="G205" s="14" t="s">
        <v>12</v>
      </c>
      <c r="H205" s="14" t="s">
        <v>13</v>
      </c>
      <c r="I205" s="14" t="s">
        <v>2</v>
      </c>
      <c r="J205" s="14" t="s">
        <v>3</v>
      </c>
      <c r="K205" s="14" t="s">
        <v>4</v>
      </c>
      <c r="L205" s="14" t="s">
        <v>5</v>
      </c>
      <c r="M205" s="14" t="s">
        <v>6</v>
      </c>
      <c r="N205" s="14" t="s">
        <v>7</v>
      </c>
      <c r="O205" s="14" t="s">
        <v>8</v>
      </c>
      <c r="P205" s="44" t="str">
        <f>+P179</f>
        <v>TOTAL RECLAMOS EN SALUD (AGO 2025 - JUL 2026)</v>
      </c>
      <c r="Q205" s="44" t="str">
        <f>+Q179</f>
        <v>PROMEDIO AFILIADOS AFILIADOS 12 MESES (AGO 2025 - JUL 2026)</v>
      </c>
      <c r="R205" s="44" t="s">
        <v>95</v>
      </c>
      <c r="S205" s="67"/>
    </row>
    <row r="206" spans="3:20" ht="16.5" thickBot="1" x14ac:dyDescent="0.3">
      <c r="C206" s="4" t="s">
        <v>120</v>
      </c>
      <c r="D206" s="5">
        <v>4893</v>
      </c>
      <c r="E206" s="5">
        <v>6675</v>
      </c>
      <c r="F206" s="5">
        <v>5936</v>
      </c>
      <c r="G206" s="5">
        <v>4871</v>
      </c>
      <c r="H206" s="5">
        <v>3854</v>
      </c>
      <c r="I206" s="5">
        <v>4846</v>
      </c>
      <c r="J206" s="5">
        <v>5615</v>
      </c>
      <c r="K206" s="5">
        <v>6448</v>
      </c>
      <c r="L206" s="5">
        <v>6442</v>
      </c>
      <c r="M206" s="5">
        <v>5805</v>
      </c>
      <c r="N206" s="5">
        <v>5881</v>
      </c>
      <c r="O206" s="5">
        <v>6759</v>
      </c>
      <c r="P206" s="17">
        <f t="shared" ref="P206:P226" si="29">SUM(D206:O206)</f>
        <v>68025</v>
      </c>
      <c r="Q206" s="17">
        <v>1135897</v>
      </c>
      <c r="R206" s="63">
        <f t="shared" ref="R206:R224" si="30">P206/Q206*10000</f>
        <v>598.86591830069096</v>
      </c>
      <c r="S206" s="67"/>
    </row>
    <row r="207" spans="3:20" ht="16.5" thickBot="1" x14ac:dyDescent="0.3">
      <c r="C207" s="4" t="s">
        <v>121</v>
      </c>
      <c r="D207" s="5">
        <v>5960</v>
      </c>
      <c r="E207" s="5">
        <v>8221</v>
      </c>
      <c r="F207" s="5">
        <v>7598</v>
      </c>
      <c r="G207" s="5">
        <v>6439</v>
      </c>
      <c r="H207" s="5">
        <v>4811</v>
      </c>
      <c r="I207" s="5">
        <v>6731</v>
      </c>
      <c r="J207" s="5">
        <v>7666</v>
      </c>
      <c r="K207" s="5">
        <v>8646</v>
      </c>
      <c r="L207" s="5">
        <v>8487</v>
      </c>
      <c r="M207" s="5">
        <v>7942</v>
      </c>
      <c r="N207" s="5">
        <v>8289</v>
      </c>
      <c r="O207" s="5">
        <v>8479</v>
      </c>
      <c r="P207" s="17">
        <f t="shared" si="29"/>
        <v>89269</v>
      </c>
      <c r="Q207" s="17">
        <v>1670478</v>
      </c>
      <c r="R207" s="63">
        <f t="shared" si="30"/>
        <v>534.3919524830618</v>
      </c>
      <c r="S207" s="67"/>
    </row>
    <row r="208" spans="3:20" ht="16.5" thickBot="1" x14ac:dyDescent="0.3">
      <c r="C208" s="4" t="s">
        <v>76</v>
      </c>
      <c r="D208" s="5">
        <v>2703</v>
      </c>
      <c r="E208" s="5">
        <v>3735</v>
      </c>
      <c r="F208" s="5">
        <v>3326</v>
      </c>
      <c r="G208" s="5">
        <v>2772</v>
      </c>
      <c r="H208" s="5">
        <v>2329</v>
      </c>
      <c r="I208" s="5">
        <v>2713</v>
      </c>
      <c r="J208" s="5">
        <v>3198</v>
      </c>
      <c r="K208" s="5">
        <v>3647</v>
      </c>
      <c r="L208" s="5">
        <v>3513</v>
      </c>
      <c r="M208" s="5">
        <v>3257</v>
      </c>
      <c r="N208" s="5">
        <v>3173</v>
      </c>
      <c r="O208" s="5">
        <v>3416</v>
      </c>
      <c r="P208" s="17">
        <f t="shared" si="29"/>
        <v>37782</v>
      </c>
      <c r="Q208" s="17">
        <v>851048</v>
      </c>
      <c r="R208" s="63">
        <f t="shared" si="30"/>
        <v>443.94675740968779</v>
      </c>
      <c r="S208" s="67"/>
    </row>
    <row r="209" spans="3:19" ht="16.5" thickBot="1" x14ac:dyDescent="0.3">
      <c r="C209" s="4" t="s">
        <v>122</v>
      </c>
      <c r="D209" s="5">
        <v>551</v>
      </c>
      <c r="E209" s="5">
        <v>712</v>
      </c>
      <c r="F209" s="5">
        <v>714</v>
      </c>
      <c r="G209" s="5">
        <v>675</v>
      </c>
      <c r="H209" s="5">
        <v>548</v>
      </c>
      <c r="I209" s="5">
        <v>421</v>
      </c>
      <c r="J209" s="5">
        <v>598</v>
      </c>
      <c r="K209" s="5">
        <v>544</v>
      </c>
      <c r="L209" s="5">
        <v>439</v>
      </c>
      <c r="M209" s="5">
        <v>415</v>
      </c>
      <c r="N209" s="5">
        <v>461</v>
      </c>
      <c r="O209" s="5">
        <v>523</v>
      </c>
      <c r="P209" s="17">
        <f t="shared" si="29"/>
        <v>6601</v>
      </c>
      <c r="Q209" s="17">
        <v>167221</v>
      </c>
      <c r="R209" s="63">
        <f t="shared" si="30"/>
        <v>394.74707124105225</v>
      </c>
      <c r="S209" s="67"/>
    </row>
    <row r="210" spans="3:19" ht="16.5" thickBot="1" x14ac:dyDescent="0.3">
      <c r="C210" s="4" t="s">
        <v>75</v>
      </c>
      <c r="D210" s="5">
        <v>771</v>
      </c>
      <c r="E210" s="5">
        <v>1049</v>
      </c>
      <c r="F210" s="5">
        <v>891</v>
      </c>
      <c r="G210" s="5">
        <v>775</v>
      </c>
      <c r="H210" s="5">
        <v>598</v>
      </c>
      <c r="I210" s="5">
        <v>816</v>
      </c>
      <c r="J210" s="5">
        <v>939</v>
      </c>
      <c r="K210" s="5">
        <v>946</v>
      </c>
      <c r="L210" s="5">
        <v>910</v>
      </c>
      <c r="M210" s="5">
        <v>881</v>
      </c>
      <c r="N210" s="5">
        <v>903</v>
      </c>
      <c r="O210" s="5">
        <v>976</v>
      </c>
      <c r="P210" s="17">
        <f t="shared" si="29"/>
        <v>10455</v>
      </c>
      <c r="Q210" s="17">
        <v>271763</v>
      </c>
      <c r="R210" s="63">
        <f t="shared" si="30"/>
        <v>384.71020705541224</v>
      </c>
      <c r="S210" s="67"/>
    </row>
    <row r="211" spans="3:19" ht="16.5" thickBot="1" x14ac:dyDescent="0.3">
      <c r="C211" s="4" t="s">
        <v>74</v>
      </c>
      <c r="D211" s="5">
        <v>457</v>
      </c>
      <c r="E211" s="5">
        <v>586</v>
      </c>
      <c r="F211" s="5">
        <v>549</v>
      </c>
      <c r="G211" s="5">
        <v>463</v>
      </c>
      <c r="H211" s="5">
        <v>449</v>
      </c>
      <c r="I211" s="5">
        <v>552</v>
      </c>
      <c r="J211" s="5">
        <v>689</v>
      </c>
      <c r="K211" s="5">
        <v>664</v>
      </c>
      <c r="L211" s="5">
        <v>593</v>
      </c>
      <c r="M211" s="5">
        <v>529</v>
      </c>
      <c r="N211" s="5">
        <v>564</v>
      </c>
      <c r="O211" s="5">
        <v>577</v>
      </c>
      <c r="P211" s="17">
        <f t="shared" si="29"/>
        <v>6672</v>
      </c>
      <c r="Q211" s="17">
        <v>198775</v>
      </c>
      <c r="R211" s="63">
        <f t="shared" si="30"/>
        <v>335.65589234058604</v>
      </c>
      <c r="S211" s="67"/>
    </row>
    <row r="212" spans="3:19" ht="16.5" thickBot="1" x14ac:dyDescent="0.3">
      <c r="C212" s="4" t="s">
        <v>114</v>
      </c>
      <c r="D212" s="5">
        <v>195</v>
      </c>
      <c r="E212" s="5">
        <v>234</v>
      </c>
      <c r="F212" s="5">
        <v>262</v>
      </c>
      <c r="G212" s="5">
        <v>222</v>
      </c>
      <c r="H212" s="5">
        <v>188</v>
      </c>
      <c r="I212" s="5">
        <v>240</v>
      </c>
      <c r="J212" s="5">
        <v>194</v>
      </c>
      <c r="K212" s="5">
        <v>190</v>
      </c>
      <c r="L212" s="5">
        <v>240</v>
      </c>
      <c r="M212" s="5">
        <v>209</v>
      </c>
      <c r="N212" s="5">
        <v>214</v>
      </c>
      <c r="O212" s="5">
        <v>185</v>
      </c>
      <c r="P212" s="17">
        <f t="shared" si="29"/>
        <v>2573</v>
      </c>
      <c r="Q212" s="17">
        <v>76727</v>
      </c>
      <c r="R212" s="63">
        <f t="shared" si="30"/>
        <v>335.34479387959914</v>
      </c>
      <c r="S212" s="67"/>
    </row>
    <row r="213" spans="3:19" ht="16.5" thickBot="1" x14ac:dyDescent="0.3">
      <c r="C213" s="4" t="s">
        <v>175</v>
      </c>
      <c r="D213" s="5">
        <v>3533</v>
      </c>
      <c r="E213" s="5">
        <v>4342</v>
      </c>
      <c r="F213" s="5">
        <v>4038</v>
      </c>
      <c r="G213" s="5">
        <v>3619</v>
      </c>
      <c r="H213" s="5">
        <v>2918</v>
      </c>
      <c r="I213" s="5">
        <v>3525</v>
      </c>
      <c r="J213" s="5">
        <v>3463</v>
      </c>
      <c r="K213" s="5">
        <v>4200</v>
      </c>
      <c r="L213" s="5">
        <v>4009</v>
      </c>
      <c r="M213" s="5">
        <v>3902</v>
      </c>
      <c r="N213" s="5">
        <v>3755</v>
      </c>
      <c r="O213" s="5">
        <v>4372</v>
      </c>
      <c r="P213" s="17">
        <f t="shared" si="29"/>
        <v>45676</v>
      </c>
      <c r="Q213" s="17">
        <v>1370975</v>
      </c>
      <c r="R213" s="63">
        <f t="shared" si="30"/>
        <v>333.16435383577385</v>
      </c>
      <c r="S213" s="67"/>
    </row>
    <row r="214" spans="3:19" ht="16.5" thickBot="1" x14ac:dyDescent="0.3">
      <c r="C214" s="4" t="s">
        <v>77</v>
      </c>
      <c r="D214" s="5">
        <v>4012</v>
      </c>
      <c r="E214" s="5">
        <v>5119</v>
      </c>
      <c r="F214" s="5">
        <v>4801</v>
      </c>
      <c r="G214" s="5">
        <v>4363</v>
      </c>
      <c r="H214" s="5">
        <v>3251</v>
      </c>
      <c r="I214" s="5">
        <v>3878</v>
      </c>
      <c r="J214" s="5">
        <v>4068</v>
      </c>
      <c r="K214" s="5">
        <v>4530</v>
      </c>
      <c r="L214" s="5">
        <v>4516</v>
      </c>
      <c r="M214" s="5">
        <v>4204</v>
      </c>
      <c r="N214" s="5">
        <v>4521</v>
      </c>
      <c r="O214" s="5">
        <v>5122</v>
      </c>
      <c r="P214" s="17">
        <f t="shared" si="29"/>
        <v>52385</v>
      </c>
      <c r="Q214" s="17">
        <v>1612739</v>
      </c>
      <c r="R214" s="63">
        <f t="shared" si="30"/>
        <v>324.82007317985119</v>
      </c>
      <c r="S214" s="67"/>
    </row>
    <row r="215" spans="3:19" ht="16.5" thickBot="1" x14ac:dyDescent="0.3">
      <c r="C215" s="4" t="s">
        <v>78</v>
      </c>
      <c r="D215" s="5">
        <v>2180</v>
      </c>
      <c r="E215" s="5">
        <v>2779</v>
      </c>
      <c r="F215" s="5">
        <v>2584</v>
      </c>
      <c r="G215" s="5">
        <v>2284</v>
      </c>
      <c r="H215" s="5">
        <v>1792</v>
      </c>
      <c r="I215" s="5">
        <v>2200</v>
      </c>
      <c r="J215" s="5">
        <v>2403</v>
      </c>
      <c r="K215" s="5">
        <v>2625</v>
      </c>
      <c r="L215" s="5">
        <v>2306</v>
      </c>
      <c r="M215" s="5">
        <v>2332</v>
      </c>
      <c r="N215" s="5">
        <v>2253</v>
      </c>
      <c r="O215" s="5">
        <v>2474</v>
      </c>
      <c r="P215" s="17">
        <f t="shared" si="29"/>
        <v>28212</v>
      </c>
      <c r="Q215" s="17">
        <v>907222</v>
      </c>
      <c r="R215" s="63">
        <f t="shared" si="30"/>
        <v>310.97129478782477</v>
      </c>
      <c r="S215" s="67"/>
    </row>
    <row r="216" spans="3:19" ht="16.5" thickBot="1" x14ac:dyDescent="0.3">
      <c r="C216" s="4" t="s">
        <v>79</v>
      </c>
      <c r="D216" s="5">
        <v>3537</v>
      </c>
      <c r="E216" s="5">
        <v>4554</v>
      </c>
      <c r="F216" s="5">
        <v>4248</v>
      </c>
      <c r="G216" s="5">
        <v>3793</v>
      </c>
      <c r="H216" s="5">
        <v>2981</v>
      </c>
      <c r="I216" s="5">
        <v>3292</v>
      </c>
      <c r="J216" s="5">
        <v>3768</v>
      </c>
      <c r="K216" s="5">
        <v>4128</v>
      </c>
      <c r="L216" s="5">
        <v>3791</v>
      </c>
      <c r="M216" s="5">
        <v>3743</v>
      </c>
      <c r="N216" s="5">
        <v>3662</v>
      </c>
      <c r="O216" s="5">
        <v>4099</v>
      </c>
      <c r="P216" s="17">
        <f t="shared" si="29"/>
        <v>45596</v>
      </c>
      <c r="Q216" s="17">
        <v>1477879</v>
      </c>
      <c r="R216" s="63">
        <f t="shared" si="30"/>
        <v>308.52322822098427</v>
      </c>
      <c r="S216" s="67"/>
    </row>
    <row r="217" spans="3:19" ht="16.5" thickBot="1" x14ac:dyDescent="0.3">
      <c r="C217" s="4" t="s">
        <v>123</v>
      </c>
      <c r="D217" s="5">
        <v>4020</v>
      </c>
      <c r="E217" s="5">
        <v>4874</v>
      </c>
      <c r="F217" s="5">
        <v>4803</v>
      </c>
      <c r="G217" s="5">
        <v>3820</v>
      </c>
      <c r="H217" s="5">
        <v>3353</v>
      </c>
      <c r="I217" s="5">
        <v>3829</v>
      </c>
      <c r="J217" s="5">
        <v>4084</v>
      </c>
      <c r="K217" s="5">
        <v>4620</v>
      </c>
      <c r="L217" s="5">
        <v>4453</v>
      </c>
      <c r="M217" s="5">
        <v>4538</v>
      </c>
      <c r="N217" s="5">
        <v>4292</v>
      </c>
      <c r="O217" s="5">
        <v>4692</v>
      </c>
      <c r="P217" s="17">
        <f t="shared" si="29"/>
        <v>51378</v>
      </c>
      <c r="Q217" s="17">
        <v>1669670</v>
      </c>
      <c r="R217" s="63">
        <f t="shared" si="30"/>
        <v>307.71350027250895</v>
      </c>
      <c r="S217" s="67"/>
    </row>
    <row r="218" spans="3:19" ht="16.5" thickBot="1" x14ac:dyDescent="0.3">
      <c r="C218" s="4" t="s">
        <v>118</v>
      </c>
      <c r="D218" s="5">
        <v>10977</v>
      </c>
      <c r="E218" s="5">
        <v>16778</v>
      </c>
      <c r="F218" s="5">
        <v>17019</v>
      </c>
      <c r="G218" s="5">
        <v>13778</v>
      </c>
      <c r="H218" s="5">
        <v>12109</v>
      </c>
      <c r="I218" s="5">
        <v>12435</v>
      </c>
      <c r="J218" s="5">
        <v>13370</v>
      </c>
      <c r="K218" s="5">
        <v>13826</v>
      </c>
      <c r="L218" s="5">
        <v>13683</v>
      </c>
      <c r="M218" s="5">
        <v>13271</v>
      </c>
      <c r="N218" s="5">
        <v>12456</v>
      </c>
      <c r="O218" s="5">
        <v>13456</v>
      </c>
      <c r="P218" s="17">
        <f t="shared" si="29"/>
        <v>163158</v>
      </c>
      <c r="Q218" s="17">
        <v>5760003</v>
      </c>
      <c r="R218" s="63">
        <f t="shared" si="30"/>
        <v>283.26026913527647</v>
      </c>
      <c r="S218" s="67"/>
    </row>
    <row r="219" spans="3:19" ht="16.5" thickBot="1" x14ac:dyDescent="0.3">
      <c r="C219" s="4" t="s">
        <v>124</v>
      </c>
      <c r="D219" s="5">
        <v>2525</v>
      </c>
      <c r="E219" s="5">
        <v>3497</v>
      </c>
      <c r="F219" s="5">
        <v>3792</v>
      </c>
      <c r="G219" s="5">
        <v>3188</v>
      </c>
      <c r="H219" s="5">
        <v>2756</v>
      </c>
      <c r="I219" s="5">
        <v>3213</v>
      </c>
      <c r="J219" s="5">
        <v>3816</v>
      </c>
      <c r="K219" s="5">
        <v>4202</v>
      </c>
      <c r="L219" s="5">
        <v>4378</v>
      </c>
      <c r="M219" s="5">
        <v>3895</v>
      </c>
      <c r="N219" s="5">
        <v>3855</v>
      </c>
      <c r="O219" s="5">
        <v>4168</v>
      </c>
      <c r="P219" s="17">
        <f t="shared" si="29"/>
        <v>43285</v>
      </c>
      <c r="Q219" s="17">
        <v>1581062</v>
      </c>
      <c r="R219" s="63">
        <f t="shared" si="30"/>
        <v>273.77168004796772</v>
      </c>
      <c r="S219" s="67"/>
    </row>
    <row r="220" spans="3:19" ht="16.5" thickBot="1" x14ac:dyDescent="0.3">
      <c r="C220" s="4" t="s">
        <v>117</v>
      </c>
      <c r="D220" s="5">
        <v>6146</v>
      </c>
      <c r="E220" s="5">
        <v>7805</v>
      </c>
      <c r="F220" s="5">
        <v>7651</v>
      </c>
      <c r="G220" s="5">
        <v>6558</v>
      </c>
      <c r="H220" s="5">
        <v>5255</v>
      </c>
      <c r="I220" s="5">
        <v>6427</v>
      </c>
      <c r="J220" s="5">
        <v>6765</v>
      </c>
      <c r="K220" s="5">
        <v>7708</v>
      </c>
      <c r="L220" s="5">
        <v>7679</v>
      </c>
      <c r="M220" s="5">
        <v>7723</v>
      </c>
      <c r="N220" s="5">
        <v>7916</v>
      </c>
      <c r="O220" s="5">
        <v>8806</v>
      </c>
      <c r="P220" s="17">
        <f t="shared" si="29"/>
        <v>86439</v>
      </c>
      <c r="Q220" s="17">
        <v>3242744</v>
      </c>
      <c r="R220" s="63">
        <f t="shared" si="30"/>
        <v>266.56128266677854</v>
      </c>
      <c r="S220" s="67"/>
    </row>
    <row r="221" spans="3:19" ht="16.5" thickBot="1" x14ac:dyDescent="0.3">
      <c r="C221" s="4" t="s">
        <v>125</v>
      </c>
      <c r="D221" s="5">
        <v>556</v>
      </c>
      <c r="E221" s="5">
        <v>1015</v>
      </c>
      <c r="F221" s="5">
        <v>372</v>
      </c>
      <c r="G221" s="5">
        <v>307</v>
      </c>
      <c r="H221" s="5">
        <v>414</v>
      </c>
      <c r="I221" s="5">
        <v>340</v>
      </c>
      <c r="J221" s="5">
        <v>399</v>
      </c>
      <c r="K221" s="5">
        <v>383</v>
      </c>
      <c r="L221" s="5">
        <v>379</v>
      </c>
      <c r="M221" s="5">
        <v>336</v>
      </c>
      <c r="N221" s="5">
        <v>328</v>
      </c>
      <c r="O221" s="5">
        <v>443</v>
      </c>
      <c r="P221" s="17">
        <f t="shared" si="29"/>
        <v>5272</v>
      </c>
      <c r="Q221" s="17">
        <v>253890</v>
      </c>
      <c r="R221" s="63">
        <f t="shared" si="30"/>
        <v>207.64898184253022</v>
      </c>
      <c r="S221" s="67"/>
    </row>
    <row r="222" spans="3:19" ht="16.5" thickBot="1" x14ac:dyDescent="0.3">
      <c r="C222" s="4" t="s">
        <v>119</v>
      </c>
      <c r="D222" s="5">
        <v>3624</v>
      </c>
      <c r="E222" s="5">
        <v>4635</v>
      </c>
      <c r="F222" s="5">
        <v>4946</v>
      </c>
      <c r="G222" s="5">
        <v>4145</v>
      </c>
      <c r="H222" s="5">
        <v>3324</v>
      </c>
      <c r="I222" s="5">
        <v>3969</v>
      </c>
      <c r="J222" s="5">
        <v>4028</v>
      </c>
      <c r="K222" s="5">
        <v>4778</v>
      </c>
      <c r="L222" s="5">
        <v>4410</v>
      </c>
      <c r="M222" s="5">
        <v>4248</v>
      </c>
      <c r="N222" s="5">
        <v>4159</v>
      </c>
      <c r="O222" s="5">
        <v>4338</v>
      </c>
      <c r="P222" s="17">
        <f t="shared" si="29"/>
        <v>50604</v>
      </c>
      <c r="Q222" s="17">
        <v>2535495</v>
      </c>
      <c r="R222" s="63">
        <f t="shared" si="30"/>
        <v>199.58233007755882</v>
      </c>
      <c r="S222" s="67"/>
    </row>
    <row r="223" spans="3:19" ht="16.5" thickBot="1" x14ac:dyDescent="0.3">
      <c r="C223" s="4" t="s">
        <v>126</v>
      </c>
      <c r="D223" s="5">
        <v>449</v>
      </c>
      <c r="E223" s="5">
        <v>567</v>
      </c>
      <c r="F223" s="5">
        <v>534</v>
      </c>
      <c r="G223" s="5">
        <v>470</v>
      </c>
      <c r="H223" s="5">
        <v>469</v>
      </c>
      <c r="I223" s="5">
        <v>491</v>
      </c>
      <c r="J223" s="5">
        <v>483</v>
      </c>
      <c r="K223" s="5">
        <v>528</v>
      </c>
      <c r="L223" s="5">
        <v>558</v>
      </c>
      <c r="M223" s="5">
        <v>488</v>
      </c>
      <c r="N223" s="5">
        <v>482</v>
      </c>
      <c r="O223" s="5">
        <v>541</v>
      </c>
      <c r="P223" s="17">
        <f t="shared" si="29"/>
        <v>6060</v>
      </c>
      <c r="Q223" s="17">
        <v>370543</v>
      </c>
      <c r="R223" s="63">
        <f t="shared" si="30"/>
        <v>163.5437722477553</v>
      </c>
      <c r="S223" s="67"/>
    </row>
    <row r="224" spans="3:19" ht="16.5" thickBot="1" x14ac:dyDescent="0.3">
      <c r="C224" s="4" t="s">
        <v>127</v>
      </c>
      <c r="D224" s="5">
        <v>156</v>
      </c>
      <c r="E224" s="5">
        <v>148</v>
      </c>
      <c r="F224" s="5">
        <v>179</v>
      </c>
      <c r="G224" s="5">
        <v>166</v>
      </c>
      <c r="H224" s="5">
        <v>111</v>
      </c>
      <c r="I224" s="5">
        <v>136</v>
      </c>
      <c r="J224" s="5">
        <v>184</v>
      </c>
      <c r="K224" s="5">
        <v>171</v>
      </c>
      <c r="L224" s="5">
        <v>208</v>
      </c>
      <c r="M224" s="5">
        <v>171</v>
      </c>
      <c r="N224" s="5">
        <v>149</v>
      </c>
      <c r="O224" s="5">
        <v>146</v>
      </c>
      <c r="P224" s="17">
        <f t="shared" si="29"/>
        <v>1925</v>
      </c>
      <c r="Q224" s="17">
        <v>167693</v>
      </c>
      <c r="R224" s="63">
        <f t="shared" si="30"/>
        <v>114.7931040651667</v>
      </c>
      <c r="S224" s="67"/>
    </row>
    <row r="225" spans="1:20" ht="16.5" thickBot="1" x14ac:dyDescent="0.3">
      <c r="C225" s="4" t="s">
        <v>115</v>
      </c>
      <c r="D225" s="5">
        <v>30</v>
      </c>
      <c r="E225" s="5">
        <v>29</v>
      </c>
      <c r="F225" s="5">
        <v>34</v>
      </c>
      <c r="G225" s="5">
        <v>18</v>
      </c>
      <c r="H225" s="5">
        <v>18</v>
      </c>
      <c r="I225" s="5">
        <v>25</v>
      </c>
      <c r="J225" s="5">
        <v>24</v>
      </c>
      <c r="K225" s="5">
        <v>32</v>
      </c>
      <c r="L225" s="5">
        <v>22</v>
      </c>
      <c r="M225" s="5">
        <v>33</v>
      </c>
      <c r="N225" s="5">
        <v>26</v>
      </c>
      <c r="O225" s="5">
        <v>32</v>
      </c>
      <c r="P225" s="17">
        <f t="shared" si="29"/>
        <v>323</v>
      </c>
      <c r="Q225" s="17">
        <v>515</v>
      </c>
      <c r="R225" s="63" t="s">
        <v>214</v>
      </c>
      <c r="S225" s="67"/>
    </row>
    <row r="226" spans="1:20" ht="16.5" thickBot="1" x14ac:dyDescent="0.3">
      <c r="C226" s="4" t="s">
        <v>80</v>
      </c>
      <c r="D226" s="5">
        <v>20</v>
      </c>
      <c r="E226" s="5">
        <v>30</v>
      </c>
      <c r="F226" s="5">
        <v>31</v>
      </c>
      <c r="G226" s="5">
        <v>28</v>
      </c>
      <c r="H226" s="5">
        <v>22</v>
      </c>
      <c r="I226" s="5">
        <v>26</v>
      </c>
      <c r="J226" s="5">
        <v>27</v>
      </c>
      <c r="K226" s="5">
        <v>85</v>
      </c>
      <c r="L226" s="5">
        <v>0</v>
      </c>
      <c r="M226" s="5">
        <v>0</v>
      </c>
      <c r="N226" s="5">
        <v>0</v>
      </c>
      <c r="O226" s="5">
        <v>0</v>
      </c>
      <c r="P226" s="17">
        <f t="shared" si="29"/>
        <v>269</v>
      </c>
      <c r="Q226" s="17">
        <v>6576</v>
      </c>
      <c r="R226" s="63" t="s">
        <v>214</v>
      </c>
      <c r="S226" s="67"/>
    </row>
    <row r="227" spans="1:20" ht="18.75" customHeight="1" thickBot="1" x14ac:dyDescent="0.3">
      <c r="C227" s="20" t="s">
        <v>16</v>
      </c>
      <c r="D227" s="21">
        <f t="shared" ref="D227:O227" si="31">SUM(D206:D226)</f>
        <v>57295</v>
      </c>
      <c r="E227" s="21">
        <f t="shared" si="31"/>
        <v>77384</v>
      </c>
      <c r="F227" s="21">
        <f t="shared" si="31"/>
        <v>74308</v>
      </c>
      <c r="G227" s="21">
        <f t="shared" si="31"/>
        <v>62754</v>
      </c>
      <c r="H227" s="21">
        <f t="shared" si="31"/>
        <v>51550</v>
      </c>
      <c r="I227" s="21">
        <f t="shared" si="31"/>
        <v>60105</v>
      </c>
      <c r="J227" s="21">
        <f t="shared" si="31"/>
        <v>65781</v>
      </c>
      <c r="K227" s="21">
        <f t="shared" si="31"/>
        <v>72901</v>
      </c>
      <c r="L227" s="21">
        <f t="shared" si="31"/>
        <v>71016</v>
      </c>
      <c r="M227" s="21">
        <f t="shared" si="31"/>
        <v>67922</v>
      </c>
      <c r="N227" s="21">
        <f t="shared" si="31"/>
        <v>67339</v>
      </c>
      <c r="O227" s="21">
        <f t="shared" si="31"/>
        <v>73604</v>
      </c>
      <c r="P227" s="21">
        <f t="shared" ref="P227" si="32">SUM(D227:O227)</f>
        <v>801959</v>
      </c>
      <c r="Q227" s="21">
        <v>25326722</v>
      </c>
      <c r="R227" s="21" t="s">
        <v>292</v>
      </c>
      <c r="S227" s="67"/>
    </row>
    <row r="228" spans="1:20" ht="17.25" thickBot="1" x14ac:dyDescent="0.3">
      <c r="C228" s="69" t="s">
        <v>138</v>
      </c>
      <c r="D228" s="70"/>
      <c r="E228" s="75"/>
      <c r="F228" s="75"/>
      <c r="G228" s="75"/>
      <c r="H228" s="75"/>
      <c r="I228" s="75"/>
      <c r="J228" s="75"/>
      <c r="K228" s="75"/>
      <c r="L228" s="75"/>
      <c r="M228" s="75"/>
      <c r="N228" s="75"/>
      <c r="O228" s="75"/>
      <c r="P228" s="75"/>
      <c r="Q228" s="75"/>
      <c r="R228" s="63"/>
      <c r="S228" s="67"/>
    </row>
    <row r="229" spans="1:20" ht="27.6" customHeight="1" x14ac:dyDescent="0.25">
      <c r="C229" s="169" t="s">
        <v>133</v>
      </c>
      <c r="D229" s="169"/>
      <c r="E229" s="169"/>
      <c r="F229" s="169"/>
      <c r="G229" s="169"/>
      <c r="H229" s="169"/>
      <c r="I229" s="169"/>
      <c r="J229" s="169"/>
      <c r="K229" s="169"/>
      <c r="L229" s="169"/>
      <c r="M229" s="169"/>
      <c r="N229" s="169"/>
      <c r="O229" s="169"/>
      <c r="P229" s="169"/>
      <c r="Q229" s="169"/>
      <c r="R229" s="169"/>
      <c r="S229" s="169"/>
    </row>
    <row r="230" spans="1:20" ht="16.5" x14ac:dyDescent="0.25">
      <c r="C230" s="74" t="s">
        <v>137</v>
      </c>
      <c r="D230" s="70"/>
      <c r="E230" s="75"/>
      <c r="F230" s="75"/>
      <c r="G230" s="75"/>
      <c r="H230" s="70"/>
      <c r="I230" s="70"/>
      <c r="J230" s="70"/>
      <c r="K230" s="70"/>
      <c r="L230" s="70"/>
      <c r="M230" s="70"/>
      <c r="N230" s="70"/>
      <c r="O230" s="70"/>
      <c r="P230" s="70"/>
      <c r="Q230" s="70"/>
      <c r="R230" s="70"/>
      <c r="S230" s="71"/>
    </row>
    <row r="231" spans="1:20" ht="62.25" customHeight="1" x14ac:dyDescent="0.25">
      <c r="A231" s="67"/>
      <c r="B231" s="68"/>
      <c r="C231" s="169" t="s">
        <v>284</v>
      </c>
      <c r="D231" s="169"/>
      <c r="E231" s="169"/>
      <c r="F231" s="169"/>
      <c r="G231" s="169"/>
      <c r="H231" s="169"/>
      <c r="I231" s="169"/>
      <c r="J231" s="169"/>
      <c r="K231" s="169"/>
      <c r="L231" s="169"/>
      <c r="M231" s="169"/>
      <c r="N231" s="169"/>
      <c r="O231" s="169"/>
      <c r="P231" s="169"/>
      <c r="Q231" s="169"/>
      <c r="R231" s="169"/>
      <c r="S231" s="169"/>
      <c r="T231" s="72"/>
    </row>
    <row r="232" spans="1:20" x14ac:dyDescent="0.25">
      <c r="C232" s="173" t="s">
        <v>84</v>
      </c>
      <c r="D232" s="173"/>
      <c r="E232" s="173"/>
      <c r="F232" s="173"/>
      <c r="G232" s="173"/>
      <c r="H232" s="173"/>
      <c r="I232" s="173"/>
      <c r="J232" s="173"/>
      <c r="K232" s="173"/>
      <c r="L232" s="173"/>
      <c r="M232" s="173"/>
      <c r="N232" s="173"/>
      <c r="O232" s="173"/>
      <c r="P232" s="173"/>
      <c r="Q232" s="173"/>
      <c r="R232" s="173"/>
      <c r="S232" s="173"/>
    </row>
    <row r="233" spans="1:20" x14ac:dyDescent="0.25">
      <c r="C233" s="173" t="s">
        <v>281</v>
      </c>
      <c r="D233" s="173"/>
      <c r="E233" s="173"/>
      <c r="F233" s="173"/>
      <c r="G233" s="173"/>
      <c r="H233" s="173"/>
      <c r="I233" s="173"/>
      <c r="J233" s="173"/>
      <c r="K233" s="173"/>
      <c r="L233" s="173"/>
      <c r="M233" s="173"/>
      <c r="N233" s="173"/>
      <c r="O233" s="173"/>
      <c r="P233" s="173"/>
      <c r="Q233" s="173"/>
      <c r="R233" s="173"/>
      <c r="S233" s="173"/>
    </row>
    <row r="234" spans="1:20" ht="18.75" customHeight="1" x14ac:dyDescent="0.25">
      <c r="C234" s="135"/>
      <c r="D234" s="136"/>
      <c r="E234" s="136"/>
      <c r="F234" s="136"/>
      <c r="G234" s="136"/>
      <c r="H234" s="135"/>
      <c r="I234" s="135"/>
      <c r="J234" s="135"/>
      <c r="K234" s="135"/>
      <c r="L234" s="135"/>
      <c r="M234" s="135"/>
      <c r="N234" s="135"/>
      <c r="O234" s="135"/>
      <c r="P234" s="135"/>
      <c r="Q234" s="135"/>
      <c r="R234" s="135"/>
    </row>
    <row r="235" spans="1:20" ht="18.75" customHeight="1" x14ac:dyDescent="0.25">
      <c r="C235" s="137" t="s">
        <v>108</v>
      </c>
      <c r="D235" s="135"/>
      <c r="E235" s="136"/>
      <c r="F235" s="136"/>
      <c r="G235" s="136"/>
      <c r="H235" s="135"/>
      <c r="I235" s="135"/>
      <c r="J235" s="135"/>
      <c r="K235" s="135"/>
      <c r="L235" s="135"/>
      <c r="M235" s="135"/>
      <c r="N235" s="135"/>
      <c r="O235" s="135"/>
      <c r="P235" s="135"/>
      <c r="Q235" s="135"/>
      <c r="R235" s="135"/>
    </row>
    <row r="236" spans="1:20" ht="18.75" customHeight="1" x14ac:dyDescent="0.25">
      <c r="C236" s="119"/>
      <c r="D236" s="119"/>
      <c r="E236" s="121"/>
      <c r="F236" s="121"/>
      <c r="G236" s="121"/>
    </row>
    <row r="237" spans="1:20" ht="14.25" customHeight="1" x14ac:dyDescent="0.25">
      <c r="C237" s="100" t="s">
        <v>86</v>
      </c>
      <c r="D237" s="101" t="s">
        <v>9</v>
      </c>
      <c r="E237" s="101" t="s">
        <v>10</v>
      </c>
      <c r="F237" s="101" t="s">
        <v>11</v>
      </c>
      <c r="G237" s="101" t="s">
        <v>12</v>
      </c>
      <c r="H237" s="101" t="s">
        <v>13</v>
      </c>
      <c r="I237" s="101" t="s">
        <v>2</v>
      </c>
      <c r="J237" s="101" t="s">
        <v>3</v>
      </c>
      <c r="K237" s="101" t="s">
        <v>4</v>
      </c>
      <c r="L237" s="101" t="s">
        <v>5</v>
      </c>
      <c r="M237" s="101" t="s">
        <v>6</v>
      </c>
      <c r="N237" s="101" t="s">
        <v>7</v>
      </c>
      <c r="O237" s="101" t="s">
        <v>8</v>
      </c>
      <c r="P237" s="101" t="s">
        <v>172</v>
      </c>
      <c r="R237" s="73"/>
      <c r="S237" s="67"/>
    </row>
    <row r="238" spans="1:20" ht="15.75" customHeight="1" x14ac:dyDescent="0.25">
      <c r="C238" s="103" t="s">
        <v>158</v>
      </c>
      <c r="D238" s="104"/>
      <c r="E238" s="105"/>
      <c r="F238" s="105"/>
      <c r="G238" s="105"/>
      <c r="H238" s="105"/>
      <c r="I238" s="105">
        <v>243</v>
      </c>
      <c r="J238" s="105">
        <v>260</v>
      </c>
      <c r="K238" s="105">
        <v>350</v>
      </c>
      <c r="L238" s="105">
        <v>311</v>
      </c>
      <c r="M238" s="105">
        <v>286</v>
      </c>
      <c r="N238" s="105">
        <v>277</v>
      </c>
      <c r="O238" s="105">
        <v>253</v>
      </c>
      <c r="P238" s="106">
        <f t="shared" ref="P238:P243" si="33">SUM(I238:O238)</f>
        <v>1980</v>
      </c>
      <c r="R238" s="138"/>
      <c r="S238" s="67"/>
    </row>
    <row r="239" spans="1:20" ht="15.75" customHeight="1" x14ac:dyDescent="0.25">
      <c r="C239" s="103" t="s">
        <v>160</v>
      </c>
      <c r="D239" s="104"/>
      <c r="E239" s="105"/>
      <c r="F239" s="105"/>
      <c r="G239" s="105"/>
      <c r="H239" s="105"/>
      <c r="I239" s="105">
        <v>186</v>
      </c>
      <c r="J239" s="105">
        <v>231</v>
      </c>
      <c r="K239" s="105">
        <v>204</v>
      </c>
      <c r="L239" s="105">
        <v>204</v>
      </c>
      <c r="M239" s="105">
        <v>206</v>
      </c>
      <c r="N239" s="105">
        <v>170</v>
      </c>
      <c r="O239" s="105">
        <v>220</v>
      </c>
      <c r="P239" s="106">
        <f t="shared" si="33"/>
        <v>1421</v>
      </c>
      <c r="R239" s="138"/>
      <c r="S239" s="67"/>
    </row>
    <row r="240" spans="1:20" ht="15.75" customHeight="1" x14ac:dyDescent="0.25">
      <c r="C240" s="103" t="s">
        <v>161</v>
      </c>
      <c r="D240" s="104"/>
      <c r="E240" s="105"/>
      <c r="F240" s="105"/>
      <c r="G240" s="105"/>
      <c r="H240" s="105"/>
      <c r="I240" s="105">
        <v>105</v>
      </c>
      <c r="J240" s="105">
        <v>140</v>
      </c>
      <c r="K240" s="105">
        <v>134</v>
      </c>
      <c r="L240" s="105">
        <v>116</v>
      </c>
      <c r="M240" s="105">
        <v>125</v>
      </c>
      <c r="N240" s="105">
        <v>128</v>
      </c>
      <c r="O240" s="105">
        <v>131</v>
      </c>
      <c r="P240" s="106">
        <f t="shared" si="33"/>
        <v>879</v>
      </c>
      <c r="R240" s="138"/>
      <c r="S240" s="67"/>
    </row>
    <row r="241" spans="3:19" x14ac:dyDescent="0.25">
      <c r="C241" s="103" t="s">
        <v>162</v>
      </c>
      <c r="D241" s="104"/>
      <c r="E241" s="105"/>
      <c r="F241" s="105"/>
      <c r="G241" s="105"/>
      <c r="H241" s="105"/>
      <c r="I241" s="105">
        <v>67</v>
      </c>
      <c r="J241" s="105">
        <v>77</v>
      </c>
      <c r="K241" s="105">
        <v>108</v>
      </c>
      <c r="L241" s="105">
        <v>105</v>
      </c>
      <c r="M241" s="105">
        <v>127</v>
      </c>
      <c r="N241" s="105">
        <v>159</v>
      </c>
      <c r="O241" s="105">
        <v>220</v>
      </c>
      <c r="P241" s="106">
        <f t="shared" si="33"/>
        <v>863</v>
      </c>
      <c r="R241" s="138"/>
      <c r="S241" s="67"/>
    </row>
    <row r="242" spans="3:19" x14ac:dyDescent="0.25">
      <c r="C242" s="103" t="s">
        <v>159</v>
      </c>
      <c r="D242" s="104"/>
      <c r="E242" s="105"/>
      <c r="F242" s="105"/>
      <c r="G242" s="105"/>
      <c r="H242" s="105"/>
      <c r="I242" s="105">
        <v>132</v>
      </c>
      <c r="J242" s="105">
        <v>121</v>
      </c>
      <c r="K242" s="105">
        <v>137</v>
      </c>
      <c r="L242" s="105">
        <v>110</v>
      </c>
      <c r="M242" s="105">
        <v>108</v>
      </c>
      <c r="N242" s="105">
        <v>86</v>
      </c>
      <c r="O242" s="105">
        <v>89</v>
      </c>
      <c r="P242" s="106">
        <f t="shared" si="33"/>
        <v>783</v>
      </c>
      <c r="R242" s="138"/>
      <c r="S242" s="67"/>
    </row>
    <row r="243" spans="3:19" ht="18.75" customHeight="1" x14ac:dyDescent="0.25">
      <c r="C243" s="100" t="s">
        <v>16</v>
      </c>
      <c r="D243" s="107">
        <f>SUM(D238:D242)</f>
        <v>0</v>
      </c>
      <c r="E243" s="107">
        <f>SUM(E238:E242)</f>
        <v>0</v>
      </c>
      <c r="F243" s="107">
        <f t="shared" ref="F243:I243" si="34">SUM(F238:F242)</f>
        <v>0</v>
      </c>
      <c r="G243" s="107">
        <f t="shared" si="34"/>
        <v>0</v>
      </c>
      <c r="H243" s="107">
        <f t="shared" si="34"/>
        <v>0</v>
      </c>
      <c r="I243" s="107">
        <f t="shared" si="34"/>
        <v>733</v>
      </c>
      <c r="J243" s="107">
        <f t="shared" ref="J243:L243" si="35">SUM(J238:J242)</f>
        <v>829</v>
      </c>
      <c r="K243" s="107">
        <f t="shared" si="35"/>
        <v>933</v>
      </c>
      <c r="L243" s="107">
        <f t="shared" si="35"/>
        <v>846</v>
      </c>
      <c r="M243" s="107">
        <f t="shared" ref="M243:O243" si="36">SUM(M238:M242)</f>
        <v>852</v>
      </c>
      <c r="N243" s="107">
        <f t="shared" si="36"/>
        <v>820</v>
      </c>
      <c r="O243" s="107">
        <f t="shared" si="36"/>
        <v>913</v>
      </c>
      <c r="P243" s="107">
        <f t="shared" si="33"/>
        <v>5926</v>
      </c>
      <c r="Q243" s="73"/>
      <c r="R243" s="73"/>
      <c r="S243" s="67"/>
    </row>
    <row r="244" spans="3:19" ht="15.75" customHeight="1" x14ac:dyDescent="0.25">
      <c r="C244" s="183" t="s">
        <v>87</v>
      </c>
      <c r="D244" s="183"/>
      <c r="E244" s="183"/>
      <c r="F244" s="183"/>
      <c r="G244" s="183"/>
      <c r="H244" s="183"/>
      <c r="I244" s="183"/>
      <c r="J244" s="183"/>
      <c r="K244" s="183"/>
      <c r="L244" s="183"/>
      <c r="M244" s="183"/>
      <c r="N244" s="183"/>
      <c r="O244" s="183"/>
      <c r="P244" s="183"/>
      <c r="Q244" s="183"/>
      <c r="R244" s="96"/>
    </row>
    <row r="245" spans="3:19" x14ac:dyDescent="0.25">
      <c r="C245" s="172" t="s">
        <v>281</v>
      </c>
      <c r="D245" s="172"/>
      <c r="E245" s="172"/>
      <c r="F245" s="172"/>
      <c r="G245" s="172"/>
      <c r="H245" s="172"/>
      <c r="I245" s="172"/>
      <c r="J245" s="172"/>
      <c r="K245" s="172"/>
      <c r="L245" s="172"/>
      <c r="M245" s="172"/>
      <c r="N245" s="172"/>
      <c r="O245" s="172"/>
      <c r="P245" s="172"/>
      <c r="Q245" s="172"/>
      <c r="R245" s="172"/>
    </row>
    <row r="246" spans="3:19" x14ac:dyDescent="0.25">
      <c r="D246" s="139"/>
      <c r="E246" s="140"/>
      <c r="F246" s="140"/>
      <c r="G246" s="140"/>
      <c r="H246" s="139"/>
      <c r="I246" s="139"/>
      <c r="J246" s="139"/>
      <c r="K246" s="139"/>
      <c r="L246" s="139"/>
      <c r="M246" s="139"/>
      <c r="N246" s="139"/>
      <c r="O246" s="139"/>
      <c r="P246" s="139"/>
      <c r="Q246" s="139"/>
    </row>
    <row r="247" spans="3:19" ht="16.5" x14ac:dyDescent="0.3">
      <c r="C247" s="115" t="s">
        <v>109</v>
      </c>
      <c r="D247" s="139"/>
      <c r="E247" s="140"/>
      <c r="F247" s="140"/>
      <c r="G247" s="140"/>
      <c r="H247" s="139"/>
      <c r="I247" s="139"/>
      <c r="J247" s="139"/>
      <c r="K247" s="139"/>
      <c r="L247" s="139"/>
      <c r="M247" s="139"/>
      <c r="N247" s="139"/>
      <c r="O247" s="139"/>
      <c r="P247" s="139"/>
      <c r="Q247" s="139"/>
    </row>
    <row r="248" spans="3:19" x14ac:dyDescent="0.25">
      <c r="C248" s="139"/>
      <c r="D248" s="139"/>
      <c r="E248" s="140"/>
      <c r="F248" s="140"/>
      <c r="G248" s="140"/>
      <c r="H248" s="139"/>
      <c r="I248" s="139"/>
      <c r="J248" s="139"/>
      <c r="K248" s="139"/>
      <c r="L248" s="139"/>
      <c r="M248" s="139"/>
      <c r="N248" s="139"/>
      <c r="O248" s="139"/>
      <c r="P248" s="139"/>
      <c r="Q248" s="139"/>
    </row>
    <row r="249" spans="3:19" x14ac:dyDescent="0.25">
      <c r="C249" s="101" t="s">
        <v>88</v>
      </c>
      <c r="D249" s="101" t="s">
        <v>9</v>
      </c>
      <c r="E249" s="101" t="s">
        <v>10</v>
      </c>
      <c r="F249" s="101" t="s">
        <v>11</v>
      </c>
      <c r="G249" s="101" t="s">
        <v>12</v>
      </c>
      <c r="H249" s="101" t="s">
        <v>13</v>
      </c>
      <c r="I249" s="101" t="s">
        <v>2</v>
      </c>
      <c r="J249" s="101" t="s">
        <v>3</v>
      </c>
      <c r="K249" s="101" t="s">
        <v>4</v>
      </c>
      <c r="L249" s="101" t="s">
        <v>5</v>
      </c>
      <c r="M249" s="101" t="s">
        <v>6</v>
      </c>
      <c r="N249" s="101" t="s">
        <v>7</v>
      </c>
      <c r="O249" s="101" t="s">
        <v>8</v>
      </c>
      <c r="P249" s="112" t="s">
        <v>172</v>
      </c>
      <c r="Q249" s="102" t="s">
        <v>23</v>
      </c>
      <c r="R249" s="73"/>
      <c r="S249" s="67"/>
    </row>
    <row r="250" spans="3:19" x14ac:dyDescent="0.25">
      <c r="C250" s="108" t="s">
        <v>163</v>
      </c>
      <c r="D250" s="104"/>
      <c r="E250" s="105"/>
      <c r="F250" s="105"/>
      <c r="G250" s="105"/>
      <c r="H250" s="105"/>
      <c r="I250" s="105">
        <v>4247</v>
      </c>
      <c r="J250" s="105">
        <v>4426</v>
      </c>
      <c r="K250" s="105">
        <v>4714</v>
      </c>
      <c r="L250" s="105">
        <v>4068</v>
      </c>
      <c r="M250" s="105">
        <v>4222</v>
      </c>
      <c r="N250" s="105">
        <v>3730</v>
      </c>
      <c r="O250" s="105">
        <v>4346</v>
      </c>
      <c r="P250" s="106">
        <f>SUM(I250:O250)</f>
        <v>29753</v>
      </c>
      <c r="Q250" s="109">
        <f>P250/$P$261</f>
        <v>0.35260725290353162</v>
      </c>
      <c r="R250" s="73"/>
      <c r="S250" s="67"/>
    </row>
    <row r="251" spans="3:19" x14ac:dyDescent="0.25">
      <c r="C251" s="108" t="s">
        <v>176</v>
      </c>
      <c r="D251" s="104"/>
      <c r="E251" s="105"/>
      <c r="F251" s="105"/>
      <c r="G251" s="105"/>
      <c r="H251" s="105"/>
      <c r="I251" s="105">
        <v>1827</v>
      </c>
      <c r="J251" s="105">
        <v>2119</v>
      </c>
      <c r="K251" s="105">
        <v>2747</v>
      </c>
      <c r="L251" s="105">
        <v>2846</v>
      </c>
      <c r="M251" s="105">
        <v>2694</v>
      </c>
      <c r="N251" s="105">
        <v>2429</v>
      </c>
      <c r="O251" s="105">
        <v>2581</v>
      </c>
      <c r="P251" s="106">
        <f t="shared" ref="P251:P259" si="37">SUM(I251:O251)</f>
        <v>17243</v>
      </c>
      <c r="Q251" s="109">
        <f t="shared" ref="Q251:Q259" si="38">P251/$P$261</f>
        <v>0.20434937188907323</v>
      </c>
      <c r="R251" s="73"/>
      <c r="S251" s="67"/>
    </row>
    <row r="252" spans="3:19" x14ac:dyDescent="0.25">
      <c r="C252" s="108" t="s">
        <v>164</v>
      </c>
      <c r="D252" s="104"/>
      <c r="E252" s="105"/>
      <c r="F252" s="105"/>
      <c r="G252" s="105"/>
      <c r="H252" s="105"/>
      <c r="I252" s="105">
        <v>1062</v>
      </c>
      <c r="J252" s="105">
        <v>1145</v>
      </c>
      <c r="K252" s="105">
        <v>1358</v>
      </c>
      <c r="L252" s="105">
        <v>1335</v>
      </c>
      <c r="M252" s="105">
        <v>1384</v>
      </c>
      <c r="N252" s="105">
        <v>1363</v>
      </c>
      <c r="O252" s="105">
        <v>1560</v>
      </c>
      <c r="P252" s="106">
        <f t="shared" si="37"/>
        <v>9207</v>
      </c>
      <c r="Q252" s="109">
        <f t="shared" si="38"/>
        <v>0.10911353401279925</v>
      </c>
      <c r="R252" s="73"/>
      <c r="S252" s="67"/>
    </row>
    <row r="253" spans="3:19" ht="15.75" customHeight="1" x14ac:dyDescent="0.25">
      <c r="C253" s="108" t="s">
        <v>210</v>
      </c>
      <c r="D253" s="104"/>
      <c r="E253" s="105"/>
      <c r="F253" s="105"/>
      <c r="G253" s="105"/>
      <c r="H253" s="105"/>
      <c r="I253" s="105">
        <v>330</v>
      </c>
      <c r="J253" s="105">
        <v>363</v>
      </c>
      <c r="K253" s="105">
        <v>443</v>
      </c>
      <c r="L253" s="105">
        <v>467</v>
      </c>
      <c r="M253" s="105">
        <v>678</v>
      </c>
      <c r="N253" s="105">
        <v>609</v>
      </c>
      <c r="O253" s="105">
        <v>549</v>
      </c>
      <c r="P253" s="106">
        <f t="shared" si="37"/>
        <v>3439</v>
      </c>
      <c r="Q253" s="109">
        <f t="shared" si="38"/>
        <v>4.0756103342024175E-2</v>
      </c>
      <c r="R253" s="73"/>
      <c r="S253" s="67"/>
    </row>
    <row r="254" spans="3:19" ht="15.75" customHeight="1" x14ac:dyDescent="0.25">
      <c r="C254" s="108" t="s">
        <v>177</v>
      </c>
      <c r="D254" s="104"/>
      <c r="E254" s="105"/>
      <c r="F254" s="105"/>
      <c r="G254" s="105"/>
      <c r="H254" s="105"/>
      <c r="I254" s="105">
        <v>413</v>
      </c>
      <c r="J254" s="105">
        <v>464</v>
      </c>
      <c r="K254" s="105">
        <v>507</v>
      </c>
      <c r="L254" s="105">
        <v>580</v>
      </c>
      <c r="M254" s="105">
        <v>490</v>
      </c>
      <c r="N254" s="105">
        <v>485</v>
      </c>
      <c r="O254" s="105">
        <v>499</v>
      </c>
      <c r="P254" s="106">
        <f t="shared" si="37"/>
        <v>3438</v>
      </c>
      <c r="Q254" s="109">
        <f t="shared" si="38"/>
        <v>4.0744252192462665E-2</v>
      </c>
      <c r="R254" s="73"/>
      <c r="S254" s="67"/>
    </row>
    <row r="255" spans="3:19" ht="13.5" customHeight="1" x14ac:dyDescent="0.25">
      <c r="C255" s="108" t="s">
        <v>165</v>
      </c>
      <c r="D255" s="104"/>
      <c r="E255" s="105"/>
      <c r="F255" s="105"/>
      <c r="G255" s="105"/>
      <c r="H255" s="105"/>
      <c r="I255" s="105">
        <v>434</v>
      </c>
      <c r="J255" s="105">
        <v>369</v>
      </c>
      <c r="K255" s="105">
        <v>433</v>
      </c>
      <c r="L255" s="105">
        <v>436</v>
      </c>
      <c r="M255" s="105">
        <v>392</v>
      </c>
      <c r="N255" s="105">
        <v>324</v>
      </c>
      <c r="O255" s="105">
        <v>344</v>
      </c>
      <c r="P255" s="106">
        <f t="shared" si="37"/>
        <v>2732</v>
      </c>
      <c r="Q255" s="109">
        <f t="shared" si="38"/>
        <v>3.2377340602038396E-2</v>
      </c>
      <c r="R255" s="73"/>
      <c r="S255" s="67"/>
    </row>
    <row r="256" spans="3:19" ht="30" customHeight="1" x14ac:dyDescent="0.25">
      <c r="C256" s="108" t="s">
        <v>167</v>
      </c>
      <c r="D256" s="104"/>
      <c r="E256" s="105"/>
      <c r="F256" s="105"/>
      <c r="G256" s="105"/>
      <c r="H256" s="105"/>
      <c r="I256" s="105">
        <v>381</v>
      </c>
      <c r="J256" s="105">
        <v>292</v>
      </c>
      <c r="K256" s="105">
        <v>351</v>
      </c>
      <c r="L256" s="105">
        <v>329</v>
      </c>
      <c r="M256" s="105">
        <v>380</v>
      </c>
      <c r="N256" s="105">
        <v>331</v>
      </c>
      <c r="O256" s="105">
        <v>404</v>
      </c>
      <c r="P256" s="106">
        <f t="shared" si="37"/>
        <v>2468</v>
      </c>
      <c r="Q256" s="109">
        <f t="shared" si="38"/>
        <v>2.9248637117800427E-2</v>
      </c>
      <c r="R256" s="73"/>
      <c r="S256" s="67"/>
    </row>
    <row r="257" spans="3:19" ht="15.75" customHeight="1" x14ac:dyDescent="0.25">
      <c r="C257" s="108" t="s">
        <v>166</v>
      </c>
      <c r="D257" s="104"/>
      <c r="E257" s="105"/>
      <c r="F257" s="105"/>
      <c r="G257" s="105"/>
      <c r="H257" s="105"/>
      <c r="I257" s="105">
        <v>240</v>
      </c>
      <c r="J257" s="105">
        <v>285</v>
      </c>
      <c r="K257" s="105">
        <v>297</v>
      </c>
      <c r="L257" s="105">
        <v>325</v>
      </c>
      <c r="M257" s="105">
        <v>298</v>
      </c>
      <c r="N257" s="105">
        <v>276</v>
      </c>
      <c r="O257" s="105">
        <v>300</v>
      </c>
      <c r="P257" s="106">
        <f t="shared" si="37"/>
        <v>2021</v>
      </c>
      <c r="Q257" s="109">
        <f t="shared" si="38"/>
        <v>2.395117326380659E-2</v>
      </c>
      <c r="R257" s="73"/>
      <c r="S257" s="67"/>
    </row>
    <row r="258" spans="3:19" ht="15.75" customHeight="1" x14ac:dyDescent="0.25">
      <c r="C258" s="108" t="s">
        <v>211</v>
      </c>
      <c r="D258" s="104"/>
      <c r="E258" s="105"/>
      <c r="F258" s="105"/>
      <c r="G258" s="105"/>
      <c r="H258" s="105"/>
      <c r="I258" s="105">
        <v>179</v>
      </c>
      <c r="J258" s="105">
        <v>179</v>
      </c>
      <c r="K258" s="105">
        <v>194</v>
      </c>
      <c r="L258" s="105">
        <v>181</v>
      </c>
      <c r="M258" s="105">
        <v>172</v>
      </c>
      <c r="N258" s="105">
        <v>155</v>
      </c>
      <c r="O258" s="105">
        <v>162</v>
      </c>
      <c r="P258" s="106">
        <f t="shared" si="37"/>
        <v>1222</v>
      </c>
      <c r="Q258" s="109">
        <f t="shared" si="38"/>
        <v>1.4482104764162123E-2</v>
      </c>
      <c r="R258" s="73"/>
      <c r="S258" s="67"/>
    </row>
    <row r="259" spans="3:19" ht="15.75" customHeight="1" x14ac:dyDescent="0.25">
      <c r="C259" s="108" t="s">
        <v>212</v>
      </c>
      <c r="D259" s="104"/>
      <c r="E259" s="105"/>
      <c r="F259" s="105"/>
      <c r="G259" s="105"/>
      <c r="H259" s="105"/>
      <c r="I259" s="105">
        <v>115</v>
      </c>
      <c r="J259" s="105">
        <v>117</v>
      </c>
      <c r="K259" s="105">
        <v>129</v>
      </c>
      <c r="L259" s="105">
        <v>136</v>
      </c>
      <c r="M259" s="105">
        <v>136</v>
      </c>
      <c r="N259" s="105">
        <v>122</v>
      </c>
      <c r="O259" s="105">
        <v>111</v>
      </c>
      <c r="P259" s="106">
        <f t="shared" si="37"/>
        <v>866</v>
      </c>
      <c r="Q259" s="109">
        <f t="shared" si="38"/>
        <v>1.0263095520265466E-2</v>
      </c>
      <c r="R259" s="73"/>
      <c r="S259" s="67"/>
    </row>
    <row r="260" spans="3:19" x14ac:dyDescent="0.25">
      <c r="C260" s="101" t="s">
        <v>89</v>
      </c>
      <c r="D260" s="110">
        <f>SUM(D250:D259)</f>
        <v>0</v>
      </c>
      <c r="E260" s="110">
        <f t="shared" ref="E260:I260" si="39">SUM(E250:E259)</f>
        <v>0</v>
      </c>
      <c r="F260" s="110">
        <f t="shared" si="39"/>
        <v>0</v>
      </c>
      <c r="G260" s="110">
        <f t="shared" si="39"/>
        <v>0</v>
      </c>
      <c r="H260" s="110">
        <f t="shared" si="39"/>
        <v>0</v>
      </c>
      <c r="I260" s="110">
        <f t="shared" si="39"/>
        <v>9228</v>
      </c>
      <c r="J260" s="110">
        <f t="shared" ref="J260:O260" si="40">SUM(J250:J259)</f>
        <v>9759</v>
      </c>
      <c r="K260" s="110">
        <f t="shared" si="40"/>
        <v>11173</v>
      </c>
      <c r="L260" s="110">
        <f t="shared" si="40"/>
        <v>10703</v>
      </c>
      <c r="M260" s="110">
        <f t="shared" si="40"/>
        <v>10846</v>
      </c>
      <c r="N260" s="110">
        <f t="shared" si="40"/>
        <v>9824</v>
      </c>
      <c r="O260" s="110">
        <f t="shared" si="40"/>
        <v>10856</v>
      </c>
      <c r="P260" s="110">
        <f>SUM(I260:O260)</f>
        <v>72389</v>
      </c>
      <c r="Q260" s="111">
        <f>SUM(Q250:Q259)</f>
        <v>0.85789286560796407</v>
      </c>
      <c r="R260" s="73"/>
      <c r="S260" s="67"/>
    </row>
    <row r="261" spans="3:19" x14ac:dyDescent="0.25">
      <c r="C261" s="101" t="s">
        <v>16</v>
      </c>
      <c r="D261" s="112"/>
      <c r="E261" s="112"/>
      <c r="F261" s="112"/>
      <c r="G261" s="112"/>
      <c r="H261" s="112"/>
      <c r="I261" s="112">
        <v>10819</v>
      </c>
      <c r="J261" s="112">
        <v>11273</v>
      </c>
      <c r="K261" s="112">
        <v>13009</v>
      </c>
      <c r="L261" s="112">
        <v>12470</v>
      </c>
      <c r="M261" s="112">
        <v>12544</v>
      </c>
      <c r="N261" s="112">
        <v>11611</v>
      </c>
      <c r="O261" s="112">
        <v>12654</v>
      </c>
      <c r="P261" s="110">
        <f>SUM(I261:O261)</f>
        <v>84380</v>
      </c>
      <c r="Q261" s="111">
        <v>1</v>
      </c>
      <c r="R261" s="73"/>
      <c r="S261" s="67"/>
    </row>
    <row r="262" spans="3:19" ht="14.65" customHeight="1" x14ac:dyDescent="0.25">
      <c r="C262" s="82" t="s">
        <v>90</v>
      </c>
      <c r="D262" s="141"/>
      <c r="E262" s="142"/>
      <c r="F262" s="142"/>
      <c r="G262" s="142"/>
      <c r="H262" s="141"/>
      <c r="I262" s="141"/>
      <c r="J262" s="141"/>
      <c r="K262" s="141"/>
      <c r="L262" s="141"/>
      <c r="M262" s="141"/>
      <c r="N262" s="141"/>
      <c r="O262" s="141"/>
      <c r="P262" s="141"/>
      <c r="Q262" s="141"/>
      <c r="R262" s="141"/>
    </row>
    <row r="263" spans="3:19" x14ac:dyDescent="0.25">
      <c r="C263" s="126"/>
      <c r="D263" s="57"/>
      <c r="E263" s="143"/>
      <c r="F263" s="143"/>
      <c r="G263" s="143"/>
      <c r="H263" s="57"/>
      <c r="I263" s="57"/>
      <c r="J263" s="57"/>
      <c r="K263" s="57"/>
      <c r="L263" s="57"/>
      <c r="M263" s="57"/>
      <c r="N263" s="57"/>
      <c r="O263" s="57"/>
      <c r="P263" s="57"/>
      <c r="Q263" s="57"/>
      <c r="R263" s="57"/>
    </row>
    <row r="264" spans="3:19" x14ac:dyDescent="0.25">
      <c r="C264" s="173" t="s">
        <v>91</v>
      </c>
      <c r="D264" s="173"/>
      <c r="E264" s="173"/>
      <c r="F264" s="173"/>
      <c r="G264" s="173"/>
      <c r="H264" s="173"/>
      <c r="I264" s="173"/>
      <c r="J264" s="173"/>
      <c r="K264" s="173"/>
      <c r="L264" s="173"/>
      <c r="M264" s="173"/>
      <c r="N264" s="173"/>
      <c r="O264" s="173"/>
      <c r="P264" s="173"/>
      <c r="Q264" s="173"/>
      <c r="R264" s="173"/>
    </row>
    <row r="265" spans="3:19" x14ac:dyDescent="0.25">
      <c r="C265" s="173" t="s">
        <v>281</v>
      </c>
      <c r="D265" s="173"/>
      <c r="E265" s="173"/>
      <c r="F265" s="173"/>
      <c r="G265" s="173"/>
      <c r="H265" s="173"/>
      <c r="I265" s="173"/>
      <c r="J265" s="173"/>
      <c r="K265" s="173"/>
      <c r="L265" s="173"/>
      <c r="M265" s="173"/>
      <c r="N265" s="173"/>
      <c r="O265" s="173"/>
      <c r="P265" s="173"/>
      <c r="Q265" s="173"/>
      <c r="R265" s="173"/>
    </row>
    <row r="266" spans="3:19" x14ac:dyDescent="0.25">
      <c r="C266" s="126"/>
      <c r="D266" s="126"/>
      <c r="E266" s="127"/>
      <c r="F266" s="127"/>
      <c r="G266" s="127"/>
      <c r="H266" s="126"/>
      <c r="I266" s="126"/>
      <c r="J266" s="126"/>
      <c r="K266" s="126"/>
      <c r="L266" s="126"/>
      <c r="M266" s="126"/>
      <c r="N266" s="126"/>
      <c r="O266" s="126"/>
      <c r="P266" s="126"/>
      <c r="Q266" s="126"/>
      <c r="R266" s="126"/>
    </row>
    <row r="267" spans="3:19" x14ac:dyDescent="0.25">
      <c r="D267" s="113"/>
      <c r="H267" s="113"/>
      <c r="I267" s="113"/>
      <c r="J267" s="113"/>
      <c r="K267" s="113"/>
      <c r="L267" s="113"/>
      <c r="M267" s="113"/>
      <c r="N267" s="113"/>
      <c r="O267" s="113"/>
      <c r="P267" s="113"/>
      <c r="Q267" s="113"/>
    </row>
    <row r="268" spans="3:19" ht="15" customHeight="1" x14ac:dyDescent="0.25">
      <c r="C268" s="182" t="s">
        <v>92</v>
      </c>
      <c r="D268" s="182"/>
      <c r="E268" s="182"/>
      <c r="F268" s="182"/>
      <c r="G268" s="182"/>
      <c r="H268" s="182"/>
      <c r="I268" s="182"/>
      <c r="J268" s="182"/>
      <c r="K268" s="182"/>
      <c r="L268" s="182"/>
      <c r="M268" s="182"/>
      <c r="N268" s="182"/>
      <c r="O268" s="182"/>
      <c r="P268" s="182"/>
      <c r="Q268" s="182"/>
      <c r="R268" s="182"/>
      <c r="S268" s="182"/>
    </row>
    <row r="269" spans="3:19" x14ac:dyDescent="0.25">
      <c r="C269" s="182"/>
      <c r="D269" s="182"/>
      <c r="E269" s="182"/>
      <c r="F269" s="182"/>
      <c r="G269" s="182"/>
      <c r="H269" s="182"/>
      <c r="I269" s="182"/>
      <c r="J269" s="182"/>
      <c r="K269" s="182"/>
      <c r="L269" s="182"/>
      <c r="M269" s="182"/>
      <c r="N269" s="182"/>
      <c r="O269" s="182"/>
      <c r="P269" s="182"/>
      <c r="Q269" s="182"/>
      <c r="R269" s="182"/>
      <c r="S269" s="182"/>
    </row>
    <row r="270" spans="3:19" ht="50.25" customHeight="1" x14ac:dyDescent="0.25">
      <c r="C270" s="182"/>
      <c r="D270" s="182"/>
      <c r="E270" s="182"/>
      <c r="F270" s="182"/>
      <c r="G270" s="182"/>
      <c r="H270" s="182"/>
      <c r="I270" s="182"/>
      <c r="J270" s="182"/>
      <c r="K270" s="182"/>
      <c r="L270" s="182"/>
      <c r="M270" s="182"/>
      <c r="N270" s="182"/>
      <c r="O270" s="182"/>
      <c r="P270" s="182"/>
      <c r="Q270" s="182"/>
      <c r="R270" s="182"/>
      <c r="S270" s="182"/>
    </row>
  </sheetData>
  <sortState xmlns:xlrd2="http://schemas.microsoft.com/office/spreadsheetml/2017/richdata2" ref="C206:R224">
    <sortCondition descending="1" ref="R206:R224"/>
  </sortState>
  <mergeCells count="38">
    <mergeCell ref="C6:K6"/>
    <mergeCell ref="C264:R264"/>
    <mergeCell ref="C265:R265"/>
    <mergeCell ref="C138:S138"/>
    <mergeCell ref="C139:S139"/>
    <mergeCell ref="C151:S151"/>
    <mergeCell ref="C152:S152"/>
    <mergeCell ref="C198:S198"/>
    <mergeCell ref="C199:S199"/>
    <mergeCell ref="C93:S93"/>
    <mergeCell ref="C95:S95"/>
    <mergeCell ref="C96:S96"/>
    <mergeCell ref="D102:H102"/>
    <mergeCell ref="D177:R177"/>
    <mergeCell ref="C195:S195"/>
    <mergeCell ref="C56:O56"/>
    <mergeCell ref="C268:S270"/>
    <mergeCell ref="C232:S232"/>
    <mergeCell ref="C233:S233"/>
    <mergeCell ref="C245:R245"/>
    <mergeCell ref="C231:S231"/>
    <mergeCell ref="C244:Q244"/>
    <mergeCell ref="C7:K7"/>
    <mergeCell ref="C37:Q37"/>
    <mergeCell ref="C203:R203"/>
    <mergeCell ref="C229:S229"/>
    <mergeCell ref="C9:S9"/>
    <mergeCell ref="C18:R18"/>
    <mergeCell ref="C19:R19"/>
    <mergeCell ref="C30:R30"/>
    <mergeCell ref="C31:R31"/>
    <mergeCell ref="C49:S49"/>
    <mergeCell ref="C50:S50"/>
    <mergeCell ref="D178:H178"/>
    <mergeCell ref="Q102:R102"/>
    <mergeCell ref="C171:S171"/>
    <mergeCell ref="C172:S172"/>
    <mergeCell ref="C101:R101"/>
  </mergeCells>
  <phoneticPr fontId="2"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standar SUPERSALUD" ma:contentTypeID="0x010100013831AC148D7240B2B0A92D12A981FC00653506D51B1C3B48885C915F6085D23D" ma:contentTypeVersion="33" ma:contentTypeDescription="Crear nuevo documento." ma:contentTypeScope="" ma:versionID="2c3308cf7bb6adbf9cb1bf50cfc4a7b0">
  <xsd:schema xmlns:xsd="http://www.w3.org/2001/XMLSchema" xmlns:xs="http://www.w3.org/2001/XMLSchema" xmlns:p="http://schemas.microsoft.com/office/2006/metadata/properties" xmlns:ns1="http://schemas.microsoft.com/sharepoint/v3" xmlns:ns2="b6565643-c00f-44ce-b5d1-532a85e4382c" xmlns:ns3="http://schemas.microsoft.com/sharepoint/v3/fields" xmlns:ns4="fc59cac2-4a0b-49e5-b878-56577be82993" targetNamespace="http://schemas.microsoft.com/office/2006/metadata/properties" ma:root="true" ma:fieldsID="5e0de758c87cb0a861c546031228f093" ns1:_="" ns2:_="" ns3:_="" ns4:_="">
    <xsd:import namespace="http://schemas.microsoft.com/sharepoint/v3"/>
    <xsd:import namespace="b6565643-c00f-44ce-b5d1-532a85e4382c"/>
    <xsd:import namespace="http://schemas.microsoft.com/sharepoint/v3/fields"/>
    <xsd:import namespace="fc59cac2-4a0b-49e5-b878-56577be82993"/>
    <xsd:element name="properties">
      <xsd:complexType>
        <xsd:sequence>
          <xsd:element name="documentManagement">
            <xsd:complexType>
              <xsd:all>
                <xsd:element ref="ns2:Numero"/>
                <xsd:element ref="ns1:Language" minOccurs="0"/>
                <xsd:element ref="ns2:Descripcion"/>
                <xsd:element ref="ns2:Fecha_x0020_de_x0020_Publicacion" minOccurs="0"/>
                <xsd:element ref="ns2:FechaPublicacion" minOccurs="0"/>
                <xsd:element ref="ns2:FechaCaducidad" minOccurs="0"/>
                <xsd:element ref="ns2:Nombre_del_responsable_Produccion" minOccurs="0"/>
                <xsd:element ref="ns2:Codigo_serie" minOccurs="0"/>
                <xsd:element ref="ns2:Codigo_Subserie" minOccurs="0"/>
                <xsd:element ref="ns2:Palabras_Claves" minOccurs="0"/>
                <xsd:element ref="ns2:Fecha_de_Caducidad" minOccurs="0"/>
                <xsd:element ref="ns2:Nombre_del_archivo_con_extension" minOccurs="0"/>
                <xsd:element ref="ns2:Subserie" minOccurs="0"/>
                <xsd:element ref="ns2:Fecha_de_Generacion_Informacion" minOccurs="0"/>
                <xsd:element ref="ns2:Medio_de_conservacion_y_x002f_o_soporte" minOccurs="0"/>
                <xsd:element ref="ns3:_Format" minOccurs="0"/>
                <xsd:element ref="ns2:Informacion_publicada_o_disponible" minOccurs="0"/>
                <xsd:element ref="ns2:Frecuencia_de_actualizacion" minOccurs="0"/>
                <xsd:element ref="ns2:Estado_Plantilla" minOccurs="0"/>
                <xsd:element ref="ns2:Código_x0020_del_x0020_reponsable_x0020_Producción" minOccurs="0"/>
                <xsd:element ref="ns4:TaxCatchAllLabel" minOccurs="0"/>
                <xsd:element ref="ns2:f2931104761c43619c32589b14283c3d" minOccurs="0"/>
                <xsd:element ref="ns2:n7ea3bf5d968464a99702783eb8721dd" minOccurs="0"/>
                <xsd:element ref="ns2:k6e49ac2d53b4321b6bf2a64ac630f1e" minOccurs="0"/>
                <xsd:element ref="ns2:e9b4dd5958b242f1b9a6ead3e1222f02" minOccurs="0"/>
                <xsd:element ref="ns2:_dlc_DocId" minOccurs="0"/>
                <xsd:element ref="ns2:ma69eb2887be407a9d5f3fa084f68ae7" minOccurs="0"/>
                <xsd:element ref="ns2:_dlc_DocIdUrl" minOccurs="0"/>
                <xsd:element ref="ns2:_dlc_DocIdPersistId" minOccurs="0"/>
                <xsd:element ref="ns2:hc05d8cf50584709bf9d898f7cd63ea9"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5" nillable="true" ma:displayName="Idioma" ma:description="Establece el Idioma, lengua o dialecto en que se encuentra la información." ma:format="Dropdown" ma:internalName="Language">
      <xsd:simpleType>
        <xsd:restriction base="dms:Choice">
          <xsd:enumeration value="Árabe (Arabia Saudí)"/>
          <xsd:enumeration value="Búlgaro (Bulgaria)"/>
          <xsd:enumeration value="Chino (Hong Kong, RAE)"/>
          <xsd:enumeration value="Chino (República Popular China)"/>
          <xsd:enumeration value="Chino (Taiwán)"/>
          <xsd:enumeration value="Croata (Croacia)"/>
          <xsd:enumeration value="Checo (República Checa)"/>
          <xsd:enumeration value="Danés (Dinamarca)"/>
          <xsd:enumeration value="Neerlandés (Países Bajos)"/>
          <xsd:enumeration value="Inglés"/>
          <xsd:enumeration value="Estonio (Estonia)"/>
          <xsd:enumeration value="Finés (Finlandia)"/>
          <xsd:enumeration value="Francés (Francia)"/>
          <xsd:enumeration value="Alemán (Alemania)"/>
          <xsd:enumeration value="Griego (Grecia)"/>
          <xsd:enumeration value="Hebreo (Israel)"/>
          <xsd:enumeration value="Hindi (India)"/>
          <xsd:enumeration value="Húngaro (Hungría)"/>
          <xsd:enumeration value="Indonesio (Indonesia)"/>
          <xsd:enumeration value="Italiano (Italia)"/>
          <xsd:enumeration value="Japonés (Japón)"/>
          <xsd:enumeration value="Coreano (Corea)"/>
          <xsd:enumeration value="Letón (Letonia)"/>
          <xsd:enumeration value="Lituano (Lituania)"/>
          <xsd:enumeration value="Malayo (Malasia)"/>
          <xsd:enumeration value="Noruego (Bokmal) (Noruega)"/>
          <xsd:enumeration value="Polaco (Polonia)"/>
          <xsd:enumeration value="Portugués (Brasil)"/>
          <xsd:enumeration value="Portugués (Portugal)"/>
          <xsd:enumeration value="Rumano (Rumania)"/>
          <xsd:enumeration value="Ruso (Rusia)"/>
          <xsd:enumeration value="Serbio (latino) (Serbia)"/>
          <xsd:enumeration value="Eslovaco (Eslovaquia)"/>
          <xsd:enumeration value="Esloveno (Eslovenia)"/>
          <xsd:enumeration value="Español (España)"/>
          <xsd:enumeration value="Sueco (Suecia)"/>
          <xsd:enumeration value="Tailandés (Tailandia)"/>
          <xsd:enumeration value="Turco (Turquía)"/>
          <xsd:enumeration value="Ucraniano (Ucrania)"/>
          <xsd:enumeration value="Urdu (República Islámica de Pakistán)"/>
          <xsd:enumeration value="Vietnamita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b6565643-c00f-44ce-b5d1-532a85e4382c" elementFormDefault="qualified">
    <xsd:import namespace="http://schemas.microsoft.com/office/2006/documentManagement/types"/>
    <xsd:import namespace="http://schemas.microsoft.com/office/infopath/2007/PartnerControls"/>
    <xsd:element name="Numero" ma:index="2" ma:displayName="Número" ma:description="Consecutivo o identificador único de documento que la dependencia crea al momento de publicar la información." ma:internalName="Numero" ma:readOnly="false">
      <xsd:simpleType>
        <xsd:restriction base="dms:Text">
          <xsd:maxLength value="255"/>
        </xsd:restriction>
      </xsd:simpleType>
    </xsd:element>
    <xsd:element name="Descripcion" ma:index="7" ma:displayName="Descripción" ma:description="Defina brevemente de qué se trata la información. máximo 200 caracteres." ma:internalName="Descripcion" ma:readOnly="false">
      <xsd:simpleType>
        <xsd:restriction base="dms:Note">
          <xsd:maxLength value="255"/>
        </xsd:restriction>
      </xsd:simpleType>
    </xsd:element>
    <xsd:element name="Fecha_x0020_de_x0020_Publicacion" ma:index="8" nillable="true" ma:displayName="Fecha de Publicación" ma:description="Corresponde a la fecha que se publica el documento dentro de portal web." ma:format="DateOnly" ma:internalName="Fecha_x0020_de_x0020_Publicacion">
      <xsd:simpleType>
        <xsd:restriction base="dms:DateTime"/>
      </xsd:simpleType>
    </xsd:element>
    <xsd:element name="FechaPublicacion" ma:index="11" nillable="true" ma:displayName="Fecha creación documento" ma:description="Fecha publicación del documento." ma:format="DateOnly" ma:internalName="FechaPublicacion">
      <xsd:simpleType>
        <xsd:restriction base="dms:DateTime"/>
      </xsd:simpleType>
    </xsd:element>
    <xsd:element name="FechaCaducidad" ma:index="12" nillable="true" ma:displayName="Fecha fin de publicación" ma:description="Fecha en la que el documento deja de estar vigente." ma:format="DateOnly" ma:internalName="FechaCaducidad">
      <xsd:simpleType>
        <xsd:restriction base="dms:DateTime"/>
      </xsd:simpleType>
    </xsd:element>
    <xsd:element name="Nombre_del_responsable_Produccion" ma:index="13" nillable="true" ma:displayName="Nombre del responsable de producción." ma:description="Corresponde al nombre de la dependencia encargada de la Producción de la información para efectos de permitir su correcta elaboración." ma:internalName="Nombre_del_responsable_Produccion">
      <xsd:simpleType>
        <xsd:restriction base="dms:Text">
          <xsd:maxLength value="250"/>
        </xsd:restriction>
      </xsd:simpleType>
    </xsd:element>
    <xsd:element name="Codigo_serie" ma:index="14" nillable="true" ma:displayName="Código de Serie" ma:internalName="Codigo_serie">
      <xsd:simpleType>
        <xsd:restriction base="dms:Text">
          <xsd:maxLength value="250"/>
        </xsd:restriction>
      </xsd:simpleType>
    </xsd:element>
    <xsd:element name="Codigo_Subserie" ma:index="15" nillable="true" ma:displayName="Código de Subserie." ma:internalName="Codigo_Subserie">
      <xsd:simpleType>
        <xsd:restriction base="dms:Text">
          <xsd:maxLength value="250"/>
        </xsd:restriction>
      </xsd:simpleType>
    </xsd:element>
    <xsd:element name="Palabras_Claves" ma:index="16" nillable="true" ma:displayName="Temática - Palabras clave" ma:internalName="Palabras_Claves">
      <xsd:simpleType>
        <xsd:restriction base="dms:Text">
          <xsd:maxLength value="250"/>
        </xsd:restriction>
      </xsd:simpleType>
    </xsd:element>
    <xsd:element name="Fecha_de_Caducidad" ma:index="17" nillable="true" ma:displayName="Fecha de Caducidad" ma:format="DateOnly" ma:internalName="Fecha_de_Caducidad">
      <xsd:simpleType>
        <xsd:restriction base="dms:DateTime"/>
      </xsd:simpleType>
    </xsd:element>
    <xsd:element name="Nombre_del_archivo_con_extension" ma:index="19" nillable="true" ma:displayName="Nombre del archivo con extensión" ma:internalName="Nombre_del_archivo_con_extension">
      <xsd:simpleType>
        <xsd:restriction base="dms:Text">
          <xsd:maxLength value="250"/>
        </xsd:restriction>
      </xsd:simpleType>
    </xsd:element>
    <xsd:element name="Subserie" ma:index="20" nillable="true" ma:displayName="SubSerie." ma:description="Este dato corresponde a la clasificación documental de cada documento." ma:internalName="Subserie">
      <xsd:simpleType>
        <xsd:restriction base="dms:Text">
          <xsd:maxLength value="250"/>
        </xsd:restriction>
      </xsd:simpleType>
    </xsd:element>
    <xsd:element name="Fecha_de_Generacion_Informacion" ma:index="21" nillable="true" ma:displayName="Fecha de generación información" ma:description="Identifique la fecha cuando se creó la información. Esta fecha no puede ser igual a la fecha de publicación." ma:format="DateOnly" ma:internalName="Fecha_de_Generacion_Informacion">
      <xsd:simpleType>
        <xsd:restriction base="dms:DateTime"/>
      </xsd:simpleType>
    </xsd:element>
    <xsd:element name="Medio_de_conservacion_y_x002f_o_soporte" ma:index="22" nillable="true" ma:displayName="Medio de conservación y/o soporte" ma:description="Defina si el documento es: &#10;o Documento físico, documentos se encuentra impreso.                &#10;o Documento electrónico, documento que se encuentra creado y publicado en formato PDF con OCR.&#10;o Documento digital, documento escaneado del documento físico, sin OCR.&#10;" ma:format="Dropdown" ma:internalName="Medio_de_conservacion_y_x002F_o_soporte">
      <xsd:simpleType>
        <xsd:restriction base="dms:Choice">
          <xsd:enumeration value="Documento físico"/>
          <xsd:enumeration value="Documento electrónico"/>
          <xsd:enumeration value="Documento Digital"/>
        </xsd:restriction>
      </xsd:simpleType>
    </xsd:element>
    <xsd:element name="Informacion_publicada_o_disponible" ma:index="24" nillable="true" ma:displayName="Información publicada y/o disponible" ma:description="Indica el lugar donde se encuentra publicado o puede ser consultado el documento. Digite el URL o la sección donde publicará el documento Ej. Superintendencia/políticas, Planes y Programas/plan anual de gestión." ma:internalName="Informacion_publicada_o_disponible">
      <xsd:simpleType>
        <xsd:restriction base="dms:Text">
          <xsd:maxLength value="250"/>
        </xsd:restriction>
      </xsd:simpleType>
    </xsd:element>
    <xsd:element name="Frecuencia_de_actualizacion" ma:index="25" nillable="true" ma:displayName="Frecuencia de actualización" ma:description="Identifica la periodicidad o el segmento de tiempo con la que actualiza la información, de acuerdo a su naturaleza y a la normativa aplicable." ma:format="Dropdown" ma:internalName="Frecuencia_de_actualizacion">
      <xsd:simpleType>
        <xsd:restriction base="dms:Choice">
          <xsd:enumeration value="Cada minuto"/>
          <xsd:enumeration value="Cada hora"/>
          <xsd:enumeration value="Medio Día"/>
          <xsd:enumeration value="Diaria"/>
          <xsd:enumeration value="Semanal"/>
          <xsd:enumeration value="Mensual"/>
          <xsd:enumeration value="Bimestral"/>
          <xsd:enumeration value="Trimestral"/>
          <xsd:enumeration value="Cuatrimestral"/>
          <xsd:enumeration value="Semestral"/>
          <xsd:enumeration value="Anual"/>
          <xsd:enumeration value="Histórica"/>
          <xsd:enumeration value="Por demanda"/>
        </xsd:restriction>
      </xsd:simpleType>
    </xsd:element>
    <xsd:element name="Estado_Plantilla" ma:index="26" nillable="true" ma:displayName="Estado" ma:description="Corresponde a los planes y programas que se encuentra en vigencia (Si no aplica, seleccione la palabra no aplica dentro de la lista)." ma:format="Dropdown" ma:internalName="Estado_Plantilla" ma:readOnly="false">
      <xsd:simpleType>
        <xsd:restriction base="dms:Choice">
          <xsd:enumeration value="En ejecución"/>
          <xsd:enumeration value="En estudio"/>
          <xsd:enumeration value="Obsolesencia"/>
          <xsd:enumeration value="No Aplica"/>
        </xsd:restriction>
      </xsd:simpleType>
    </xsd:element>
    <xsd:element name="Código_x0020_del_x0020_reponsable_x0020_Producción" ma:index="27" nillable="true" ma:displayName="Código del reponsable Producción" ma:description="código de dependencia acorde a las TRD" ma:internalName="C_x00f3_digo_x0020_del_x0020_reponsable_x0020_Producci_x00f3_n" ma:readOnly="false">
      <xsd:simpleType>
        <xsd:restriction base="dms:Text">
          <xsd:maxLength value="255"/>
        </xsd:restriction>
      </xsd:simpleType>
    </xsd:element>
    <xsd:element name="f2931104761c43619c32589b14283c3d" ma:index="30" nillable="true" ma:taxonomy="true" ma:internalName="f2931104761c43619c32589b14283c3d" ma:taxonomyFieldName="Area" ma:displayName="Area_" ma:default="" ma:fieldId="{f2931104-761c-4361-9c32-589b14283c3d}" ma:sspId="3ac77b2c-d325-4e94-982b-ed583e66bd71" ma:termSetId="975aef82-27af-4c68-8901-f8a422c3640d" ma:anchorId="00000000-0000-0000-0000-000000000000" ma:open="false" ma:isKeyword="false">
      <xsd:complexType>
        <xsd:sequence>
          <xsd:element ref="pc:Terms" minOccurs="0" maxOccurs="1"/>
        </xsd:sequence>
      </xsd:complexType>
    </xsd:element>
    <xsd:element name="n7ea3bf5d968464a99702783eb8721dd" ma:index="32" nillable="true" ma:taxonomy="true" ma:internalName="n7ea3bf5d968464a99702783eb8721dd" ma:taxonomyFieldName="Mes" ma:displayName="Mes_" ma:default="" ma:fieldId="{77ea3bf5-d968-464a-9970-2783eb8721dd}" ma:sspId="3ac77b2c-d325-4e94-982b-ed583e66bd71" ma:termSetId="06abac69-b213-43b5-806b-878bc1c34c08" ma:anchorId="00000000-0000-0000-0000-000000000000" ma:open="false" ma:isKeyword="false">
      <xsd:complexType>
        <xsd:sequence>
          <xsd:element ref="pc:Terms" minOccurs="0" maxOccurs="1"/>
        </xsd:sequence>
      </xsd:complexType>
    </xsd:element>
    <xsd:element name="k6e49ac2d53b4321b6bf2a64ac630f1e" ma:index="34" nillable="true" ma:taxonomy="true" ma:internalName="k6e49ac2d53b4321b6bf2a64ac630f1e" ma:taxonomyFieldName="Categoria" ma:displayName="Categoria_" ma:default="" ma:fieldId="{46e49ac2-d53b-4321-b6bf-2a64ac630f1e}" ma:sspId="3ac77b2c-d325-4e94-982b-ed583e66bd71" ma:termSetId="1996e4f0-9f70-45d0-9cf8-5594ce6ccc92" ma:anchorId="00000000-0000-0000-0000-000000000000" ma:open="false" ma:isKeyword="false">
      <xsd:complexType>
        <xsd:sequence>
          <xsd:element ref="pc:Terms" minOccurs="0" maxOccurs="1"/>
        </xsd:sequence>
      </xsd:complexType>
    </xsd:element>
    <xsd:element name="e9b4dd5958b242f1b9a6ead3e1222f02" ma:index="37" nillable="true" ma:taxonomy="true" ma:internalName="e9b4dd5958b242f1b9a6ead3e1222f02" ma:taxonomyFieldName="TipoNorma" ma:displayName="Tipo de Norma1" ma:default="" ma:fieldId="{e9b4dd59-58b2-42f1-b9a6-ead3e1222f02}" ma:sspId="3ac77b2c-d325-4e94-982b-ed583e66bd71" ma:termSetId="457ed1eb-1a38-4c16-989d-36881632a6d4" ma:anchorId="00000000-0000-0000-0000-000000000000" ma:open="false" ma:isKeyword="false">
      <xsd:complexType>
        <xsd:sequence>
          <xsd:element ref="pc:Terms" minOccurs="0" maxOccurs="1"/>
        </xsd:sequence>
      </xsd:complexType>
    </xsd:element>
    <xsd:element name="_dlc_DocId" ma:index="38" nillable="true" ma:displayName="Valor de Id. de documento" ma:description="El valor del identificador de documento asignado a este elemento." ma:internalName="_dlc_DocId" ma:readOnly="true">
      <xsd:simpleType>
        <xsd:restriction base="dms:Text"/>
      </xsd:simpleType>
    </xsd:element>
    <xsd:element name="ma69eb2887be407a9d5f3fa084f68ae7" ma:index="39" nillable="true" ma:taxonomy="true" ma:internalName="ma69eb2887be407a9d5f3fa084f68ae7" ma:taxonomyFieldName="TipoVigilado" ma:displayName="Tipo de vigilado_" ma:default="" ma:fieldId="{6a69eb28-87be-407a-9d5f-3fa084f68ae7}" ma:sspId="3ac77b2c-d325-4e94-982b-ed583e66bd71" ma:termSetId="f150babb-547c-4ed8-99eb-fb00aa8c7338" ma:anchorId="00000000-0000-0000-0000-000000000000" ma:open="false" ma:isKeyword="false">
      <xsd:complexType>
        <xsd:sequence>
          <xsd:element ref="pc:Terms" minOccurs="0" maxOccurs="1"/>
        </xsd:sequence>
      </xsd:complexType>
    </xsd:element>
    <xsd:element name="_dlc_DocIdUrl" ma:index="40"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1" nillable="true" ma:displayName="Persist ID" ma:description="Keep ID on add." ma:hidden="true" ma:internalName="_dlc_DocIdPersistId" ma:readOnly="true">
      <xsd:simpleType>
        <xsd:restriction base="dms:Boolean"/>
      </xsd:simpleType>
    </xsd:element>
    <xsd:element name="hc05d8cf50584709bf9d898f7cd63ea9" ma:index="42" nillable="true" ma:taxonomy="true" ma:internalName="hc05d8cf50584709bf9d898f7cd63ea9" ma:taxonomyFieldName="Ano" ma:displayName="Año_" ma:default="" ma:fieldId="{1c05d8cf-5058-4709-bf9d-898f7cd63ea9}" ma:sspId="3ac77b2c-d325-4e94-982b-ed583e66bd71" ma:termSetId="6ccbfcdd-29ad-4c07-a09c-afb8a915800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Format" ma:index="23" nillable="true" ma:displayName="Formato" ma:description="Identifica la forma, tamaño o modo en la que se presenta la información o se permite su visualización o consulta, tales como: hoja de cálculo, imagen, audio, video, documento de texto, etc." ma:format="Dropdown" ma:internalName="_Format">
      <xsd:simpleType>
        <xsd:restriction base="dms:Choice">
          <xsd:enumeration value="Hoja de calculo"/>
          <xsd:enumeration value="Documento de texto"/>
          <xsd:enumeration value="Audio"/>
          <xsd:enumeration value="Video"/>
          <xsd:enumeration value="Imagen"/>
        </xsd:restriction>
      </xsd:simpleType>
    </xsd:element>
  </xsd:schema>
  <xsd:schema xmlns:xsd="http://www.w3.org/2001/XMLSchema" xmlns:xs="http://www.w3.org/2001/XMLSchema" xmlns:dms="http://schemas.microsoft.com/office/2006/documentManagement/types" xmlns:pc="http://schemas.microsoft.com/office/infopath/2007/PartnerControls" targetNamespace="fc59cac2-4a0b-49e5-b878-56577be82993" elementFormDefault="qualified">
    <xsd:import namespace="http://schemas.microsoft.com/office/2006/documentManagement/types"/>
    <xsd:import namespace="http://schemas.microsoft.com/office/infopath/2007/PartnerControls"/>
    <xsd:element name="TaxCatchAllLabel" ma:index="28" nillable="true" ma:displayName="Columna global de taxonomía1" ma:hidden="true" ma:list="{4caf248d-176a-488d-8fa6-5925cba819df}" ma:internalName="TaxCatchAllLabel" ma:readOnly="true" ma:showField="CatchAllDataLabel" ma:web="b6565643-c00f-44ce-b5d1-532a85e4382c">
      <xsd:complexType>
        <xsd:complexContent>
          <xsd:extension base="dms:MultiChoiceLookup">
            <xsd:sequence>
              <xsd:element name="Value" type="dms:Lookup" maxOccurs="unbounded" minOccurs="0" nillable="true"/>
            </xsd:sequence>
          </xsd:extension>
        </xsd:complexContent>
      </xsd:complexType>
    </xsd:element>
    <xsd:element name="TaxCatchAll" ma:index="44" nillable="true" ma:displayName="Columna global de taxonomía" ma:hidden="true" ma:list="{4caf248d-176a-488d-8fa6-5925cba819df}" ma:internalName="TaxCatchAll" ma:showField="CatchAllData" ma:web="b6565643-c00f-44ce-b5d1-532a85e438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9"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umero xmlns="b6565643-c00f-44ce-b5d1-532a85e4382c">EPQRD</Numero>
    <Language xmlns="http://schemas.microsoft.com/sharepoint/v3">Español (España)</Language>
    <Fecha_x0020_de_x0020_Publicacion xmlns="b6565643-c00f-44ce-b5d1-532a85e4382c">2026-08-25T05:00:00+00:00</Fecha_x0020_de_x0020_Publicacion>
    <Nombre_del_archivo_con_extension xmlns="b6565643-c00f-44ce-b5d1-532a85e4382c">RQ-PQRD-y-solicitudes-de-informacion-julio-de-2026.xlsx</Nombre_del_archivo_con_extension>
    <Frecuencia_de_actualizacion xmlns="b6565643-c00f-44ce-b5d1-532a85e4382c">Mensual</Frecuencia_de_actualizacion>
    <e9b4dd5958b242f1b9a6ead3e1222f02 xmlns="b6565643-c00f-44ce-b5d1-532a85e4382c">
      <Terms xmlns="http://schemas.microsoft.com/office/infopath/2007/PartnerControls"/>
    </e9b4dd5958b242f1b9a6ead3e1222f02>
    <Nombre_del_responsable_Produccion xmlns="b6565643-c00f-44ce-b5d1-532a85e4382c">Delegatura para la Protección al Usuario</Nombre_del_responsable_Produccion>
    <Fecha_de_Caducidad xmlns="b6565643-c00f-44ce-b5d1-532a85e4382c" xsi:nil="true"/>
    <Fecha_de_Generacion_Informacion xmlns="b6565643-c00f-44ce-b5d1-532a85e4382c">2026-08-25T05:00:00+00:00</Fecha_de_Generacion_Informacion>
    <FechaCaducidad xmlns="b6565643-c00f-44ce-b5d1-532a85e4382c" xsi:nil="true"/>
    <k6e49ac2d53b4321b6bf2a64ac630f1e xmlns="b6565643-c00f-44ce-b5d1-532a85e4382c">
      <Terms xmlns="http://schemas.microsoft.com/office/infopath/2007/PartnerControls"/>
    </k6e49ac2d53b4321b6bf2a64ac630f1e>
    <FechaPublicacion xmlns="b6565643-c00f-44ce-b5d1-532a85e4382c">2026-08-25T05:00:00+00:00</FechaPublicacion>
    <Subserie xmlns="b6565643-c00f-44ce-b5d1-532a85e4382c" xsi:nil="true"/>
    <_Format xmlns="http://schemas.microsoft.com/sharepoint/v3/fields">Hoja de calculo</_Format>
    <Código_x0020_del_x0020_reponsable_x0020_Producción xmlns="b6565643-c00f-44ce-b5d1-532a85e4382c">20000</Código_x0020_del_x0020_reponsable_x0020_Producción>
    <hc05d8cf50584709bf9d898f7cd63ea9 xmlns="b6565643-c00f-44ce-b5d1-532a85e4382c">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a16c10e0-e060-4017-a85e-ee4e3315d151</TermId>
        </TermInfo>
      </Terms>
    </hc05d8cf50584709bf9d898f7cd63ea9>
    <Codigo_serie xmlns="b6565643-c00f-44ce-b5d1-532a85e4382c" xsi:nil="true"/>
    <n7ea3bf5d968464a99702783eb8721dd xmlns="b6565643-c00f-44ce-b5d1-532a85e4382c">
      <Terms xmlns="http://schemas.microsoft.com/office/infopath/2007/PartnerControls">
        <TermInfo xmlns="http://schemas.microsoft.com/office/infopath/2007/PartnerControls">
          <TermName xmlns="http://schemas.microsoft.com/office/infopath/2007/PartnerControls">Julio</TermName>
          <TermId xmlns="http://schemas.microsoft.com/office/infopath/2007/PartnerControls">b1e6040a-0a18-46ec-bfbe-0c166b89e532</TermId>
        </TermInfo>
      </Terms>
    </n7ea3bf5d968464a99702783eb8721dd>
    <TaxCatchAll xmlns="fc59cac2-4a0b-49e5-b878-56577be82993">
      <Value>165</Value>
      <Value>60</Value>
    </TaxCatchAll>
    <Descripcion xmlns="b6565643-c00f-44ce-b5d1-532a85e4382c">Comportamiento de las peticiones, quejas, reclamos o denuncias y solicitudes de información formuladas por los usuarios del sistema nacional de salud ante la Supersalud en el periodo comprendido entre enero y julio de 2026.</Descripcion>
    <Informacion_publicada_o_disponible xmlns="b6565643-c00f-44ce-b5d1-532a85e4382c">https://www.supersalud.gov.co/es-co/Paginas/Protecci%C3%B3n%20al%20Usuario/reportes-de-peticiones-quejas-reclamos-o-denuncias.aspx</Informacion_publicada_o_disponible>
    <Palabras_Claves xmlns="b6565643-c00f-44ce-b5d1-532a85e4382c" xsi:nil="true"/>
    <Medio_de_conservacion_y_x002f_o_soporte xmlns="b6565643-c00f-44ce-b5d1-532a85e4382c">Documento electrónico</Medio_de_conservacion_y_x002f_o_soporte>
    <Estado_Plantilla xmlns="b6565643-c00f-44ce-b5d1-532a85e4382c">En ejecución</Estado_Plantilla>
    <ma69eb2887be407a9d5f3fa084f68ae7 xmlns="b6565643-c00f-44ce-b5d1-532a85e4382c">
      <Terms xmlns="http://schemas.microsoft.com/office/infopath/2007/PartnerControls"/>
    </ma69eb2887be407a9d5f3fa084f68ae7>
    <f2931104761c43619c32589b14283c3d xmlns="b6565643-c00f-44ce-b5d1-532a85e4382c">
      <Terms xmlns="http://schemas.microsoft.com/office/infopath/2007/PartnerControls"/>
    </f2931104761c43619c32589b14283c3d>
    <Codigo_Subserie xmlns="b6565643-c00f-44ce-b5d1-532a85e4382c" xsi:nil="true"/>
    <_dlc_DocId xmlns="b6565643-c00f-44ce-b5d1-532a85e4382c">XQAF2AT3N76N-126-250</_dlc_DocId>
    <_dlc_DocIdUrl xmlns="b6565643-c00f-44ce-b5d1-532a85e4382c">
      <Url>https://docs.supersalud.gov.co/PortalWeb/ProteccionUsuario/_layouts/15/DocIdRedir.aspx?ID=XQAF2AT3N76N-126-250</Url>
      <Description>XQAF2AT3N76N-126-250</Description>
    </_dlc_DocIdUrl>
  </documentManagement>
</p:properties>
</file>

<file path=customXml/itemProps1.xml><?xml version="1.0" encoding="utf-8"?>
<ds:datastoreItem xmlns:ds="http://schemas.openxmlformats.org/officeDocument/2006/customXml" ds:itemID="{3D656CC5-C17A-4C4C-A914-D4208475A6CC}"/>
</file>

<file path=customXml/itemProps2.xml><?xml version="1.0" encoding="utf-8"?>
<ds:datastoreItem xmlns:ds="http://schemas.openxmlformats.org/officeDocument/2006/customXml" ds:itemID="{A3A83817-47EB-4304-8CA9-11FC2BB2A3A8}"/>
</file>

<file path=customXml/itemProps3.xml><?xml version="1.0" encoding="utf-8"?>
<ds:datastoreItem xmlns:ds="http://schemas.openxmlformats.org/officeDocument/2006/customXml" ds:itemID="{39E45139-1D24-4BD7-8A8C-CB366769C53E}"/>
</file>

<file path=customXml/itemProps4.xml><?xml version="1.0" encoding="utf-8"?>
<ds:datastoreItem xmlns:ds="http://schemas.openxmlformats.org/officeDocument/2006/customXml" ds:itemID="{247DDAB8-932F-4499-9943-90CFBC3674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TASA AÑO CORRIDO</vt:lpstr>
      <vt:lpstr>TASA AFILIADOS 12 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PQRD y solicitudes de información julio 2026</dc:title>
  <dc:subject/>
  <dc:creator>Edwin Rocha</dc:creator>
  <cp:keywords/>
  <dc:description/>
  <cp:lastModifiedBy>Usuario</cp:lastModifiedBy>
  <cp:revision/>
  <dcterms:created xsi:type="dcterms:W3CDTF">2021-08-04T13:30:19Z</dcterms:created>
  <dcterms:modified xsi:type="dcterms:W3CDTF">2026-08-25T13:28:36Z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0x010100013831AC148D7240B2B0A92D12A981FC00653506D51B1C3B48885C915F6085D23D</vt:lpwstr>
  </property>
  <property fmtid="{D5CDD505-2E9C-101B-9397-08002B2CF9AE}" pid="3" name="_dlc_DocIdItemGuid">
    <vt:lpwstr>73812e06-6865-454e-9b3c-87f977409fd7</vt:lpwstr>
  </property>
  <property fmtid="{D5CDD505-2E9C-101B-9397-08002B2CF9AE}" pid="4" name="Estado">
    <vt:lpwstr/>
  </property>
  <property fmtid="{D5CDD505-2E9C-101B-9397-08002B2CF9AE}" pid="5" name="f33501da5a6943e29ee143f39dc96581">
    <vt:lpwstr/>
  </property>
  <property fmtid="{D5CDD505-2E9C-101B-9397-08002B2CF9AE}" pid="6" name="Mes">
    <vt:lpwstr>60;#Julio|b1e6040a-0a18-46ec-bfbe-0c166b89e532</vt:lpwstr>
  </property>
  <property fmtid="{D5CDD505-2E9C-101B-9397-08002B2CF9AE}" pid="7" name="TipoVigilado">
    <vt:lpwstr/>
  </property>
  <property fmtid="{D5CDD505-2E9C-101B-9397-08002B2CF9AE}" pid="8" name="he2927a13d6f4f43a1c5c34740004df8">
    <vt:lpwstr/>
  </property>
  <property fmtid="{D5CDD505-2E9C-101B-9397-08002B2CF9AE}" pid="9" name="TipoNorma">
    <vt:lpwstr/>
  </property>
  <property fmtid="{D5CDD505-2E9C-101B-9397-08002B2CF9AE}" pid="10" name="TipoDocumento">
    <vt:lpwstr/>
  </property>
  <property fmtid="{D5CDD505-2E9C-101B-9397-08002B2CF9AE}" pid="11" name="Area">
    <vt:lpwstr/>
  </property>
  <property fmtid="{D5CDD505-2E9C-101B-9397-08002B2CF9AE}" pid="12" name="Categoria">
    <vt:lpwstr/>
  </property>
  <property fmtid="{D5CDD505-2E9C-101B-9397-08002B2CF9AE}" pid="13" name="Ano">
    <vt:lpwstr>165;#2026|a16c10e0-e060-4017-a85e-ee4e3315d151</vt:lpwstr>
  </property>
</Properties>
</file>