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supersalud-my.sharepoint.com/personal/adriana_guerrero_supersalud_gov_co/Documents/2026/Temas/Publicaciones/Procesos/Enero/"/>
    </mc:Choice>
  </mc:AlternateContent>
  <xr:revisionPtr revIDLastSave="0" documentId="8_{25BD2F5F-E6A9-4C24-B913-E582E423392B}" xr6:coauthVersionLast="47" xr6:coauthVersionMax="47" xr10:uidLastSave="{00000000-0000-0000-0000-000000000000}"/>
  <workbookProtection workbookAlgorithmName="SHA-512" workbookHashValue="1lXtXeeCvsHBdenn+/n0VUT0D5Aj1M9H4d9pXIgz+Km06RKnuTASwgqOF6Lz9F2ZNyztqs/3u9y3RB98SrPazw==" workbookSaltValue="5iI3GvmxKtX66amRUn9I/w==" workbookSpinCount="100000" lockStructure="1"/>
  <bookViews>
    <workbookView xWindow="20370" yWindow="-120" windowWidth="29040" windowHeight="15720" firstSheet="4" activeTab="4" xr2:uid="{6D300D26-EC14-4D33-AD8E-82E32D12BE53}"/>
  </bookViews>
  <sheets>
    <sheet name="DESPEGABLES " sheetId="6" state="hidden" r:id="rId1"/>
    <sheet name="ASIGNACION SALARIAL " sheetId="5" state="hidden" r:id="rId2"/>
    <sheet name="VR.UVT" sheetId="4" state="hidden" r:id="rId3"/>
    <sheet name="Depen Tiquetes" sheetId="1" state="hidden" r:id="rId4"/>
    <sheet name="GFFT26" sheetId="10" r:id="rId5"/>
    <sheet name="METADATOS" sheetId="2" r:id="rId6"/>
    <sheet name="BASE PRINCIPAL" sheetId="3" state="hidden" r:id="rId7"/>
    <sheet name="BASE Tiquetes" sheetId="11" state="hidden" r:id="rId8"/>
  </sheets>
  <definedNames>
    <definedName name="_xlnm._FilterDatabase" localSheetId="0" hidden="1">'DESPEGABLES '!$W$1:$AB$1123</definedName>
    <definedName name="AMAZONAS">#REF!</definedName>
    <definedName name="ANTIOQUIA">#REF!</definedName>
    <definedName name="ARAUCA">#REF!</definedName>
    <definedName name="_xlnm.Print_Area" localSheetId="4">GFFT26!$A$1:$BM$78</definedName>
    <definedName name="ATLANTICO">#REF!</definedName>
    <definedName name="BOGOTA">#REF!</definedName>
    <definedName name="BOLIVAR">#REF!</definedName>
    <definedName name="BOYACA">#REF!</definedName>
    <definedName name="CALDAS">#REF!</definedName>
    <definedName name="CANCELACIÓN">TIPO[[#All],[CANCELACIÓN]]</definedName>
    <definedName name="CAQUETA">#REF!</definedName>
    <definedName name="CASANARE">#REF!</definedName>
    <definedName name="CAUCA">#REF!</definedName>
    <definedName name="CESAR">#REF!</definedName>
    <definedName name="CHOCO">#REF!</definedName>
    <definedName name="CORDOBA">#REF!</definedName>
    <definedName name="CUNDINAMARCA">#REF!</definedName>
    <definedName name="DPTO">#REF!</definedName>
    <definedName name="EXTERIOR">#REF!</definedName>
    <definedName name="FUNCIONARIO">#REF!</definedName>
    <definedName name="GUAINIA">#REF!</definedName>
    <definedName name="GUAJIRA">#REF!</definedName>
    <definedName name="GUAVIARE">#REF!</definedName>
    <definedName name="HUILA">#REF!</definedName>
    <definedName name="ListaCondicional">IF(GFFT26!XDI1048571="CANCELACIÓN",#REF!,#REF!)</definedName>
    <definedName name="MAGDALENA">#REF!</definedName>
    <definedName name="META">#REF!</definedName>
    <definedName name="NARIÑO">#REF!</definedName>
    <definedName name="NORTEDESANTANDER">#REF!</definedName>
    <definedName name="PUTUMAYO">#REF!</definedName>
    <definedName name="QUINDIO">#REF!</definedName>
    <definedName name="RISARALDA">#REF!</definedName>
    <definedName name="SANANDRES">#REF!</definedName>
    <definedName name="SANTANDER">#REF!</definedName>
    <definedName name="SOLICITUD">TIPO[[#All],[*TIPO DE SOLICITUD]]</definedName>
    <definedName name="SUCRE">#REF!</definedName>
    <definedName name="TOLIMA">#REF!</definedName>
    <definedName name="VALLE">#REF!</definedName>
    <definedName name="VAUPES">#REF!</definedName>
    <definedName name="VICHA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3" i="10" l="1"/>
  <c r="AW13" i="10"/>
  <c r="AI13" i="10"/>
  <c r="D38" i="1"/>
  <c r="F2" i="3"/>
  <c r="O27" i="10" l="1"/>
  <c r="E2" i="4" l="1"/>
  <c r="E3" i="4" s="1"/>
  <c r="I2" i="3"/>
  <c r="F30" i="4"/>
  <c r="M2" i="3"/>
  <c r="AW2" i="3"/>
  <c r="AZ2" i="3"/>
  <c r="CZ2" i="3"/>
  <c r="DD2" i="3" l="1"/>
  <c r="DH2" i="3"/>
  <c r="DL2" i="3"/>
  <c r="EF2" i="3"/>
  <c r="ET2" i="3"/>
  <c r="AU2" i="3"/>
  <c r="AT2" i="3"/>
  <c r="A2" i="3"/>
  <c r="B2" i="3"/>
  <c r="DK2" i="11"/>
  <c r="DJ2" i="11"/>
  <c r="DI2" i="11"/>
  <c r="DH2" i="11"/>
  <c r="DF2" i="11"/>
  <c r="DA2" i="11"/>
  <c r="CZ2" i="11"/>
  <c r="CX2" i="11"/>
  <c r="CW2" i="11"/>
  <c r="CV2" i="11"/>
  <c r="CU2" i="11"/>
  <c r="CT2" i="11"/>
  <c r="CS2" i="11"/>
  <c r="CR2" i="11"/>
  <c r="CQ2" i="11"/>
  <c r="CP2" i="11"/>
  <c r="CO2" i="11"/>
  <c r="CN2" i="11"/>
  <c r="CM2" i="11"/>
  <c r="CL2" i="11"/>
  <c r="CK2" i="11"/>
  <c r="CJ2" i="11"/>
  <c r="CI2" i="11"/>
  <c r="CH2" i="11"/>
  <c r="CG2" i="11"/>
  <c r="CF2" i="11"/>
  <c r="CE2" i="11"/>
  <c r="CD2" i="11"/>
  <c r="CC2" i="11"/>
  <c r="CB2" i="11"/>
  <c r="CA2" i="11"/>
  <c r="BZ2" i="11"/>
  <c r="BY2" i="11"/>
  <c r="BX2" i="11"/>
  <c r="BW2" i="11"/>
  <c r="BV2" i="11"/>
  <c r="BU2" i="11"/>
  <c r="BT2" i="11"/>
  <c r="BS2" i="11"/>
  <c r="BR2" i="11"/>
  <c r="BQ2" i="11"/>
  <c r="BP2" i="11"/>
  <c r="BO2" i="11"/>
  <c r="BN2" i="11"/>
  <c r="BM2" i="11"/>
  <c r="BL2" i="11"/>
  <c r="BK2" i="11"/>
  <c r="BJ2" i="11"/>
  <c r="BI2" i="11"/>
  <c r="BH2" i="11"/>
  <c r="BG2" i="11"/>
  <c r="BF2" i="11"/>
  <c r="BE2" i="11"/>
  <c r="BD2" i="11"/>
  <c r="BA2" i="11"/>
  <c r="AY2" i="11"/>
  <c r="DK6" i="11" s="1" a="1"/>
  <c r="DK6" i="11" s="1"/>
  <c r="AW6" i="11"/>
  <c r="AU6" i="11"/>
  <c r="AT6" i="11"/>
  <c r="AR6" i="11"/>
  <c r="AQ6" i="11"/>
  <c r="AP6" i="11"/>
  <c r="AW5" i="11"/>
  <c r="AU5" i="11"/>
  <c r="AT5" i="11"/>
  <c r="AR5" i="11"/>
  <c r="AQ5" i="11"/>
  <c r="AP5" i="11"/>
  <c r="AO5" i="11"/>
  <c r="AW4" i="11"/>
  <c r="AU4" i="11"/>
  <c r="AT4" i="11"/>
  <c r="AR4" i="11"/>
  <c r="AQ4" i="11"/>
  <c r="AP4" i="11"/>
  <c r="AO4" i="11"/>
  <c r="AW3" i="11"/>
  <c r="AU3" i="11"/>
  <c r="AT3" i="11"/>
  <c r="AR3" i="11"/>
  <c r="AQ3" i="11"/>
  <c r="AP3" i="11"/>
  <c r="AO3" i="11"/>
  <c r="AW2" i="11"/>
  <c r="AU2" i="11"/>
  <c r="AT2" i="11"/>
  <c r="AR2" i="11"/>
  <c r="AQ2" i="11"/>
  <c r="AP2" i="11"/>
  <c r="AO2" i="11"/>
  <c r="AN2" i="11"/>
  <c r="AN3" i="11" s="1"/>
  <c r="AN4" i="11" s="1"/>
  <c r="AN5" i="11" s="1"/>
  <c r="AN6" i="11" s="1"/>
  <c r="AK2" i="11"/>
  <c r="AK3" i="11" s="1"/>
  <c r="AK4" i="11" s="1"/>
  <c r="AK5" i="11" s="1"/>
  <c r="AK6" i="11" s="1"/>
  <c r="AI2" i="11"/>
  <c r="AI3" i="11" s="1"/>
  <c r="AI4" i="11" s="1"/>
  <c r="AI5" i="11" s="1"/>
  <c r="AI6" i="11" s="1"/>
  <c r="AH2" i="11"/>
  <c r="AH3" i="11" s="1"/>
  <c r="AH4" i="11" s="1"/>
  <c r="AH5" i="11" s="1"/>
  <c r="AH6" i="11" s="1"/>
  <c r="AG2" i="11"/>
  <c r="AG3" i="11" s="1"/>
  <c r="AG4" i="11" s="1"/>
  <c r="AG5" i="11" s="1"/>
  <c r="AG6" i="11" s="1"/>
  <c r="AE2" i="11"/>
  <c r="AE3" i="11" s="1"/>
  <c r="AE4" i="11" s="1"/>
  <c r="AE5" i="11" s="1"/>
  <c r="AE6" i="11" s="1"/>
  <c r="AC2" i="11"/>
  <c r="AC3" i="11" s="1"/>
  <c r="AC4" i="11" s="1"/>
  <c r="AC5" i="11" s="1"/>
  <c r="AC6" i="11" s="1"/>
  <c r="Z2" i="11"/>
  <c r="Z3" i="11" s="1"/>
  <c r="Z4" i="11" s="1"/>
  <c r="Z5" i="11" s="1"/>
  <c r="Z6" i="11" s="1"/>
  <c r="Y2" i="11"/>
  <c r="Y3" i="11" s="1"/>
  <c r="Y4" i="11" s="1"/>
  <c r="Y5" i="11" s="1"/>
  <c r="Y6" i="11" s="1"/>
  <c r="X2" i="11"/>
  <c r="X3" i="11" s="1"/>
  <c r="X4" i="11" s="1"/>
  <c r="X5" i="11" s="1"/>
  <c r="X6" i="11" s="1"/>
  <c r="W2" i="11"/>
  <c r="W3" i="11" s="1"/>
  <c r="W4" i="11" s="1"/>
  <c r="W5" i="11" s="1"/>
  <c r="W6" i="11" s="1"/>
  <c r="V2" i="11"/>
  <c r="V3" i="11" s="1"/>
  <c r="V4" i="11" s="1"/>
  <c r="V5" i="11" s="1"/>
  <c r="V6" i="11" s="1"/>
  <c r="U2" i="11"/>
  <c r="U3" i="11" s="1"/>
  <c r="U4" i="11" s="1"/>
  <c r="U5" i="11" s="1"/>
  <c r="U6" i="11" s="1"/>
  <c r="T2" i="11"/>
  <c r="T3" i="11" s="1"/>
  <c r="T4" i="11" s="1"/>
  <c r="T5" i="11" s="1"/>
  <c r="T6" i="11" s="1"/>
  <c r="S2" i="11"/>
  <c r="S3" i="11" s="1"/>
  <c r="S4" i="11" s="1"/>
  <c r="S5" i="11" s="1"/>
  <c r="S6" i="11" s="1"/>
  <c r="R2" i="11"/>
  <c r="R3" i="11" s="1"/>
  <c r="R4" i="11" s="1"/>
  <c r="R5" i="11" s="1"/>
  <c r="R6" i="11" s="1"/>
  <c r="P2" i="11"/>
  <c r="P3" i="11" s="1"/>
  <c r="P4" i="11" s="1"/>
  <c r="P5" i="11" s="1"/>
  <c r="P6" i="11" s="1"/>
  <c r="O2" i="11"/>
  <c r="O3" i="11" s="1"/>
  <c r="O4" i="11" s="1"/>
  <c r="O5" i="11" s="1"/>
  <c r="O6" i="11" s="1"/>
  <c r="N2" i="11"/>
  <c r="N3" i="11" s="1"/>
  <c r="N4" i="11" s="1"/>
  <c r="N5" i="11" s="1"/>
  <c r="N6" i="11" s="1"/>
  <c r="M2" i="11"/>
  <c r="M3" i="11" s="1"/>
  <c r="M4" i="11" s="1"/>
  <c r="M5" i="11" s="1"/>
  <c r="M6" i="11" s="1"/>
  <c r="L2" i="11"/>
  <c r="L3" i="11" s="1"/>
  <c r="L4" i="11" s="1"/>
  <c r="L5" i="11" s="1"/>
  <c r="L6" i="11" s="1"/>
  <c r="K2" i="11"/>
  <c r="K3" i="11" s="1"/>
  <c r="K4" i="11" s="1"/>
  <c r="K5" i="11" s="1"/>
  <c r="K6" i="11" s="1"/>
  <c r="J2" i="11"/>
  <c r="J3" i="11" s="1"/>
  <c r="J4" i="11" s="1"/>
  <c r="J5" i="11" s="1"/>
  <c r="J6" i="11" s="1"/>
  <c r="I2" i="11"/>
  <c r="I3" i="11" s="1"/>
  <c r="I4" i="11" s="1"/>
  <c r="I5" i="11" s="1"/>
  <c r="I6" i="11" s="1"/>
  <c r="H2" i="11"/>
  <c r="H3" i="11" s="1"/>
  <c r="H4" i="11" s="1"/>
  <c r="H5" i="11" s="1"/>
  <c r="H6" i="11" s="1"/>
  <c r="G2" i="11"/>
  <c r="G3" i="11" s="1"/>
  <c r="G4" i="11" s="1"/>
  <c r="G5" i="11" s="1"/>
  <c r="G6" i="11" s="1"/>
  <c r="F2" i="11"/>
  <c r="F3" i="11" s="1"/>
  <c r="F4" i="11" s="1"/>
  <c r="F5" i="11" s="1"/>
  <c r="F6" i="11" s="1"/>
  <c r="D2" i="11"/>
  <c r="D3" i="11" s="1"/>
  <c r="D4" i="11" s="1"/>
  <c r="D5" i="11" s="1"/>
  <c r="D6" i="11" s="1"/>
  <c r="C2" i="11"/>
  <c r="C3" i="11" s="1"/>
  <c r="C4" i="11" s="1"/>
  <c r="C5" i="11" s="1"/>
  <c r="C6" i="11" s="1"/>
  <c r="B2" i="11"/>
  <c r="B3" i="11" s="1"/>
  <c r="B4" i="11" s="1"/>
  <c r="B5" i="11" s="1"/>
  <c r="B6" i="11" s="1"/>
  <c r="A2" i="11"/>
  <c r="A3" i="11" s="1"/>
  <c r="A4" i="11" s="1"/>
  <c r="A5" i="11" s="1"/>
  <c r="A6" i="11" s="1"/>
  <c r="EE2" i="3"/>
  <c r="EA2" i="3"/>
  <c r="DW2" i="3"/>
  <c r="DS2" i="3"/>
  <c r="DO2" i="3"/>
  <c r="DK2" i="3"/>
  <c r="AN4" i="6"/>
  <c r="AN3" i="6"/>
  <c r="AN2" i="6"/>
  <c r="L2" i="3"/>
  <c r="N2" i="3"/>
  <c r="BG67" i="10"/>
  <c r="DE2" i="11" s="1"/>
  <c r="BG66" i="10"/>
  <c r="DD2" i="11" s="1"/>
  <c r="AB40" i="10"/>
  <c r="AB41" i="10"/>
  <c r="AS3" i="11" s="1"/>
  <c r="ES2" i="3" l="1"/>
  <c r="AS2" i="11"/>
  <c r="ER2" i="3"/>
  <c r="CR5" i="11" a="1"/>
  <c r="CR5" i="11" s="1"/>
  <c r="DF5" i="11" a="1"/>
  <c r="DF5" i="11" s="1"/>
  <c r="BR3" i="11" a="1"/>
  <c r="BR3" i="11" s="1"/>
  <c r="CT3" i="11" a="1"/>
  <c r="CT3" i="11" s="1"/>
  <c r="DH3" i="11" a="1"/>
  <c r="DH3" i="11" s="1"/>
  <c r="CZ4" i="11" a="1"/>
  <c r="CZ4" i="11" s="1"/>
  <c r="CD5" i="11" a="1"/>
  <c r="CD5" i="11" s="1"/>
  <c r="BH6" i="11" a="1"/>
  <c r="BH6" i="11" s="1"/>
  <c r="CX6" i="11" a="1"/>
  <c r="CX6" i="11" s="1"/>
  <c r="CF3" i="11" a="1"/>
  <c r="CF3" i="11" s="1"/>
  <c r="BJ4" i="11" a="1"/>
  <c r="BJ4" i="11" s="1"/>
  <c r="BX4" i="11" a="1"/>
  <c r="BX4" i="11" s="1"/>
  <c r="CL4" i="11" a="1"/>
  <c r="CL4" i="11" s="1"/>
  <c r="BP5" i="11" a="1"/>
  <c r="BP5" i="11" s="1"/>
  <c r="BV6" i="11" a="1"/>
  <c r="BV6" i="11" s="1"/>
  <c r="CJ6" i="11" a="1"/>
  <c r="CJ6" i="11" s="1"/>
  <c r="BC3" i="11" a="1"/>
  <c r="BC3" i="11" s="1"/>
  <c r="BQ3" i="11" a="1"/>
  <c r="BQ3" i="11" s="1"/>
  <c r="CE3" i="11" a="1"/>
  <c r="CE3" i="11" s="1"/>
  <c r="CS3" i="11" a="1"/>
  <c r="CS3" i="11" s="1"/>
  <c r="BI4" i="11" a="1"/>
  <c r="BI4" i="11" s="1"/>
  <c r="BW4" i="11" a="1"/>
  <c r="BW4" i="11" s="1"/>
  <c r="CK4" i="11" a="1"/>
  <c r="CK4" i="11" s="1"/>
  <c r="CY4" i="11" a="1"/>
  <c r="CY4" i="11" s="1"/>
  <c r="BA5" i="11" a="1"/>
  <c r="BA5" i="11" s="1"/>
  <c r="BO5" i="11" a="1"/>
  <c r="BO5" i="11" s="1"/>
  <c r="CC5" i="11" a="1"/>
  <c r="CC5" i="11" s="1"/>
  <c r="CQ5" i="11" a="1"/>
  <c r="CQ5" i="11" s="1"/>
  <c r="BG6" i="11" a="1"/>
  <c r="BG6" i="11" s="1"/>
  <c r="BU6" i="11" a="1"/>
  <c r="BU6" i="11" s="1"/>
  <c r="CI6" i="11" a="1"/>
  <c r="CI6" i="11" s="1"/>
  <c r="CW6" i="11" a="1"/>
  <c r="CW6" i="11" s="1"/>
  <c r="CY6" i="11" a="1"/>
  <c r="CY6" i="11" s="1"/>
  <c r="BE3" i="11" a="1"/>
  <c r="BE3" i="11" s="1"/>
  <c r="CH3" i="11" a="1"/>
  <c r="CH3" i="11" s="1"/>
  <c r="CV3" i="11" a="1"/>
  <c r="CV3" i="11" s="1"/>
  <c r="DJ3" i="11" a="1"/>
  <c r="DJ3" i="11" s="1"/>
  <c r="BK4" i="11" a="1"/>
  <c r="BK4" i="11" s="1"/>
  <c r="BZ4" i="11" a="1"/>
  <c r="BZ4" i="11" s="1"/>
  <c r="CN4" i="11" a="1"/>
  <c r="CN4" i="11" s="1"/>
  <c r="DB4" i="11" a="1"/>
  <c r="DB4" i="11" s="1"/>
  <c r="BC5" i="11" a="1"/>
  <c r="BC5" i="11" s="1"/>
  <c r="CF5" i="11" a="1"/>
  <c r="CF5" i="11" s="1"/>
  <c r="CT5" i="11" a="1"/>
  <c r="CT5" i="11" s="1"/>
  <c r="DH5" i="11" a="1"/>
  <c r="DH5" i="11" s="1"/>
  <c r="BI6" i="11" a="1"/>
  <c r="BI6" i="11" s="1"/>
  <c r="BX6" i="11" a="1"/>
  <c r="BX6" i="11" s="1"/>
  <c r="CL6" i="11" a="1"/>
  <c r="CL6" i="11" s="1"/>
  <c r="CZ6" i="11" a="1"/>
  <c r="CZ6" i="11" s="1"/>
  <c r="BW6" i="11" a="1"/>
  <c r="BW6" i="11" s="1"/>
  <c r="BF3" i="11" a="1"/>
  <c r="BF3" i="11" s="1"/>
  <c r="BT3" i="11" a="1"/>
  <c r="BT3" i="11" s="1"/>
  <c r="CI3" i="11" a="1"/>
  <c r="CI3" i="11" s="1"/>
  <c r="CW3" i="11" a="1"/>
  <c r="CW3" i="11" s="1"/>
  <c r="DK3" i="11" a="1"/>
  <c r="DK3" i="11" s="1"/>
  <c r="BL4" i="11" a="1"/>
  <c r="BL4" i="11" s="1"/>
  <c r="CO4" i="11" a="1"/>
  <c r="CO4" i="11" s="1"/>
  <c r="DC4" i="11" a="1"/>
  <c r="DC4" i="11" s="1"/>
  <c r="BD5" i="11" a="1"/>
  <c r="BD5" i="11" s="1"/>
  <c r="BR5" i="11" a="1"/>
  <c r="BR5" i="11" s="1"/>
  <c r="CG5" i="11" a="1"/>
  <c r="CG5" i="11" s="1"/>
  <c r="CU5" i="11" a="1"/>
  <c r="CU5" i="11" s="1"/>
  <c r="DI5" i="11" a="1"/>
  <c r="DI5" i="11" s="1"/>
  <c r="BJ6" i="11" a="1"/>
  <c r="BJ6" i="11" s="1"/>
  <c r="CM6" i="11" a="1"/>
  <c r="CM6" i="11" s="1"/>
  <c r="DA6" i="11" a="1"/>
  <c r="DA6" i="11" s="1"/>
  <c r="CK6" i="11" a="1"/>
  <c r="CK6" i="11" s="1"/>
  <c r="BG3" i="11" a="1"/>
  <c r="BG3" i="11" s="1"/>
  <c r="BU3" i="11" a="1"/>
  <c r="BU3" i="11" s="1"/>
  <c r="CX3" i="11" a="1"/>
  <c r="CX3" i="11" s="1"/>
  <c r="AY4" i="11" a="1"/>
  <c r="AY4" i="11" s="1"/>
  <c r="BM4" i="11" a="1"/>
  <c r="BM4" i="11" s="1"/>
  <c r="CA4" i="11" a="1"/>
  <c r="CA4" i="11" s="1"/>
  <c r="CP4" i="11" a="1"/>
  <c r="CP4" i="11" s="1"/>
  <c r="DD4" i="11" a="1"/>
  <c r="DD4" i="11" s="1"/>
  <c r="BE5" i="11" a="1"/>
  <c r="BE5" i="11" s="1"/>
  <c r="BS5" i="11" a="1"/>
  <c r="BS5" i="11" s="1"/>
  <c r="CV5" i="11" a="1"/>
  <c r="CV5" i="11" s="1"/>
  <c r="DJ5" i="11" a="1"/>
  <c r="DJ5" i="11" s="1"/>
  <c r="BK6" i="11" a="1"/>
  <c r="BK6" i="11" s="1"/>
  <c r="BY6" i="11" a="1"/>
  <c r="BY6" i="11" s="1"/>
  <c r="CN6" i="11" a="1"/>
  <c r="CN6" i="11" s="1"/>
  <c r="DB6" i="11" a="1"/>
  <c r="DB6" i="11" s="1"/>
  <c r="DG5" i="11" a="1"/>
  <c r="DG5" i="11" s="1"/>
  <c r="BH3" i="11" a="1"/>
  <c r="BH3" i="11" s="1"/>
  <c r="BV3" i="11" a="1"/>
  <c r="BV3" i="11" s="1"/>
  <c r="CJ3" i="11" a="1"/>
  <c r="CJ3" i="11" s="1"/>
  <c r="CY3" i="11" a="1"/>
  <c r="CY3" i="11" s="1"/>
  <c r="AZ4" i="11" a="1"/>
  <c r="AZ4" i="11" s="1"/>
  <c r="BN4" i="11" a="1"/>
  <c r="BN4" i="11" s="1"/>
  <c r="CB4" i="11" a="1"/>
  <c r="CB4" i="11" s="1"/>
  <c r="DE4" i="11" a="1"/>
  <c r="DE4" i="11" s="1"/>
  <c r="BF5" i="11" a="1"/>
  <c r="BF5" i="11" s="1"/>
  <c r="BT5" i="11" a="1"/>
  <c r="BT5" i="11" s="1"/>
  <c r="CH5" i="11" a="1"/>
  <c r="CH5" i="11" s="1"/>
  <c r="CW5" i="11" a="1"/>
  <c r="CW5" i="11" s="1"/>
  <c r="DK5" i="11" a="1"/>
  <c r="DK5" i="11" s="1"/>
  <c r="BL6" i="11" a="1"/>
  <c r="BL6" i="11" s="1"/>
  <c r="BZ6" i="11" a="1"/>
  <c r="BZ6" i="11" s="1"/>
  <c r="DC6" i="11" a="1"/>
  <c r="DC6" i="11" s="1"/>
  <c r="BI3" i="11" a="1"/>
  <c r="BI3" i="11" s="1"/>
  <c r="BW3" i="11" a="1"/>
  <c r="BW3" i="11" s="1"/>
  <c r="CK3" i="11" a="1"/>
  <c r="CK3" i="11" s="1"/>
  <c r="BA4" i="11" a="1"/>
  <c r="BA4" i="11" s="1"/>
  <c r="BO4" i="11" a="1"/>
  <c r="BO4" i="11" s="1"/>
  <c r="CC4" i="11" a="1"/>
  <c r="CC4" i="11" s="1"/>
  <c r="CQ4" i="11" a="1"/>
  <c r="CQ4" i="11" s="1"/>
  <c r="DF4" i="11" a="1"/>
  <c r="DF4" i="11" s="1"/>
  <c r="BG5" i="11" a="1"/>
  <c r="BG5" i="11" s="1"/>
  <c r="BU5" i="11" a="1"/>
  <c r="BU5" i="11" s="1"/>
  <c r="CI5" i="11" a="1"/>
  <c r="CI5" i="11" s="1"/>
  <c r="AY6" i="11" a="1"/>
  <c r="AY6" i="11" s="1"/>
  <c r="BM6" i="11" a="1"/>
  <c r="BM6" i="11" s="1"/>
  <c r="CA6" i="11" a="1"/>
  <c r="CA6" i="11" s="1"/>
  <c r="CO6" i="11" a="1"/>
  <c r="CO6" i="11" s="1"/>
  <c r="DD6" i="11" a="1"/>
  <c r="DD6" i="11" s="1"/>
  <c r="BB5" i="11" a="1"/>
  <c r="BB5" i="11" s="1"/>
  <c r="BJ3" i="11" a="1"/>
  <c r="BJ3" i="11" s="1"/>
  <c r="BX3" i="11" a="1"/>
  <c r="BX3" i="11" s="1"/>
  <c r="CL3" i="11" a="1"/>
  <c r="CL3" i="11" s="1"/>
  <c r="CZ3" i="11" a="1"/>
  <c r="CZ3" i="11" s="1"/>
  <c r="BB4" i="11" a="1"/>
  <c r="BB4" i="11" s="1"/>
  <c r="BP4" i="11" a="1"/>
  <c r="BP4" i="11" s="1"/>
  <c r="CD4" i="11" a="1"/>
  <c r="CD4" i="11" s="1"/>
  <c r="CR4" i="11" a="1"/>
  <c r="CR4" i="11" s="1"/>
  <c r="BH5" i="11" a="1"/>
  <c r="BH5" i="11" s="1"/>
  <c r="BV5" i="11" a="1"/>
  <c r="BV5" i="11" s="1"/>
  <c r="CJ5" i="11" a="1"/>
  <c r="CJ5" i="11" s="1"/>
  <c r="CX5" i="11" a="1"/>
  <c r="CX5" i="11" s="1"/>
  <c r="AZ6" i="11" a="1"/>
  <c r="AZ6" i="11" s="1"/>
  <c r="BN6" i="11" a="1"/>
  <c r="BN6" i="11" s="1"/>
  <c r="CB6" i="11" a="1"/>
  <c r="CB6" i="11" s="1"/>
  <c r="CP6" i="11" a="1"/>
  <c r="CP6" i="11" s="1"/>
  <c r="CS5" i="11" a="1"/>
  <c r="CS5" i="11" s="1"/>
  <c r="BK3" i="11" a="1"/>
  <c r="BK3" i="11" s="1"/>
  <c r="BY3" i="11" a="1"/>
  <c r="BY3" i="11" s="1"/>
  <c r="CM3" i="11" a="1"/>
  <c r="CM3" i="11" s="1"/>
  <c r="DA3" i="11" a="1"/>
  <c r="DA3" i="11" s="1"/>
  <c r="BQ4" i="11" a="1"/>
  <c r="BQ4" i="11" s="1"/>
  <c r="CE4" i="11" a="1"/>
  <c r="CE4" i="11" s="1"/>
  <c r="CS4" i="11" a="1"/>
  <c r="CS4" i="11" s="1"/>
  <c r="DG4" i="11" a="1"/>
  <c r="DG4" i="11" s="1"/>
  <c r="BI5" i="11" a="1"/>
  <c r="BI5" i="11" s="1"/>
  <c r="BW5" i="11" a="1"/>
  <c r="BW5" i="11" s="1"/>
  <c r="CK5" i="11" a="1"/>
  <c r="CK5" i="11" s="1"/>
  <c r="CY5" i="11" a="1"/>
  <c r="CY5" i="11" s="1"/>
  <c r="BO6" i="11" a="1"/>
  <c r="BO6" i="11" s="1"/>
  <c r="CC6" i="11" a="1"/>
  <c r="CC6" i="11" s="1"/>
  <c r="CQ6" i="11" a="1"/>
  <c r="CQ6" i="11" s="1"/>
  <c r="DE6" i="11" a="1"/>
  <c r="DE6" i="11" s="1"/>
  <c r="BD3" i="11" a="1"/>
  <c r="BD3" i="11" s="1"/>
  <c r="CE5" i="11" a="1"/>
  <c r="CE5" i="11" s="1"/>
  <c r="BZ3" i="11" a="1"/>
  <c r="BZ3" i="11" s="1"/>
  <c r="CN3" i="11" a="1"/>
  <c r="CN3" i="11" s="1"/>
  <c r="DB3" i="11" a="1"/>
  <c r="DB3" i="11" s="1"/>
  <c r="BC4" i="11" a="1"/>
  <c r="BC4" i="11" s="1"/>
  <c r="BR4" i="11" a="1"/>
  <c r="BR4" i="11" s="1"/>
  <c r="CF4" i="11" a="1"/>
  <c r="CF4" i="11" s="1"/>
  <c r="CT4" i="11" a="1"/>
  <c r="CT4" i="11" s="1"/>
  <c r="DH4" i="11" a="1"/>
  <c r="DH4" i="11" s="1"/>
  <c r="BX5" i="11" a="1"/>
  <c r="BX5" i="11" s="1"/>
  <c r="CL5" i="11" a="1"/>
  <c r="CL5" i="11" s="1"/>
  <c r="CZ5" i="11" a="1"/>
  <c r="CZ5" i="11" s="1"/>
  <c r="BA6" i="11" a="1"/>
  <c r="BA6" i="11" s="1"/>
  <c r="BP6" i="11" a="1"/>
  <c r="BP6" i="11" s="1"/>
  <c r="CD6" i="11" a="1"/>
  <c r="CD6" i="11" s="1"/>
  <c r="CR6" i="11" a="1"/>
  <c r="CR6" i="11" s="1"/>
  <c r="DF6" i="11" a="1"/>
  <c r="DF6" i="11" s="1"/>
  <c r="CG3" i="11" a="1"/>
  <c r="CG3" i="11" s="1"/>
  <c r="CM4" i="11" a="1"/>
  <c r="CM4" i="11" s="1"/>
  <c r="BL3" i="11" a="1"/>
  <c r="BL3" i="11" s="1"/>
  <c r="CA3" i="11" a="1"/>
  <c r="CA3" i="11" s="1"/>
  <c r="CO3" i="11" a="1"/>
  <c r="CO3" i="11" s="1"/>
  <c r="DC3" i="11" a="1"/>
  <c r="DC3" i="11" s="1"/>
  <c r="BD4" i="11" a="1"/>
  <c r="BD4" i="11" s="1"/>
  <c r="CG4" i="11" a="1"/>
  <c r="CG4" i="11" s="1"/>
  <c r="CU4" i="11" a="1"/>
  <c r="CU4" i="11" s="1"/>
  <c r="DI4" i="11" a="1"/>
  <c r="DI4" i="11" s="1"/>
  <c r="BJ5" i="11" a="1"/>
  <c r="BJ5" i="11" s="1"/>
  <c r="BY5" i="11" a="1"/>
  <c r="BY5" i="11" s="1"/>
  <c r="CM5" i="11" a="1"/>
  <c r="CM5" i="11" s="1"/>
  <c r="DA5" i="11" a="1"/>
  <c r="DA5" i="11" s="1"/>
  <c r="BB6" i="11" a="1"/>
  <c r="BB6" i="11" s="1"/>
  <c r="CE6" i="11" a="1"/>
  <c r="CE6" i="11" s="1"/>
  <c r="CS6" i="11" a="1"/>
  <c r="CS6" i="11" s="1"/>
  <c r="DG6" i="11" a="1"/>
  <c r="DG6" i="11" s="1"/>
  <c r="BS3" i="11" a="1"/>
  <c r="BS3" i="11" s="1"/>
  <c r="DI3" i="11" a="1"/>
  <c r="DI3" i="11" s="1"/>
  <c r="BY4" i="11" a="1"/>
  <c r="BY4" i="11" s="1"/>
  <c r="AY3" i="11" a="1"/>
  <c r="AY3" i="11" s="1"/>
  <c r="BM3" i="11" a="1"/>
  <c r="BM3" i="11" s="1"/>
  <c r="CP3" i="11" a="1"/>
  <c r="CP3" i="11" s="1"/>
  <c r="DD3" i="11" a="1"/>
  <c r="DD3" i="11" s="1"/>
  <c r="BE4" i="11" a="1"/>
  <c r="BE4" i="11" s="1"/>
  <c r="BS4" i="11" a="1"/>
  <c r="BS4" i="11" s="1"/>
  <c r="CH4" i="11" a="1"/>
  <c r="CH4" i="11" s="1"/>
  <c r="CV4" i="11" a="1"/>
  <c r="CV4" i="11" s="1"/>
  <c r="DJ4" i="11" a="1"/>
  <c r="DJ4" i="11" s="1"/>
  <c r="BK5" i="11" a="1"/>
  <c r="BK5" i="11" s="1"/>
  <c r="CN5" i="11" a="1"/>
  <c r="CN5" i="11" s="1"/>
  <c r="DB5" i="11" a="1"/>
  <c r="DB5" i="11" s="1"/>
  <c r="BC6" i="11" a="1"/>
  <c r="BC6" i="11" s="1"/>
  <c r="BQ6" i="11" a="1"/>
  <c r="BQ6" i="11" s="1"/>
  <c r="CF6" i="11" a="1"/>
  <c r="CF6" i="11" s="1"/>
  <c r="CT6" i="11" a="1"/>
  <c r="CT6" i="11" s="1"/>
  <c r="DH6" i="11" a="1"/>
  <c r="DH6" i="11" s="1"/>
  <c r="BQ5" i="11" a="1"/>
  <c r="BQ5" i="11" s="1"/>
  <c r="AZ3" i="11" a="1"/>
  <c r="AZ3" i="11" s="1"/>
  <c r="BN3" i="11" a="1"/>
  <c r="BN3" i="11" s="1"/>
  <c r="CB3" i="11" a="1"/>
  <c r="CB3" i="11" s="1"/>
  <c r="CQ3" i="11" a="1"/>
  <c r="CQ3" i="11" s="1"/>
  <c r="DE3" i="11" a="1"/>
  <c r="DE3" i="11" s="1"/>
  <c r="BF4" i="11" a="1"/>
  <c r="BF4" i="11" s="1"/>
  <c r="BT4" i="11" a="1"/>
  <c r="BT4" i="11" s="1"/>
  <c r="CW4" i="11" a="1"/>
  <c r="CW4" i="11" s="1"/>
  <c r="DK4" i="11" a="1"/>
  <c r="DK4" i="11" s="1"/>
  <c r="BL5" i="11" a="1"/>
  <c r="BL5" i="11" s="1"/>
  <c r="BZ5" i="11" a="1"/>
  <c r="BZ5" i="11" s="1"/>
  <c r="CO5" i="11" a="1"/>
  <c r="CO5" i="11" s="1"/>
  <c r="DC5" i="11" a="1"/>
  <c r="DC5" i="11" s="1"/>
  <c r="BD6" i="11" a="1"/>
  <c r="BD6" i="11" s="1"/>
  <c r="BR6" i="11" a="1"/>
  <c r="BR6" i="11" s="1"/>
  <c r="CU6" i="11" a="1"/>
  <c r="CU6" i="11" s="1"/>
  <c r="DI6" i="11" a="1"/>
  <c r="DI6" i="11" s="1"/>
  <c r="CU3" i="11" a="1"/>
  <c r="CU3" i="11" s="1"/>
  <c r="DA4" i="11" a="1"/>
  <c r="DA4" i="11" s="1"/>
  <c r="BA3" i="11" a="1"/>
  <c r="BA3" i="11" s="1"/>
  <c r="BO3" i="11" a="1"/>
  <c r="BO3" i="11" s="1"/>
  <c r="CC3" i="11" a="1"/>
  <c r="CC3" i="11" s="1"/>
  <c r="DF3" i="11" a="1"/>
  <c r="DF3" i="11" s="1"/>
  <c r="BG4" i="11" a="1"/>
  <c r="BG4" i="11" s="1"/>
  <c r="BU4" i="11" a="1"/>
  <c r="BU4" i="11" s="1"/>
  <c r="CI4" i="11" a="1"/>
  <c r="CI4" i="11" s="1"/>
  <c r="CX4" i="11" a="1"/>
  <c r="CX4" i="11" s="1"/>
  <c r="AY5" i="11" a="1"/>
  <c r="AY5" i="11" s="1"/>
  <c r="BM5" i="11" a="1"/>
  <c r="BM5" i="11" s="1"/>
  <c r="CA5" i="11" a="1"/>
  <c r="CA5" i="11" s="1"/>
  <c r="DD5" i="11" a="1"/>
  <c r="DD5" i="11" s="1"/>
  <c r="BE6" i="11" a="1"/>
  <c r="BE6" i="11" s="1"/>
  <c r="BS6" i="11" a="1"/>
  <c r="BS6" i="11" s="1"/>
  <c r="CG6" i="11" a="1"/>
  <c r="CG6" i="11" s="1"/>
  <c r="CV6" i="11" a="1"/>
  <c r="CV6" i="11" s="1"/>
  <c r="DJ6" i="11" a="1"/>
  <c r="DJ6" i="11" s="1"/>
  <c r="BB3" i="11" a="1"/>
  <c r="BB3" i="11" s="1"/>
  <c r="BP3" i="11" a="1"/>
  <c r="BP3" i="11" s="1"/>
  <c r="CD3" i="11" a="1"/>
  <c r="CD3" i="11" s="1"/>
  <c r="CR3" i="11" a="1"/>
  <c r="CR3" i="11" s="1"/>
  <c r="DG3" i="11" a="1"/>
  <c r="DG3" i="11" s="1"/>
  <c r="BH4" i="11" a="1"/>
  <c r="BH4" i="11" s="1"/>
  <c r="BV4" i="11" a="1"/>
  <c r="BV4" i="11" s="1"/>
  <c r="CJ4" i="11" a="1"/>
  <c r="CJ4" i="11" s="1"/>
  <c r="AZ5" i="11" a="1"/>
  <c r="AZ5" i="11" s="1"/>
  <c r="BN5" i="11" a="1"/>
  <c r="BN5" i="11" s="1"/>
  <c r="CB5" i="11" a="1"/>
  <c r="CB5" i="11" s="1"/>
  <c r="CP5" i="11" a="1"/>
  <c r="CP5" i="11" s="1"/>
  <c r="DE5" i="11" a="1"/>
  <c r="DE5" i="11" s="1"/>
  <c r="BF6" i="11" a="1"/>
  <c r="BF6" i="11" s="1"/>
  <c r="BT6" i="11" a="1"/>
  <c r="BT6" i="11" s="1"/>
  <c r="CH6" i="11" a="1"/>
  <c r="CH6" i="11" s="1"/>
  <c r="AO2" i="6"/>
  <c r="AO3" i="6" s="1"/>
  <c r="AP3" i="6" s="1"/>
  <c r="AQ3" i="6" l="1"/>
  <c r="AR3" i="6" s="1"/>
  <c r="AO4" i="6"/>
  <c r="AP4" i="6" s="1"/>
  <c r="AO5" i="6" l="1"/>
  <c r="AP5" i="6" s="1"/>
  <c r="AQ4" i="6"/>
  <c r="AR4" i="6" s="1"/>
  <c r="AQ5" i="6" l="1"/>
  <c r="AR5" i="6" s="1"/>
  <c r="AO6" i="6"/>
  <c r="AP6" i="6" s="1"/>
  <c r="AO7" i="6" l="1"/>
  <c r="AP7" i="6" s="1"/>
  <c r="AQ6" i="6"/>
  <c r="AR6" i="6" s="1"/>
  <c r="AO8" i="6" l="1"/>
  <c r="AP8" i="6" s="1"/>
  <c r="AQ8" i="6" s="1"/>
  <c r="AR8" i="6" s="1"/>
  <c r="AQ7" i="6"/>
  <c r="AR7" i="6" s="1"/>
  <c r="AN6" i="6" l="1"/>
  <c r="AP13" i="10" s="1"/>
  <c r="E2" i="3" s="1"/>
  <c r="EL2" i="3"/>
  <c r="CO2" i="3"/>
  <c r="BX2" i="3"/>
  <c r="D2" i="3"/>
  <c r="EK2" i="3"/>
  <c r="EH2" i="3"/>
  <c r="EB2" i="3"/>
  <c r="DX2" i="3"/>
  <c r="DT2" i="3"/>
  <c r="DP2" i="3"/>
  <c r="AW44" i="10"/>
  <c r="CJ2" i="3" s="1"/>
  <c r="CK2" i="3"/>
  <c r="CH2" i="3"/>
  <c r="CI2" i="3"/>
  <c r="CF2" i="3"/>
  <c r="CE2" i="3"/>
  <c r="CA2" i="3"/>
  <c r="BY2" i="3"/>
  <c r="BV2" i="3"/>
  <c r="BU2" i="3"/>
  <c r="BQ2" i="3"/>
  <c r="BO2" i="3"/>
  <c r="BN2" i="3"/>
  <c r="BL2" i="3"/>
  <c r="BK2" i="3"/>
  <c r="BJ2" i="3"/>
  <c r="BG2" i="3"/>
  <c r="BE2" i="3"/>
  <c r="BD2" i="3"/>
  <c r="BB2" i="3"/>
  <c r="BA2" i="3"/>
  <c r="AR2" i="3"/>
  <c r="AQ2" i="3"/>
  <c r="EY2" i="3"/>
  <c r="EX2" i="3"/>
  <c r="EW2" i="3"/>
  <c r="EV2" i="3"/>
  <c r="EO2" i="3"/>
  <c r="EN2" i="3"/>
  <c r="EJ2" i="3"/>
  <c r="EI2" i="3"/>
  <c r="EG2" i="3"/>
  <c r="ED2" i="3"/>
  <c r="EC2" i="3"/>
  <c r="DZ2" i="3"/>
  <c r="DY2" i="3"/>
  <c r="DV2" i="3"/>
  <c r="DU2" i="3"/>
  <c r="DR2" i="3"/>
  <c r="DQ2" i="3"/>
  <c r="DN2" i="3"/>
  <c r="DM2" i="3"/>
  <c r="DJ2" i="3"/>
  <c r="DI2" i="3"/>
  <c r="DG2" i="3"/>
  <c r="DF2" i="3"/>
  <c r="DE2" i="3"/>
  <c r="DC2" i="3"/>
  <c r="DB2" i="3"/>
  <c r="DA2" i="3"/>
  <c r="CY2" i="3"/>
  <c r="CX2" i="3"/>
  <c r="CW2" i="3"/>
  <c r="CV2" i="3"/>
  <c r="CU2" i="3"/>
  <c r="CT2" i="3"/>
  <c r="CS2" i="3"/>
  <c r="CR2" i="3"/>
  <c r="CM2" i="3"/>
  <c r="CD2" i="3"/>
  <c r="BT2" i="3"/>
  <c r="AP2" i="3"/>
  <c r="AN2" i="3"/>
  <c r="AK2" i="3"/>
  <c r="AI2" i="3"/>
  <c r="AH2" i="3"/>
  <c r="AG2" i="3"/>
  <c r="AE2" i="3"/>
  <c r="AC2" i="3"/>
  <c r="Z2" i="3"/>
  <c r="Y2" i="3"/>
  <c r="X2" i="3"/>
  <c r="W2" i="3"/>
  <c r="V2" i="3"/>
  <c r="U2" i="3"/>
  <c r="T2" i="3"/>
  <c r="S2" i="3"/>
  <c r="R2" i="3"/>
  <c r="P2" i="3"/>
  <c r="O2" i="3"/>
  <c r="K2" i="3"/>
  <c r="J2" i="3"/>
  <c r="H2" i="3"/>
  <c r="G2" i="3"/>
  <c r="C2" i="3"/>
  <c r="AW40" i="10"/>
  <c r="AW41" i="10"/>
  <c r="BF41" i="10" s="1"/>
  <c r="AW42" i="10"/>
  <c r="AW43" i="10"/>
  <c r="BF43" i="10" s="1"/>
  <c r="AV2" i="3" l="1"/>
  <c r="BF40" i="10"/>
  <c r="BZ2" i="3"/>
  <c r="AV5" i="11"/>
  <c r="BP2" i="3"/>
  <c r="AV4" i="11"/>
  <c r="AV6" i="11"/>
  <c r="AV2" i="11"/>
  <c r="BF2" i="3"/>
  <c r="AV3" i="11"/>
  <c r="AB44" i="10"/>
  <c r="AB43" i="10"/>
  <c r="AS5" i="11" s="1"/>
  <c r="AB42" i="10"/>
  <c r="BF42" i="10" s="1"/>
  <c r="AS6" i="11" l="1"/>
  <c r="BF44" i="10"/>
  <c r="AX6" i="11" s="1"/>
  <c r="AS4" i="11"/>
  <c r="AX5" i="11"/>
  <c r="BW2" i="3"/>
  <c r="BM2" i="3"/>
  <c r="AS2" i="3"/>
  <c r="BC2" i="3"/>
  <c r="CG2" i="3"/>
  <c r="AX4" i="11"/>
  <c r="AW71" i="10"/>
  <c r="AV50" i="10"/>
  <c r="AV35" i="10"/>
  <c r="AL2" i="11" s="1"/>
  <c r="AL3" i="11" s="1"/>
  <c r="AL4" i="11" s="1"/>
  <c r="AL5" i="11" s="1"/>
  <c r="AL6" i="11" s="1"/>
  <c r="AA2" i="11"/>
  <c r="AA3" i="11" s="1"/>
  <c r="AA4" i="11" s="1"/>
  <c r="AA5" i="11" s="1"/>
  <c r="AA6" i="11" s="1"/>
  <c r="AV26" i="10"/>
  <c r="AD2" i="11" s="1"/>
  <c r="AD3" i="11" s="1"/>
  <c r="AD4" i="11" s="1"/>
  <c r="AD5" i="11" s="1"/>
  <c r="AD6" i="11" s="1"/>
  <c r="AB26" i="10"/>
  <c r="AB2" i="11" s="1"/>
  <c r="AB3" i="11" s="1"/>
  <c r="AB4" i="11" s="1"/>
  <c r="AB5" i="11" s="1"/>
  <c r="AB6" i="11" s="1"/>
  <c r="P22" i="10"/>
  <c r="Q2" i="11" s="1"/>
  <c r="Q3" i="11" s="1"/>
  <c r="Q4" i="11" s="1"/>
  <c r="Q5" i="11" s="1"/>
  <c r="Q6" i="11" s="1"/>
  <c r="A22" i="10"/>
  <c r="AP14" i="10"/>
  <c r="BG65" i="10" l="1"/>
  <c r="AX3" i="11"/>
  <c r="BH2" i="3"/>
  <c r="AX2" i="11"/>
  <c r="AX2" i="3"/>
  <c r="BD49" i="10"/>
  <c r="BB2" i="11"/>
  <c r="BD34" i="10"/>
  <c r="AJ2" i="11" s="1"/>
  <c r="AJ3" i="11" s="1"/>
  <c r="AJ4" i="11" s="1"/>
  <c r="AJ5" i="11" s="1"/>
  <c r="AJ6" i="11" s="1"/>
  <c r="M36" i="10"/>
  <c r="AM2" i="11" s="1"/>
  <c r="AM3" i="11" s="1"/>
  <c r="AM4" i="11" s="1"/>
  <c r="AM5" i="11" s="1"/>
  <c r="AM6" i="11" s="1"/>
  <c r="M51" i="10"/>
  <c r="BC2" i="11" s="1"/>
  <c r="CP2" i="3"/>
  <c r="CB2" i="3"/>
  <c r="CL2" i="3"/>
  <c r="BR2" i="3"/>
  <c r="AD2" i="3"/>
  <c r="AB2" i="3"/>
  <c r="AA2" i="3"/>
  <c r="AL2" i="3"/>
  <c r="BE27" i="10"/>
  <c r="AF2" i="11" s="1"/>
  <c r="AF3" i="11" s="1"/>
  <c r="AF4" i="11" s="1"/>
  <c r="AF5" i="11" s="1"/>
  <c r="AF6" i="11" s="1"/>
  <c r="Q2" i="3"/>
  <c r="X3" i="6"/>
  <c r="X4" i="6" s="1"/>
  <c r="X5" i="6" s="1"/>
  <c r="X6" i="6" s="1"/>
  <c r="X7" i="6" s="1"/>
  <c r="X8" i="6" s="1"/>
  <c r="X9" i="6" s="1"/>
  <c r="X10" i="6" s="1"/>
  <c r="X11" i="6" s="1"/>
  <c r="X12" i="6" s="1"/>
  <c r="X13" i="6" s="1"/>
  <c r="X14" i="6" s="1"/>
  <c r="X15" i="6" s="1"/>
  <c r="X16" i="6" s="1"/>
  <c r="X17" i="6" s="1"/>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BS2" i="3"/>
  <c r="BI2" i="3"/>
  <c r="L3" i="6"/>
  <c r="AA2" i="6"/>
  <c r="L4" i="6"/>
  <c r="L5" i="6"/>
  <c r="L6" i="6"/>
  <c r="L7" i="6"/>
  <c r="L8" i="6"/>
  <c r="L9" i="6"/>
  <c r="L10" i="6"/>
  <c r="L11" i="6"/>
  <c r="L12" i="6"/>
  <c r="L13" i="6"/>
  <c r="L14" i="6"/>
  <c r="L15" i="6"/>
  <c r="L16" i="6"/>
  <c r="L17" i="6"/>
  <c r="L18" i="6"/>
  <c r="L19" i="6"/>
  <c r="L20" i="6"/>
  <c r="L21" i="6"/>
  <c r="L22" i="6"/>
  <c r="L23" i="6"/>
  <c r="L24" i="6"/>
  <c r="L25" i="6"/>
  <c r="L26" i="6"/>
  <c r="D7" i="4"/>
  <c r="E7" i="4"/>
  <c r="D8" i="4" s="1"/>
  <c r="D16" i="4"/>
  <c r="E16" i="4"/>
  <c r="D22" i="4" s="1"/>
  <c r="D20" i="4"/>
  <c r="D21" i="4"/>
  <c r="AO2" i="3"/>
  <c r="AY2" i="3"/>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AZ2" i="11" l="1"/>
  <c r="A69" i="10"/>
  <c r="BG64" i="10"/>
  <c r="DC2" i="11"/>
  <c r="EQ2" i="3"/>
  <c r="D24" i="4"/>
  <c r="D23" i="4"/>
  <c r="D17" i="4"/>
  <c r="D25" i="4"/>
  <c r="D26" i="4" s="1"/>
  <c r="AM2" i="3"/>
  <c r="AJ2" i="3"/>
  <c r="CN2" i="3"/>
  <c r="CQ2" i="3"/>
  <c r="AF2" i="3"/>
  <c r="X294" i="6"/>
  <c r="X295" i="6" s="1"/>
  <c r="X296" i="6" s="1"/>
  <c r="X297" i="6" s="1"/>
  <c r="X298" i="6" s="1"/>
  <c r="X299" i="6" s="1"/>
  <c r="X300" i="6" s="1"/>
  <c r="X301" i="6" s="1"/>
  <c r="X302" i="6" s="1"/>
  <c r="X303" i="6" s="1"/>
  <c r="X304" i="6" s="1"/>
  <c r="X305" i="6" s="1"/>
  <c r="X306" i="6" s="1"/>
  <c r="X307" i="6" s="1"/>
  <c r="X308" i="6" s="1"/>
  <c r="X309" i="6" s="1"/>
  <c r="X310" i="6" s="1"/>
  <c r="X311" i="6" s="1"/>
  <c r="X312" i="6" s="1"/>
  <c r="X313" i="6" s="1"/>
  <c r="X314" i="6" s="1"/>
  <c r="X315" i="6" s="1"/>
  <c r="X316" i="6" s="1"/>
  <c r="X317" i="6" s="1"/>
  <c r="X318" i="6" s="1"/>
  <c r="X319" i="6" s="1"/>
  <c r="X320" i="6" s="1"/>
  <c r="X321" i="6" s="1"/>
  <c r="X322" i="6" s="1"/>
  <c r="X323" i="6" s="1"/>
  <c r="X324" i="6" s="1"/>
  <c r="X325" i="6" s="1"/>
  <c r="X326" i="6" s="1"/>
  <c r="X327" i="6" s="1"/>
  <c r="X328" i="6" s="1"/>
  <c r="X329" i="6" s="1"/>
  <c r="X330" i="6" s="1"/>
  <c r="X331" i="6" s="1"/>
  <c r="X332" i="6" s="1"/>
  <c r="X333" i="6" s="1"/>
  <c r="X334" i="6" s="1"/>
  <c r="X335" i="6" s="1"/>
  <c r="X336" i="6" s="1"/>
  <c r="X337" i="6" s="1"/>
  <c r="X338" i="6" s="1"/>
  <c r="X339" i="6" s="1"/>
  <c r="X340" i="6" s="1"/>
  <c r="X341" i="6" s="1"/>
  <c r="X342" i="6" s="1"/>
  <c r="X343" i="6" s="1"/>
  <c r="X344" i="6" s="1"/>
  <c r="X345" i="6" s="1"/>
  <c r="X346" i="6" s="1"/>
  <c r="X347" i="6" s="1"/>
  <c r="X348" i="6" s="1"/>
  <c r="X349" i="6" s="1"/>
  <c r="X350" i="6" s="1"/>
  <c r="X351" i="6" s="1"/>
  <c r="X352" i="6" s="1"/>
  <c r="X353" i="6" s="1"/>
  <c r="X354" i="6" s="1"/>
  <c r="X355" i="6" s="1"/>
  <c r="X356" i="6" s="1"/>
  <c r="X357" i="6" s="1"/>
  <c r="X358" i="6" s="1"/>
  <c r="X359" i="6" s="1"/>
  <c r="X360" i="6" s="1"/>
  <c r="X361" i="6" s="1"/>
  <c r="X362" i="6" s="1"/>
  <c r="X363" i="6" s="1"/>
  <c r="X364" i="6" s="1"/>
  <c r="X365" i="6" s="1"/>
  <c r="X366" i="6" s="1"/>
  <c r="X367" i="6" s="1"/>
  <c r="X368" i="6" s="1"/>
  <c r="X369" i="6" s="1"/>
  <c r="X370" i="6" s="1"/>
  <c r="X371" i="6" s="1"/>
  <c r="X372" i="6" s="1"/>
  <c r="X373" i="6" s="1"/>
  <c r="X374" i="6" s="1"/>
  <c r="X375" i="6" s="1"/>
  <c r="X376" i="6" s="1"/>
  <c r="X377" i="6" s="1"/>
  <c r="X378" i="6" s="1"/>
  <c r="X379" i="6" s="1"/>
  <c r="X380" i="6" s="1"/>
  <c r="X381" i="6" s="1"/>
  <c r="X382" i="6" s="1"/>
  <c r="X383" i="6" s="1"/>
  <c r="X384" i="6" s="1"/>
  <c r="X385" i="6" s="1"/>
  <c r="X386" i="6" s="1"/>
  <c r="X387" i="6" s="1"/>
  <c r="X388" i="6" s="1"/>
  <c r="X389" i="6" s="1"/>
  <c r="X390" i="6" s="1"/>
  <c r="X391" i="6" s="1"/>
  <c r="X392" i="6" s="1"/>
  <c r="X393" i="6" s="1"/>
  <c r="X394" i="6" s="1"/>
  <c r="X395" i="6" s="1"/>
  <c r="X396" i="6" s="1"/>
  <c r="X397" i="6" s="1"/>
  <c r="X398" i="6" s="1"/>
  <c r="X399" i="6" s="1"/>
  <c r="X400" i="6" s="1"/>
  <c r="X401" i="6" s="1"/>
  <c r="X402" i="6" s="1"/>
  <c r="X403" i="6" s="1"/>
  <c r="X404" i="6" s="1"/>
  <c r="X405" i="6" s="1"/>
  <c r="X406" i="6" s="1"/>
  <c r="X407" i="6" s="1"/>
  <c r="X408" i="6" s="1"/>
  <c r="X409" i="6" s="1"/>
  <c r="X410" i="6" s="1"/>
  <c r="X411" i="6" s="1"/>
  <c r="X412" i="6" s="1"/>
  <c r="X413" i="6" s="1"/>
  <c r="X414" i="6" s="1"/>
  <c r="X415" i="6" s="1"/>
  <c r="X416" i="6" s="1"/>
  <c r="X417" i="6" s="1"/>
  <c r="X418" i="6" s="1"/>
  <c r="X419" i="6" s="1"/>
  <c r="X420" i="6" s="1"/>
  <c r="X421" i="6" s="1"/>
  <c r="X422" i="6" s="1"/>
  <c r="X423" i="6" s="1"/>
  <c r="X424" i="6" s="1"/>
  <c r="X425" i="6" s="1"/>
  <c r="X426" i="6" s="1"/>
  <c r="X427" i="6" s="1"/>
  <c r="X428" i="6" s="1"/>
  <c r="X429" i="6" s="1"/>
  <c r="X430" i="6" s="1"/>
  <c r="X431" i="6" s="1"/>
  <c r="X432" i="6" s="1"/>
  <c r="X433" i="6" s="1"/>
  <c r="X434" i="6" s="1"/>
  <c r="X435" i="6" s="1"/>
  <c r="X436" i="6" s="1"/>
  <c r="X437" i="6" s="1"/>
  <c r="X438" i="6" s="1"/>
  <c r="X439" i="6" s="1"/>
  <c r="X440" i="6" s="1"/>
  <c r="X441" i="6" s="1"/>
  <c r="X442" i="6" s="1"/>
  <c r="X443" i="6" s="1"/>
  <c r="X444" i="6" s="1"/>
  <c r="X445" i="6" s="1"/>
  <c r="X446" i="6" s="1"/>
  <c r="X447" i="6" s="1"/>
  <c r="X448" i="6" s="1"/>
  <c r="X449" i="6" s="1"/>
  <c r="X450" i="6" s="1"/>
  <c r="X451" i="6" s="1"/>
  <c r="X452" i="6" s="1"/>
  <c r="X453" i="6" s="1"/>
  <c r="X454" i="6" s="1"/>
  <c r="X455" i="6" s="1"/>
  <c r="X456" i="6" s="1"/>
  <c r="X457" i="6" s="1"/>
  <c r="X458" i="6" s="1"/>
  <c r="X459" i="6" s="1"/>
  <c r="X460" i="6" s="1"/>
  <c r="X461" i="6" s="1"/>
  <c r="X462" i="6" s="1"/>
  <c r="X463" i="6" s="1"/>
  <c r="X464" i="6" s="1"/>
  <c r="X465" i="6" s="1"/>
  <c r="X466" i="6" s="1"/>
  <c r="X467" i="6" s="1"/>
  <c r="X468" i="6" s="1"/>
  <c r="X469" i="6" s="1"/>
  <c r="X470" i="6" s="1"/>
  <c r="X471" i="6" s="1"/>
  <c r="X472" i="6" s="1"/>
  <c r="X473" i="6" s="1"/>
  <c r="X474" i="6" s="1"/>
  <c r="X475" i="6" s="1"/>
  <c r="X476" i="6" s="1"/>
  <c r="X477" i="6" s="1"/>
  <c r="X478" i="6" s="1"/>
  <c r="X479" i="6" s="1"/>
  <c r="X480" i="6" s="1"/>
  <c r="X481" i="6" s="1"/>
  <c r="X482" i="6" s="1"/>
  <c r="X483" i="6" s="1"/>
  <c r="X484" i="6" s="1"/>
  <c r="X485" i="6" s="1"/>
  <c r="X486" i="6" s="1"/>
  <c r="X487" i="6" s="1"/>
  <c r="X488" i="6" s="1"/>
  <c r="X489" i="6" s="1"/>
  <c r="X490" i="6" s="1"/>
  <c r="X491" i="6" s="1"/>
  <c r="X492" i="6" s="1"/>
  <c r="X493" i="6" s="1"/>
  <c r="X494" i="6" s="1"/>
  <c r="X495" i="6" s="1"/>
  <c r="X496" i="6" s="1"/>
  <c r="X497" i="6" s="1"/>
  <c r="X498" i="6" s="1"/>
  <c r="X499" i="6" s="1"/>
  <c r="X500" i="6" s="1"/>
  <c r="X501" i="6" s="1"/>
  <c r="X502" i="6" s="1"/>
  <c r="X503" i="6" s="1"/>
  <c r="X504" i="6" s="1"/>
  <c r="X505" i="6" s="1"/>
  <c r="X506" i="6" s="1"/>
  <c r="X507" i="6" s="1"/>
  <c r="X508" i="6" s="1"/>
  <c r="X509" i="6" s="1"/>
  <c r="X510" i="6" s="1"/>
  <c r="X511" i="6" s="1"/>
  <c r="X512" i="6" s="1"/>
  <c r="X513" i="6" s="1"/>
  <c r="X514" i="6" s="1"/>
  <c r="X515" i="6" s="1"/>
  <c r="X516" i="6" s="1"/>
  <c r="X517" i="6" s="1"/>
  <c r="X518" i="6" s="1"/>
  <c r="X519" i="6" s="1"/>
  <c r="X520" i="6" s="1"/>
  <c r="X521" i="6" s="1"/>
  <c r="X522" i="6" s="1"/>
  <c r="X523" i="6" s="1"/>
  <c r="X524" i="6" s="1"/>
  <c r="X525" i="6" s="1"/>
  <c r="X526" i="6" s="1"/>
  <c r="X527" i="6" s="1"/>
  <c r="X528" i="6" s="1"/>
  <c r="X529" i="6" s="1"/>
  <c r="X530" i="6" s="1"/>
  <c r="X531" i="6" s="1"/>
  <c r="X532" i="6" s="1"/>
  <c r="X533" i="6" s="1"/>
  <c r="X534" i="6" s="1"/>
  <c r="X535" i="6" s="1"/>
  <c r="X536" i="6" s="1"/>
  <c r="X537" i="6" s="1"/>
  <c r="X538" i="6" s="1"/>
  <c r="X539" i="6" s="1"/>
  <c r="X540" i="6" s="1"/>
  <c r="X541" i="6" s="1"/>
  <c r="X542" i="6" s="1"/>
  <c r="X543" i="6" s="1"/>
  <c r="X544" i="6" s="1"/>
  <c r="X545" i="6" s="1"/>
  <c r="X546" i="6" s="1"/>
  <c r="X547" i="6" s="1"/>
  <c r="X548" i="6" s="1"/>
  <c r="X549" i="6" s="1"/>
  <c r="X550" i="6" s="1"/>
  <c r="X551" i="6" s="1"/>
  <c r="X552" i="6" s="1"/>
  <c r="X553" i="6" s="1"/>
  <c r="X554" i="6" s="1"/>
  <c r="X555" i="6" s="1"/>
  <c r="X556" i="6" s="1"/>
  <c r="X557" i="6" s="1"/>
  <c r="X558" i="6" s="1"/>
  <c r="X559" i="6" s="1"/>
  <c r="X560" i="6" s="1"/>
  <c r="X561" i="6" s="1"/>
  <c r="X562" i="6" s="1"/>
  <c r="X563" i="6" s="1"/>
  <c r="X564" i="6" s="1"/>
  <c r="X565" i="6" s="1"/>
  <c r="X566" i="6" s="1"/>
  <c r="X567" i="6" s="1"/>
  <c r="X568" i="6" s="1"/>
  <c r="X569" i="6" s="1"/>
  <c r="X570" i="6" s="1"/>
  <c r="X571" i="6" s="1"/>
  <c r="X572" i="6" s="1"/>
  <c r="X573" i="6" s="1"/>
  <c r="X574" i="6" s="1"/>
  <c r="X575" i="6" s="1"/>
  <c r="X576" i="6" s="1"/>
  <c r="X577" i="6" s="1"/>
  <c r="X578" i="6" s="1"/>
  <c r="X579" i="6" s="1"/>
  <c r="X580" i="6" s="1"/>
  <c r="X581" i="6" s="1"/>
  <c r="X582" i="6" s="1"/>
  <c r="X583" i="6" s="1"/>
  <c r="X584" i="6" s="1"/>
  <c r="X585" i="6" s="1"/>
  <c r="X586" i="6" s="1"/>
  <c r="X587" i="6" s="1"/>
  <c r="X588" i="6" s="1"/>
  <c r="X589" i="6" s="1"/>
  <c r="X590" i="6" s="1"/>
  <c r="X591" i="6" s="1"/>
  <c r="X592" i="6" s="1"/>
  <c r="X593" i="6" s="1"/>
  <c r="X594" i="6" s="1"/>
  <c r="X595" i="6" s="1"/>
  <c r="X596" i="6" s="1"/>
  <c r="X597" i="6" s="1"/>
  <c r="X598" i="6" s="1"/>
  <c r="X599" i="6" s="1"/>
  <c r="X600" i="6" s="1"/>
  <c r="X601" i="6" s="1"/>
  <c r="X602" i="6" s="1"/>
  <c r="X603" i="6" s="1"/>
  <c r="X604" i="6" s="1"/>
  <c r="X605" i="6" s="1"/>
  <c r="X606" i="6" s="1"/>
  <c r="X607" i="6" s="1"/>
  <c r="X608" i="6" s="1"/>
  <c r="X609" i="6" s="1"/>
  <c r="X610" i="6" s="1"/>
  <c r="X611" i="6" s="1"/>
  <c r="X612" i="6" s="1"/>
  <c r="X613" i="6" s="1"/>
  <c r="X614" i="6" s="1"/>
  <c r="X615" i="6" s="1"/>
  <c r="X616" i="6" s="1"/>
  <c r="X617" i="6" s="1"/>
  <c r="X618" i="6" s="1"/>
  <c r="X619" i="6" s="1"/>
  <c r="X620" i="6" s="1"/>
  <c r="X621" i="6" s="1"/>
  <c r="X622" i="6" s="1"/>
  <c r="X623" i="6" s="1"/>
  <c r="X624" i="6" s="1"/>
  <c r="X625" i="6" s="1"/>
  <c r="X626" i="6" s="1"/>
  <c r="X627" i="6" s="1"/>
  <c r="X628" i="6" s="1"/>
  <c r="X629" i="6" s="1"/>
  <c r="X630" i="6" s="1"/>
  <c r="X631" i="6" s="1"/>
  <c r="X632" i="6" s="1"/>
  <c r="X633" i="6" s="1"/>
  <c r="X634" i="6" s="1"/>
  <c r="X635" i="6" s="1"/>
  <c r="X636" i="6" s="1"/>
  <c r="X637" i="6" s="1"/>
  <c r="X638" i="6" s="1"/>
  <c r="X639" i="6" s="1"/>
  <c r="X640" i="6" s="1"/>
  <c r="X641" i="6" s="1"/>
  <c r="X642" i="6" s="1"/>
  <c r="X643" i="6" s="1"/>
  <c r="X644" i="6" s="1"/>
  <c r="X645" i="6" s="1"/>
  <c r="X646" i="6" s="1"/>
  <c r="X647" i="6" s="1"/>
  <c r="X648" i="6" s="1"/>
  <c r="X649" i="6" s="1"/>
  <c r="X650" i="6" s="1"/>
  <c r="X651" i="6" s="1"/>
  <c r="X652" i="6" s="1"/>
  <c r="X653" i="6" s="1"/>
  <c r="X654" i="6" s="1"/>
  <c r="X655" i="6" s="1"/>
  <c r="X656" i="6" s="1"/>
  <c r="X657" i="6" s="1"/>
  <c r="X658" i="6" s="1"/>
  <c r="X659" i="6" s="1"/>
  <c r="X660" i="6" s="1"/>
  <c r="X661" i="6" s="1"/>
  <c r="X662" i="6" s="1"/>
  <c r="X663" i="6" s="1"/>
  <c r="X664" i="6" s="1"/>
  <c r="X665" i="6" s="1"/>
  <c r="X666" i="6" s="1"/>
  <c r="X667" i="6" s="1"/>
  <c r="X668" i="6" s="1"/>
  <c r="X669" i="6" s="1"/>
  <c r="D19" i="4"/>
  <c r="D18" i="4"/>
  <c r="D9" i="4"/>
  <c r="BG71" i="10" l="1"/>
  <c r="X670" i="6"/>
  <c r="X671" i="6" s="1"/>
  <c r="X672" i="6" s="1"/>
  <c r="X673" i="6" s="1"/>
  <c r="X674" i="6" s="1"/>
  <c r="X675" i="6" s="1"/>
  <c r="X676" i="6" s="1"/>
  <c r="X677" i="6" s="1"/>
  <c r="X678" i="6" s="1"/>
  <c r="X679" i="6" s="1"/>
  <c r="X680" i="6" s="1"/>
  <c r="X681" i="6" s="1"/>
  <c r="X682" i="6" s="1"/>
  <c r="X683" i="6" s="1"/>
  <c r="X684" i="6" s="1"/>
  <c r="X685" i="6" s="1"/>
  <c r="X686" i="6" s="1"/>
  <c r="X687" i="6" s="1"/>
  <c r="X688" i="6" s="1"/>
  <c r="X689" i="6" s="1"/>
  <c r="X690" i="6" s="1"/>
  <c r="X691" i="6" s="1"/>
  <c r="X692" i="6" s="1"/>
  <c r="X693" i="6" s="1"/>
  <c r="X694" i="6" s="1"/>
  <c r="X695" i="6" s="1"/>
  <c r="X696" i="6" s="1"/>
  <c r="X697" i="6" s="1"/>
  <c r="X698" i="6" s="1"/>
  <c r="X699" i="6" s="1"/>
  <c r="X700" i="6" s="1"/>
  <c r="X701" i="6" s="1"/>
  <c r="X702" i="6" s="1"/>
  <c r="X703" i="6" s="1"/>
  <c r="X704" i="6" s="1"/>
  <c r="X705" i="6" s="1"/>
  <c r="X706" i="6" s="1"/>
  <c r="X707" i="6" s="1"/>
  <c r="X708" i="6" s="1"/>
  <c r="X709" i="6" s="1"/>
  <c r="X710" i="6" s="1"/>
  <c r="X711" i="6" s="1"/>
  <c r="X712" i="6" s="1"/>
  <c r="X713" i="6" s="1"/>
  <c r="X714" i="6" s="1"/>
  <c r="X715" i="6" s="1"/>
  <c r="X716" i="6" s="1"/>
  <c r="X717" i="6" s="1"/>
  <c r="X718" i="6" s="1"/>
  <c r="X719" i="6" s="1"/>
  <c r="X720" i="6" s="1"/>
  <c r="X721" i="6" s="1"/>
  <c r="X722" i="6" s="1"/>
  <c r="X723" i="6" s="1"/>
  <c r="X724" i="6" s="1"/>
  <c r="X725" i="6" s="1"/>
  <c r="X726" i="6" s="1"/>
  <c r="X727" i="6" s="1"/>
  <c r="X728" i="6" s="1"/>
  <c r="X729" i="6" s="1"/>
  <c r="X730" i="6" s="1"/>
  <c r="X731" i="6" s="1"/>
  <c r="X732" i="6" s="1"/>
  <c r="X733" i="6" s="1"/>
  <c r="X734" i="6" s="1"/>
  <c r="X735" i="6" s="1"/>
  <c r="X736" i="6" s="1"/>
  <c r="X737" i="6" s="1"/>
  <c r="X738" i="6" s="1"/>
  <c r="X739" i="6" s="1"/>
  <c r="X740" i="6" s="1"/>
  <c r="X741" i="6" s="1"/>
  <c r="X742" i="6" s="1"/>
  <c r="X743" i="6" s="1"/>
  <c r="X744" i="6" s="1"/>
  <c r="X745" i="6" s="1"/>
  <c r="X746" i="6" s="1"/>
  <c r="X747" i="6" s="1"/>
  <c r="X748" i="6" s="1"/>
  <c r="X749" i="6" s="1"/>
  <c r="X750" i="6" s="1"/>
  <c r="X751" i="6" s="1"/>
  <c r="X752" i="6" s="1"/>
  <c r="X753" i="6" s="1"/>
  <c r="X754" i="6" s="1"/>
  <c r="X755" i="6" s="1"/>
  <c r="X756" i="6" s="1"/>
  <c r="X757" i="6" s="1"/>
  <c r="X758" i="6" s="1"/>
  <c r="X759" i="6" s="1"/>
  <c r="X760" i="6" s="1"/>
  <c r="X761" i="6" s="1"/>
  <c r="X762" i="6" s="1"/>
  <c r="X763" i="6" s="1"/>
  <c r="X764" i="6" s="1"/>
  <c r="X765" i="6" s="1"/>
  <c r="X766" i="6" s="1"/>
  <c r="X767" i="6" s="1"/>
  <c r="X768" i="6" s="1"/>
  <c r="X769" i="6" s="1"/>
  <c r="X770" i="6" s="1"/>
  <c r="X771" i="6" s="1"/>
  <c r="X772" i="6" s="1"/>
  <c r="X773" i="6" s="1"/>
  <c r="X774" i="6" s="1"/>
  <c r="X775" i="6" s="1"/>
  <c r="X776" i="6" s="1"/>
  <c r="X777" i="6" s="1"/>
  <c r="X778" i="6" s="1"/>
  <c r="X779" i="6" s="1"/>
  <c r="X780" i="6" s="1"/>
  <c r="X781" i="6" s="1"/>
  <c r="X782" i="6" s="1"/>
  <c r="X783" i="6" s="1"/>
  <c r="X784" i="6" s="1"/>
  <c r="X785" i="6" s="1"/>
  <c r="X786" i="6" s="1"/>
  <c r="X787" i="6" s="1"/>
  <c r="X788" i="6" s="1"/>
  <c r="X789" i="6" s="1"/>
  <c r="X790" i="6" s="1"/>
  <c r="X791" i="6" s="1"/>
  <c r="X792" i="6" s="1"/>
  <c r="X793" i="6" s="1"/>
  <c r="X794" i="6" s="1"/>
  <c r="X795" i="6" s="1"/>
  <c r="X796" i="6" s="1"/>
  <c r="X797" i="6" s="1"/>
  <c r="X798" i="6" s="1"/>
  <c r="X799" i="6" s="1"/>
  <c r="X800" i="6" s="1"/>
  <c r="X801" i="6" s="1"/>
  <c r="X802" i="6" s="1"/>
  <c r="X803" i="6" s="1"/>
  <c r="X804" i="6" s="1"/>
  <c r="X805" i="6" s="1"/>
  <c r="X806" i="6" s="1"/>
  <c r="X807" i="6" s="1"/>
  <c r="X808" i="6" s="1"/>
  <c r="X809" i="6" s="1"/>
  <c r="X810" i="6" s="1"/>
  <c r="X811" i="6" s="1"/>
  <c r="X812" i="6" s="1"/>
  <c r="X813" i="6" s="1"/>
  <c r="X814" i="6" s="1"/>
  <c r="X815" i="6" s="1"/>
  <c r="X816" i="6" s="1"/>
  <c r="X817" i="6" s="1"/>
  <c r="X818" i="6" s="1"/>
  <c r="X819" i="6" s="1"/>
  <c r="X820" i="6" s="1"/>
  <c r="X821" i="6" s="1"/>
  <c r="X822" i="6" s="1"/>
  <c r="X823" i="6" s="1"/>
  <c r="X824" i="6" s="1"/>
  <c r="X825" i="6" s="1"/>
  <c r="X826" i="6" s="1"/>
  <c r="X827" i="6" s="1"/>
  <c r="X828" i="6" s="1"/>
  <c r="X829" i="6" s="1"/>
  <c r="X830" i="6" s="1"/>
  <c r="X831" i="6" s="1"/>
  <c r="X832" i="6" s="1"/>
  <c r="X833" i="6" s="1"/>
  <c r="X834" i="6" s="1"/>
  <c r="X835" i="6" s="1"/>
  <c r="X836" i="6" s="1"/>
  <c r="X837" i="6" s="1"/>
  <c r="X838" i="6" s="1"/>
  <c r="X839" i="6" s="1"/>
  <c r="X840" i="6" s="1"/>
  <c r="X841" i="6" s="1"/>
  <c r="X842" i="6" s="1"/>
  <c r="X843" i="6" s="1"/>
  <c r="X844" i="6" s="1"/>
  <c r="X845" i="6" s="1"/>
  <c r="X846" i="6" s="1"/>
  <c r="X847" i="6" s="1"/>
  <c r="X848" i="6" s="1"/>
  <c r="X849" i="6" s="1"/>
  <c r="X850" i="6" s="1"/>
  <c r="X851" i="6" s="1"/>
  <c r="X852" i="6" s="1"/>
  <c r="X853" i="6" s="1"/>
  <c r="X854" i="6" s="1"/>
  <c r="X855" i="6" s="1"/>
  <c r="X856" i="6" s="1"/>
  <c r="X857" i="6" s="1"/>
  <c r="X858" i="6" s="1"/>
  <c r="X859" i="6" s="1"/>
  <c r="X860" i="6" s="1"/>
  <c r="X861" i="6" s="1"/>
  <c r="X862" i="6" s="1"/>
  <c r="X863" i="6" s="1"/>
  <c r="X864" i="6" s="1"/>
  <c r="X865" i="6" s="1"/>
  <c r="X866" i="6" s="1"/>
  <c r="X867" i="6" s="1"/>
  <c r="X868" i="6" s="1"/>
  <c r="X869" i="6" s="1"/>
  <c r="X870" i="6" s="1"/>
  <c r="X871" i="6" s="1"/>
  <c r="X872" i="6" s="1"/>
  <c r="X873" i="6" s="1"/>
  <c r="X874" i="6" s="1"/>
  <c r="X875" i="6" s="1"/>
  <c r="X876" i="6" s="1"/>
  <c r="X877" i="6" s="1"/>
  <c r="X878" i="6" s="1"/>
  <c r="X879" i="6" s="1"/>
  <c r="X880" i="6" s="1"/>
  <c r="X881" i="6" s="1"/>
  <c r="X882" i="6" s="1"/>
  <c r="X883" i="6" s="1"/>
  <c r="X884" i="6" s="1"/>
  <c r="X885" i="6" s="1"/>
  <c r="X886" i="6" s="1"/>
  <c r="X887" i="6" s="1"/>
  <c r="X888" i="6" s="1"/>
  <c r="X889" i="6" s="1"/>
  <c r="X890" i="6" s="1"/>
  <c r="X891" i="6" s="1"/>
  <c r="X892" i="6" s="1"/>
  <c r="X893" i="6" s="1"/>
  <c r="X894" i="6" s="1"/>
  <c r="X895" i="6" s="1"/>
  <c r="X896" i="6" s="1"/>
  <c r="X897" i="6" s="1"/>
  <c r="X898" i="6" s="1"/>
  <c r="X899" i="6" s="1"/>
  <c r="X900" i="6" s="1"/>
  <c r="X901" i="6" s="1"/>
  <c r="X902" i="6" s="1"/>
  <c r="X903" i="6" s="1"/>
  <c r="X904" i="6" s="1"/>
  <c r="X905" i="6" s="1"/>
  <c r="X906" i="6" s="1"/>
  <c r="X907" i="6" s="1"/>
  <c r="X908" i="6" s="1"/>
  <c r="X909" i="6" s="1"/>
  <c r="X910" i="6" s="1"/>
  <c r="X911" i="6" s="1"/>
  <c r="X912" i="6" s="1"/>
  <c r="X913" i="6" s="1"/>
  <c r="X914" i="6" s="1"/>
  <c r="X915" i="6" s="1"/>
  <c r="X916" i="6" s="1"/>
  <c r="X917" i="6" s="1"/>
  <c r="X918" i="6" s="1"/>
  <c r="X919" i="6" s="1"/>
  <c r="X920" i="6" s="1"/>
  <c r="X921" i="6" s="1"/>
  <c r="X922" i="6" s="1"/>
  <c r="X923" i="6" s="1"/>
  <c r="X924" i="6" s="1"/>
  <c r="X925" i="6" s="1"/>
  <c r="X926" i="6" s="1"/>
  <c r="X927" i="6" s="1"/>
  <c r="X928" i="6" s="1"/>
  <c r="X929" i="6" s="1"/>
  <c r="X930" i="6" s="1"/>
  <c r="X931" i="6" s="1"/>
  <c r="X932" i="6" s="1"/>
  <c r="X933" i="6" s="1"/>
  <c r="X934" i="6" s="1"/>
  <c r="X935" i="6" s="1"/>
  <c r="X936" i="6" s="1"/>
  <c r="X937" i="6" s="1"/>
  <c r="X938" i="6" s="1"/>
  <c r="X939" i="6" s="1"/>
  <c r="X940" i="6" s="1"/>
  <c r="X941" i="6" s="1"/>
  <c r="X942" i="6" s="1"/>
  <c r="X943" i="6" s="1"/>
  <c r="X944" i="6" s="1"/>
  <c r="X945" i="6" s="1"/>
  <c r="X946" i="6" s="1"/>
  <c r="X947" i="6" s="1"/>
  <c r="X948" i="6" s="1"/>
  <c r="X949" i="6" s="1"/>
  <c r="X950" i="6" s="1"/>
  <c r="X951" i="6" s="1"/>
  <c r="X952" i="6" s="1"/>
  <c r="X953" i="6" s="1"/>
  <c r="X954" i="6" s="1"/>
  <c r="X955" i="6" s="1"/>
  <c r="X956" i="6" s="1"/>
  <c r="X957" i="6" s="1"/>
  <c r="X958" i="6" s="1"/>
  <c r="X959" i="6" s="1"/>
  <c r="X960" i="6" s="1"/>
  <c r="X961" i="6" s="1"/>
  <c r="X962" i="6" s="1"/>
  <c r="X963" i="6" s="1"/>
  <c r="X964" i="6" s="1"/>
  <c r="X965" i="6" s="1"/>
  <c r="X966" i="6" s="1"/>
  <c r="X967" i="6" s="1"/>
  <c r="X968" i="6" s="1"/>
  <c r="X969" i="6" s="1"/>
  <c r="X970" i="6" s="1"/>
  <c r="X971" i="6" s="1"/>
  <c r="X972" i="6" s="1"/>
  <c r="X973" i="6" s="1"/>
  <c r="X974" i="6" s="1"/>
  <c r="X975" i="6" s="1"/>
  <c r="X976" i="6" s="1"/>
  <c r="X977" i="6" s="1"/>
  <c r="X978" i="6" s="1"/>
  <c r="X979" i="6" s="1"/>
  <c r="X980" i="6" s="1"/>
  <c r="X981" i="6" s="1"/>
  <c r="X982" i="6" s="1"/>
  <c r="X983" i="6" s="1"/>
  <c r="X984" i="6" s="1"/>
  <c r="X985" i="6" s="1"/>
  <c r="X986" i="6" s="1"/>
  <c r="X987" i="6" s="1"/>
  <c r="X988" i="6" s="1"/>
  <c r="X989" i="6" s="1"/>
  <c r="X990" i="6" s="1"/>
  <c r="X991" i="6" s="1"/>
  <c r="X992" i="6" s="1"/>
  <c r="X993" i="6" s="1"/>
  <c r="X994" i="6" s="1"/>
  <c r="X995" i="6" s="1"/>
  <c r="X996" i="6" s="1"/>
  <c r="X997" i="6" s="1"/>
  <c r="X998" i="6" s="1"/>
  <c r="X999" i="6" s="1"/>
  <c r="X1000" i="6" s="1"/>
  <c r="X1001" i="6" s="1"/>
  <c r="X1002" i="6" s="1"/>
  <c r="X1003" i="6" s="1"/>
  <c r="X1004" i="6" s="1"/>
  <c r="X1005" i="6" s="1"/>
  <c r="X1006" i="6" s="1"/>
  <c r="X1007" i="6" s="1"/>
  <c r="X1008" i="6" s="1"/>
  <c r="X1009" i="6" s="1"/>
  <c r="X1010" i="6" s="1"/>
  <c r="X1011" i="6" s="1"/>
  <c r="X1012" i="6" s="1"/>
  <c r="X1013" i="6" s="1"/>
  <c r="X1014" i="6" s="1"/>
  <c r="X1015" i="6" s="1"/>
  <c r="X1016" i="6" s="1"/>
  <c r="X1017" i="6" s="1"/>
  <c r="X1018" i="6" s="1"/>
  <c r="X1019" i="6" s="1"/>
  <c r="X1020" i="6" s="1"/>
  <c r="X1021" i="6" s="1"/>
  <c r="X1022" i="6" s="1"/>
  <c r="X1023" i="6" s="1"/>
  <c r="X1024" i="6" s="1"/>
  <c r="X1025" i="6" s="1"/>
  <c r="X1026" i="6" s="1"/>
  <c r="X1027" i="6" s="1"/>
  <c r="X1028" i="6" s="1"/>
  <c r="X1029" i="6" s="1"/>
  <c r="X1030" i="6" s="1"/>
  <c r="X1031" i="6" s="1"/>
  <c r="X1032" i="6" s="1"/>
  <c r="X1033" i="6" s="1"/>
  <c r="X1034" i="6" s="1"/>
  <c r="X1035" i="6" s="1"/>
  <c r="X1036" i="6" s="1"/>
  <c r="X1037" i="6" s="1"/>
  <c r="X1038" i="6" s="1"/>
  <c r="X1039" i="6" s="1"/>
  <c r="X1040" i="6" s="1"/>
  <c r="X1041" i="6" s="1"/>
  <c r="X1042" i="6" s="1"/>
  <c r="X1043" i="6" s="1"/>
  <c r="X1044" i="6" s="1"/>
  <c r="X1045" i="6" s="1"/>
  <c r="X1046" i="6" s="1"/>
  <c r="X1047" i="6" s="1"/>
  <c r="X1048" i="6" s="1"/>
  <c r="X1049" i="6" s="1"/>
  <c r="X1050" i="6" s="1"/>
  <c r="X1051" i="6" s="1"/>
  <c r="X1052" i="6" s="1"/>
  <c r="X1053" i="6" s="1"/>
  <c r="X1054" i="6" s="1"/>
  <c r="X1055" i="6" s="1"/>
  <c r="X1056" i="6" s="1"/>
  <c r="X1057" i="6" s="1"/>
  <c r="X1058" i="6" s="1"/>
  <c r="X1059" i="6" s="1"/>
  <c r="X1060" i="6" s="1"/>
  <c r="X1061" i="6" s="1"/>
  <c r="X1062" i="6" s="1"/>
  <c r="X1063" i="6" s="1"/>
  <c r="X1064" i="6" s="1"/>
  <c r="X1065" i="6" s="1"/>
  <c r="X1066" i="6" s="1"/>
  <c r="X1067" i="6" s="1"/>
  <c r="X1068" i="6" s="1"/>
  <c r="X1069" i="6" s="1"/>
  <c r="X1070" i="6" s="1"/>
  <c r="X1071" i="6" s="1"/>
  <c r="X1072" i="6" s="1"/>
  <c r="X1073" i="6" s="1"/>
  <c r="X1074" i="6" s="1"/>
  <c r="X1075" i="6" s="1"/>
  <c r="X1076" i="6" s="1"/>
  <c r="X1077" i="6" s="1"/>
  <c r="X1078" i="6" s="1"/>
  <c r="X1079" i="6" s="1"/>
  <c r="X1080" i="6" s="1"/>
  <c r="X1081" i="6" s="1"/>
  <c r="X1082" i="6" s="1"/>
  <c r="X1083" i="6" s="1"/>
  <c r="X1084" i="6" s="1"/>
  <c r="X1085" i="6" s="1"/>
  <c r="X1086" i="6" s="1"/>
  <c r="X1087" i="6" s="1"/>
  <c r="X1088" i="6" s="1"/>
  <c r="X1089" i="6" s="1"/>
  <c r="X1090" i="6" s="1"/>
  <c r="X1091" i="6" s="1"/>
  <c r="X1092" i="6" s="1"/>
  <c r="X1093" i="6" s="1"/>
  <c r="X1094" i="6" s="1"/>
  <c r="X1095" i="6" s="1"/>
  <c r="X1096" i="6" s="1"/>
  <c r="X1097" i="6" s="1"/>
  <c r="X1098" i="6" s="1"/>
  <c r="X1099" i="6" s="1"/>
  <c r="X1100" i="6" s="1"/>
  <c r="X1101" i="6" s="1"/>
  <c r="X1102" i="6" s="1"/>
  <c r="X1103" i="6" s="1"/>
  <c r="X1104" i="6" s="1"/>
  <c r="X1105" i="6" s="1"/>
  <c r="X1106" i="6" s="1"/>
  <c r="X1107" i="6" s="1"/>
  <c r="X1108" i="6" s="1"/>
  <c r="X1109" i="6" s="1"/>
  <c r="X1110" i="6" s="1"/>
  <c r="X1111" i="6" s="1"/>
  <c r="X1112" i="6" s="1"/>
  <c r="X1113" i="6" s="1"/>
  <c r="X1114" i="6" s="1"/>
  <c r="X1115" i="6" s="1"/>
  <c r="X1116" i="6" s="1"/>
  <c r="X1117" i="6" s="1"/>
  <c r="X1118" i="6" s="1"/>
  <c r="X1119" i="6" s="1"/>
  <c r="X1120" i="6" s="1"/>
  <c r="X1121" i="6" s="1"/>
  <c r="X1122" i="6" s="1"/>
  <c r="X1123" i="6" s="1"/>
  <c r="DB2" i="11"/>
  <c r="Q70" i="10"/>
  <c r="CY2" i="11"/>
  <c r="EM2" i="3"/>
  <c r="EP2" i="3"/>
  <c r="Q71" i="10"/>
  <c r="Q69" i="10"/>
  <c r="DG2" i="11" l="1"/>
  <c r="EU2" i="3"/>
  <c r="E2" i="11"/>
  <c r="E3" i="11" s="1"/>
  <c r="E4" i="11" s="1"/>
  <c r="E5" i="11" s="1"/>
  <c r="E6" i="11" s="1"/>
  <c r="AA3" i="6" l="1"/>
  <c r="AA4" i="6" s="1"/>
  <c r="AA5" i="6" s="1"/>
  <c r="AA6" i="6" s="1"/>
  <c r="AA7" i="6" s="1"/>
  <c r="AA8" i="6" s="1"/>
  <c r="AA9" i="6" s="1"/>
  <c r="AA10" i="6" s="1"/>
  <c r="AA11" i="6" s="1"/>
  <c r="AA12" i="6" s="1"/>
  <c r="AA13" i="6" s="1"/>
  <c r="AA14" i="6" s="1"/>
  <c r="AA15" i="6" s="1"/>
  <c r="AA16" i="6" s="1"/>
  <c r="AA17" i="6" s="1"/>
  <c r="AA18" i="6" s="1"/>
  <c r="AA19" i="6" s="1"/>
  <c r="AA20" i="6" s="1"/>
  <c r="AA21" i="6" s="1"/>
  <c r="AA22" i="6" s="1"/>
  <c r="AA23" i="6" s="1"/>
  <c r="AA24" i="6" s="1"/>
  <c r="AA25" i="6" s="1"/>
  <c r="AA26" i="6" s="1"/>
  <c r="AA27" i="6" s="1"/>
  <c r="AA28" i="6" s="1"/>
  <c r="AA29" i="6" s="1"/>
  <c r="AA30" i="6" s="1"/>
  <c r="AA31" i="6" s="1"/>
  <c r="AA32" i="6" s="1"/>
  <c r="AA33" i="6" s="1"/>
  <c r="AA34" i="6" s="1"/>
  <c r="AA35" i="6" s="1"/>
  <c r="AA36" i="6" s="1"/>
  <c r="AA37" i="6" s="1"/>
  <c r="AA38" i="6" s="1"/>
  <c r="AA39" i="6" s="1"/>
  <c r="AA40" i="6" s="1"/>
  <c r="AA41" i="6" s="1"/>
  <c r="AA42" i="6" s="1"/>
  <c r="AA43" i="6" s="1"/>
  <c r="AA44" i="6" s="1"/>
  <c r="AA45" i="6" s="1"/>
  <c r="AA46" i="6" s="1"/>
  <c r="AA47" i="6" s="1"/>
  <c r="AA48" i="6" s="1"/>
  <c r="AA49" i="6" s="1"/>
  <c r="AA50" i="6" s="1"/>
  <c r="AA51" i="6" s="1"/>
  <c r="AA52" i="6" s="1"/>
  <c r="AA53" i="6" s="1"/>
  <c r="AA54" i="6" s="1"/>
  <c r="AA55" i="6" s="1"/>
  <c r="AA56" i="6" s="1"/>
  <c r="AA57" i="6" s="1"/>
  <c r="AA58" i="6" s="1"/>
  <c r="AA59" i="6" s="1"/>
  <c r="AA60" i="6" s="1"/>
  <c r="AA61" i="6" s="1"/>
  <c r="AA62" i="6" s="1"/>
  <c r="AA63" i="6" s="1"/>
  <c r="AA64" i="6" s="1"/>
  <c r="AA65" i="6" s="1"/>
  <c r="AA66" i="6" s="1"/>
  <c r="AA67" i="6" s="1"/>
  <c r="AA68" i="6" s="1"/>
  <c r="AA69" i="6" s="1"/>
  <c r="AA70" i="6" s="1"/>
  <c r="AA71" i="6" s="1"/>
  <c r="AA72" i="6" s="1"/>
  <c r="AA73" i="6" s="1"/>
  <c r="AA74" i="6" s="1"/>
  <c r="AA75" i="6" s="1"/>
  <c r="AA76" i="6" s="1"/>
  <c r="AA77" i="6" s="1"/>
  <c r="AA78" i="6" s="1"/>
  <c r="AA79" i="6" s="1"/>
  <c r="AA80" i="6" s="1"/>
  <c r="AA81" i="6" s="1"/>
  <c r="AA82" i="6" s="1"/>
  <c r="AA83" i="6" s="1"/>
  <c r="AA84" i="6" s="1"/>
  <c r="AA85" i="6" s="1"/>
  <c r="AA86" i="6" s="1"/>
  <c r="AA87" i="6" s="1"/>
  <c r="AA88" i="6" s="1"/>
  <c r="AA89" i="6" s="1"/>
  <c r="AA90" i="6" s="1"/>
  <c r="AA91" i="6" s="1"/>
  <c r="AA92" i="6" s="1"/>
  <c r="AA93" i="6" s="1"/>
  <c r="AA94" i="6" s="1"/>
  <c r="AA95" i="6" s="1"/>
  <c r="AA96" i="6" s="1"/>
  <c r="AA97" i="6" s="1"/>
  <c r="AA98" i="6" s="1"/>
  <c r="AA99" i="6" s="1"/>
  <c r="AA100" i="6" s="1"/>
  <c r="AA101" i="6" s="1"/>
  <c r="AA102" i="6" s="1"/>
  <c r="AA103" i="6" s="1"/>
  <c r="AA104" i="6" s="1"/>
  <c r="AA105" i="6" s="1"/>
  <c r="AA106" i="6" s="1"/>
  <c r="AA107" i="6" s="1"/>
  <c r="AA108" i="6" s="1"/>
  <c r="AA109" i="6" s="1"/>
  <c r="AA110" i="6" s="1"/>
  <c r="AA111" i="6" s="1"/>
  <c r="AA112" i="6" s="1"/>
  <c r="AA113" i="6" s="1"/>
  <c r="AA114" i="6" s="1"/>
  <c r="AA115" i="6" s="1"/>
  <c r="AA116" i="6" s="1"/>
  <c r="AA117" i="6" s="1"/>
  <c r="AA118" i="6" s="1"/>
  <c r="AA119" i="6" s="1"/>
  <c r="AA120" i="6" s="1"/>
  <c r="AA121" i="6" s="1"/>
  <c r="AA122" i="6" s="1"/>
  <c r="AA123" i="6" s="1"/>
  <c r="AA124" i="6" s="1"/>
  <c r="AA125" i="6" s="1"/>
  <c r="AA126" i="6" s="1"/>
  <c r="AA127" i="6" s="1"/>
  <c r="AA128" i="6" s="1"/>
  <c r="AA129" i="6" s="1"/>
  <c r="AA130" i="6" s="1"/>
  <c r="AA131" i="6" s="1"/>
  <c r="AA132" i="6" s="1"/>
  <c r="AA133" i="6" s="1"/>
  <c r="AA134" i="6" s="1"/>
  <c r="AA135" i="6" s="1"/>
  <c r="AA136" i="6" s="1"/>
  <c r="AA137" i="6" s="1"/>
  <c r="AA138" i="6" s="1"/>
  <c r="AA139" i="6" s="1"/>
  <c r="AA140" i="6" s="1"/>
  <c r="AA141" i="6" s="1"/>
  <c r="AA142" i="6" s="1"/>
  <c r="AA143" i="6" s="1"/>
  <c r="AA144" i="6" s="1"/>
  <c r="AA145" i="6" s="1"/>
  <c r="AA146" i="6" s="1"/>
  <c r="AA147" i="6" s="1"/>
  <c r="AA148" i="6" s="1"/>
  <c r="AA149" i="6" s="1"/>
  <c r="AA150" i="6" s="1"/>
  <c r="AA151" i="6" s="1"/>
  <c r="AA152" i="6" s="1"/>
  <c r="AA153" i="6" s="1"/>
  <c r="AA154" i="6" s="1"/>
  <c r="AA155" i="6" s="1"/>
  <c r="AA156" i="6" s="1"/>
  <c r="AA157" i="6" s="1"/>
  <c r="AA158" i="6" s="1"/>
  <c r="AA159" i="6" s="1"/>
  <c r="AA160" i="6" s="1"/>
  <c r="AA161" i="6" s="1"/>
  <c r="AA162" i="6" s="1"/>
  <c r="AA163" i="6" s="1"/>
  <c r="AA164" i="6" s="1"/>
  <c r="AA165" i="6" s="1"/>
  <c r="AA166" i="6" s="1"/>
  <c r="AA167" i="6" s="1"/>
  <c r="AA168" i="6" s="1"/>
  <c r="AA169" i="6" s="1"/>
  <c r="AA170" i="6" s="1"/>
  <c r="AA171" i="6" s="1"/>
  <c r="AA172" i="6" s="1"/>
  <c r="AA173" i="6" s="1"/>
  <c r="AA174" i="6" s="1"/>
  <c r="AA175" i="6" s="1"/>
  <c r="AA176" i="6" s="1"/>
  <c r="AA177" i="6" s="1"/>
  <c r="AA178" i="6" s="1"/>
  <c r="AA179" i="6" s="1"/>
  <c r="AA180" i="6" s="1"/>
  <c r="AA181" i="6" s="1"/>
  <c r="AA182" i="6" s="1"/>
  <c r="AA183" i="6" s="1"/>
  <c r="AA184" i="6" s="1"/>
  <c r="AA185" i="6" s="1"/>
  <c r="AA186" i="6" s="1"/>
  <c r="AA187" i="6" s="1"/>
  <c r="AA188" i="6" s="1"/>
  <c r="AA189" i="6" s="1"/>
  <c r="AA190" i="6" s="1"/>
  <c r="AA191" i="6" s="1"/>
  <c r="AA192" i="6" s="1"/>
  <c r="AA193" i="6" s="1"/>
  <c r="AA194" i="6" s="1"/>
  <c r="AA195" i="6" s="1"/>
  <c r="AA196" i="6" s="1"/>
  <c r="AA197" i="6" s="1"/>
  <c r="AA198" i="6" s="1"/>
  <c r="AA199" i="6" s="1"/>
  <c r="AA200" i="6" s="1"/>
  <c r="AA201" i="6" s="1"/>
  <c r="AA202" i="6" s="1"/>
  <c r="AA203" i="6" s="1"/>
  <c r="AA204" i="6" s="1"/>
  <c r="AA205" i="6" s="1"/>
  <c r="AA206" i="6" s="1"/>
  <c r="AA207" i="6" s="1"/>
  <c r="AA208" i="6" s="1"/>
  <c r="AA209" i="6" s="1"/>
  <c r="AA210" i="6" s="1"/>
  <c r="AA211" i="6" s="1"/>
  <c r="AA212" i="6" s="1"/>
  <c r="AA213" i="6" s="1"/>
  <c r="AA214" i="6" s="1"/>
  <c r="AA215" i="6" s="1"/>
  <c r="AA216" i="6" s="1"/>
  <c r="AA217" i="6" s="1"/>
  <c r="AA218" i="6" s="1"/>
  <c r="AA219" i="6" s="1"/>
  <c r="AA220" i="6" s="1"/>
  <c r="AA221" i="6" s="1"/>
  <c r="AA222" i="6" s="1"/>
  <c r="AA223" i="6" s="1"/>
  <c r="AA224" i="6" s="1"/>
  <c r="AA225" i="6" s="1"/>
  <c r="AA226" i="6" s="1"/>
  <c r="AA227" i="6" s="1"/>
  <c r="AA228" i="6" s="1"/>
  <c r="AA229" i="6" s="1"/>
  <c r="AA230" i="6" s="1"/>
  <c r="AA231" i="6" s="1"/>
  <c r="AA232" i="6" s="1"/>
  <c r="AA233" i="6" s="1"/>
  <c r="AA234" i="6" s="1"/>
  <c r="AA235" i="6" s="1"/>
  <c r="AA236" i="6" s="1"/>
  <c r="AA237" i="6" s="1"/>
  <c r="AA238" i="6" s="1"/>
  <c r="AA239" i="6" s="1"/>
  <c r="AA240" i="6" s="1"/>
  <c r="AA241" i="6" s="1"/>
  <c r="AA242" i="6" s="1"/>
  <c r="AA243" i="6" s="1"/>
  <c r="AA244" i="6" s="1"/>
  <c r="AA245" i="6" s="1"/>
  <c r="AA246" i="6" s="1"/>
  <c r="AA247" i="6" s="1"/>
  <c r="AA248" i="6" s="1"/>
  <c r="AA249" i="6" s="1"/>
  <c r="AA250" i="6" s="1"/>
  <c r="AA251" i="6" s="1"/>
  <c r="AA252" i="6" s="1"/>
  <c r="AA253" i="6" s="1"/>
  <c r="AA254" i="6" s="1"/>
  <c r="AA255" i="6" s="1"/>
  <c r="AA256" i="6" s="1"/>
  <c r="AA257" i="6" s="1"/>
  <c r="AA258" i="6" s="1"/>
  <c r="AA259" i="6" s="1"/>
  <c r="AA260" i="6" s="1"/>
  <c r="AA261" i="6" s="1"/>
  <c r="AA262" i="6" s="1"/>
  <c r="AA263" i="6" s="1"/>
  <c r="AA264" i="6" s="1"/>
  <c r="AA265" i="6" s="1"/>
  <c r="AA266" i="6" s="1"/>
  <c r="AA267" i="6" s="1"/>
  <c r="AA268" i="6" s="1"/>
  <c r="AA269" i="6" s="1"/>
  <c r="AA270" i="6" s="1"/>
  <c r="AA271" i="6" s="1"/>
  <c r="AA272" i="6" s="1"/>
  <c r="AA273" i="6" s="1"/>
  <c r="AA274" i="6" s="1"/>
  <c r="AA275" i="6" s="1"/>
  <c r="AA276" i="6" s="1"/>
  <c r="AA277" i="6" s="1"/>
  <c r="AA278" i="6" s="1"/>
  <c r="AA279" i="6" s="1"/>
  <c r="AA280" i="6" s="1"/>
  <c r="AA281" i="6" s="1"/>
  <c r="AA282" i="6" s="1"/>
  <c r="AA283" i="6" s="1"/>
  <c r="AA284" i="6" s="1"/>
  <c r="AA285" i="6" s="1"/>
  <c r="AA286" i="6" s="1"/>
  <c r="AA287" i="6" s="1"/>
  <c r="AA288" i="6" s="1"/>
  <c r="AA289" i="6" s="1"/>
  <c r="AA290" i="6" s="1"/>
  <c r="AA291" i="6" s="1"/>
  <c r="AA292" i="6" s="1"/>
  <c r="AA293" i="6" s="1"/>
  <c r="AA294" i="6" s="1"/>
  <c r="AA295" i="6" s="1"/>
  <c r="AA296" i="6" s="1"/>
  <c r="AA297" i="6" s="1"/>
  <c r="AA298" i="6" s="1"/>
  <c r="AA299" i="6" s="1"/>
  <c r="AA300" i="6" s="1"/>
  <c r="AA301" i="6" s="1"/>
  <c r="AA302" i="6" s="1"/>
  <c r="AA303" i="6" s="1"/>
  <c r="AA304" i="6" s="1"/>
  <c r="AA305" i="6" s="1"/>
  <c r="AA306" i="6" s="1"/>
  <c r="AA307" i="6" s="1"/>
  <c r="AA308" i="6" s="1"/>
  <c r="AA309" i="6" s="1"/>
  <c r="AA310" i="6" s="1"/>
  <c r="AA311" i="6" s="1"/>
  <c r="AA312" i="6" s="1"/>
  <c r="AA313" i="6" s="1"/>
  <c r="AA314" i="6" s="1"/>
  <c r="AA315" i="6" s="1"/>
  <c r="AA316" i="6" s="1"/>
  <c r="AA317" i="6" s="1"/>
  <c r="AA318" i="6" s="1"/>
  <c r="AA319" i="6" s="1"/>
  <c r="AA320" i="6" s="1"/>
  <c r="AA321" i="6" s="1"/>
  <c r="AA322" i="6" s="1"/>
  <c r="AA323" i="6" s="1"/>
  <c r="AA324" i="6" s="1"/>
  <c r="AA325" i="6" s="1"/>
  <c r="AA326" i="6" s="1"/>
  <c r="AA327" i="6" s="1"/>
  <c r="AA328" i="6" s="1"/>
  <c r="AA329" i="6" s="1"/>
  <c r="AA330" i="6" s="1"/>
  <c r="AA331" i="6" s="1"/>
  <c r="AA332" i="6" s="1"/>
  <c r="AA333" i="6" s="1"/>
  <c r="AA334" i="6" s="1"/>
  <c r="AA335" i="6" s="1"/>
  <c r="AA336" i="6" s="1"/>
  <c r="AA337" i="6" s="1"/>
  <c r="AA338" i="6" s="1"/>
  <c r="AA339" i="6" s="1"/>
  <c r="AA340" i="6" s="1"/>
  <c r="AA341" i="6" s="1"/>
  <c r="AA342" i="6" s="1"/>
  <c r="AA343" i="6" s="1"/>
  <c r="AA344" i="6" s="1"/>
  <c r="AA345" i="6" s="1"/>
  <c r="AA346" i="6" s="1"/>
  <c r="AA347" i="6" s="1"/>
  <c r="AA348" i="6" s="1"/>
  <c r="AA349" i="6" s="1"/>
  <c r="AA350" i="6" s="1"/>
  <c r="AA351" i="6" s="1"/>
  <c r="AA352" i="6" s="1"/>
  <c r="AA353" i="6" s="1"/>
  <c r="AA354" i="6" s="1"/>
  <c r="AA355" i="6" s="1"/>
  <c r="AA356" i="6" s="1"/>
  <c r="AA357" i="6" s="1"/>
  <c r="AA358" i="6" s="1"/>
  <c r="AA359" i="6" s="1"/>
  <c r="AA360" i="6" s="1"/>
  <c r="AA361" i="6" s="1"/>
  <c r="AA362" i="6" s="1"/>
  <c r="AA363" i="6" s="1"/>
  <c r="AA364" i="6" s="1"/>
  <c r="AA365" i="6" s="1"/>
  <c r="AA366" i="6" s="1"/>
  <c r="AA367" i="6" s="1"/>
  <c r="AA368" i="6" s="1"/>
  <c r="AA369" i="6" s="1"/>
  <c r="AA370" i="6" s="1"/>
  <c r="AA371" i="6" s="1"/>
  <c r="AA372" i="6" s="1"/>
  <c r="AA373" i="6" s="1"/>
  <c r="AA374" i="6" s="1"/>
  <c r="AA375" i="6" s="1"/>
  <c r="AA376" i="6" s="1"/>
  <c r="AA377" i="6" s="1"/>
  <c r="AA378" i="6" s="1"/>
  <c r="AA379" i="6" s="1"/>
  <c r="AA380" i="6" s="1"/>
  <c r="AA381" i="6" s="1"/>
  <c r="AA382" i="6" s="1"/>
  <c r="AA383" i="6" s="1"/>
  <c r="AA384" i="6" s="1"/>
  <c r="AA385" i="6" s="1"/>
  <c r="AA386" i="6" s="1"/>
  <c r="AA387" i="6" s="1"/>
  <c r="AA388" i="6" s="1"/>
  <c r="AA389" i="6" s="1"/>
  <c r="AA390" i="6" s="1"/>
  <c r="AA391" i="6" s="1"/>
  <c r="AA392" i="6" s="1"/>
  <c r="AA393" i="6" s="1"/>
  <c r="AA394" i="6" s="1"/>
  <c r="AA395" i="6" s="1"/>
  <c r="AA396" i="6" s="1"/>
  <c r="AA397" i="6" s="1"/>
  <c r="AA398" i="6" s="1"/>
  <c r="AA399" i="6" s="1"/>
  <c r="AA400" i="6" s="1"/>
  <c r="AA401" i="6" s="1"/>
  <c r="AA402" i="6" s="1"/>
  <c r="AA403" i="6" s="1"/>
  <c r="AA404" i="6" s="1"/>
  <c r="AA405" i="6" s="1"/>
  <c r="AA406" i="6" s="1"/>
  <c r="AA407" i="6" s="1"/>
  <c r="AA408" i="6" s="1"/>
  <c r="AA409" i="6" s="1"/>
  <c r="AA410" i="6" s="1"/>
  <c r="AA411" i="6" s="1"/>
  <c r="AA412" i="6" s="1"/>
  <c r="AA413" i="6" s="1"/>
  <c r="AA414" i="6" s="1"/>
  <c r="AA415" i="6" s="1"/>
  <c r="AA416" i="6" s="1"/>
  <c r="AA417" i="6" s="1"/>
  <c r="AA418" i="6" s="1"/>
  <c r="AA419" i="6" s="1"/>
  <c r="AA420" i="6" s="1"/>
  <c r="AA421" i="6" s="1"/>
  <c r="AA422" i="6" s="1"/>
  <c r="AA423" i="6" s="1"/>
  <c r="AA424" i="6" s="1"/>
  <c r="AA425" i="6" s="1"/>
  <c r="AA426" i="6" s="1"/>
  <c r="AA427" i="6" s="1"/>
  <c r="AA428" i="6" s="1"/>
  <c r="AA429" i="6" s="1"/>
  <c r="AA430" i="6" s="1"/>
  <c r="AA431" i="6" s="1"/>
  <c r="AA432" i="6" s="1"/>
  <c r="AA433" i="6" s="1"/>
  <c r="AA434" i="6" s="1"/>
  <c r="AA435" i="6" s="1"/>
  <c r="AA436" i="6" s="1"/>
  <c r="AA437" i="6" s="1"/>
  <c r="AA438" i="6" s="1"/>
  <c r="AA439" i="6" s="1"/>
  <c r="AA440" i="6" s="1"/>
  <c r="AA441" i="6" s="1"/>
  <c r="AA442" i="6" s="1"/>
  <c r="AA443" i="6" s="1"/>
  <c r="AA444" i="6" s="1"/>
  <c r="AA445" i="6" s="1"/>
  <c r="AA446" i="6" s="1"/>
  <c r="AA447" i="6" s="1"/>
  <c r="AA448" i="6" s="1"/>
  <c r="AA449" i="6" s="1"/>
  <c r="AA450" i="6" s="1"/>
  <c r="AA451" i="6" s="1"/>
  <c r="AA452" i="6" s="1"/>
  <c r="AA453" i="6" s="1"/>
  <c r="AA454" i="6" s="1"/>
  <c r="AA455" i="6" s="1"/>
  <c r="AA456" i="6" s="1"/>
  <c r="AA457" i="6" s="1"/>
  <c r="AA458" i="6" s="1"/>
  <c r="AA459" i="6" s="1"/>
  <c r="AA460" i="6" s="1"/>
  <c r="AA461" i="6" s="1"/>
  <c r="AA462" i="6" s="1"/>
  <c r="AA463" i="6" s="1"/>
  <c r="AA464" i="6" s="1"/>
  <c r="AA465" i="6" s="1"/>
  <c r="AA466" i="6" s="1"/>
  <c r="AA467" i="6" s="1"/>
  <c r="AA468" i="6" s="1"/>
  <c r="AA469" i="6" s="1"/>
  <c r="AA470" i="6" s="1"/>
  <c r="AA471" i="6" s="1"/>
  <c r="AA472" i="6" s="1"/>
  <c r="AA473" i="6" s="1"/>
  <c r="AA474" i="6" s="1"/>
  <c r="AA475" i="6" s="1"/>
  <c r="AA476" i="6" s="1"/>
  <c r="AA477" i="6" s="1"/>
  <c r="AA478" i="6" s="1"/>
  <c r="AA479" i="6" s="1"/>
  <c r="AA480" i="6" s="1"/>
  <c r="AA481" i="6" s="1"/>
  <c r="AA482" i="6" s="1"/>
  <c r="AA483" i="6" s="1"/>
  <c r="AA484" i="6" s="1"/>
  <c r="AA485" i="6" s="1"/>
  <c r="AA486" i="6" s="1"/>
  <c r="AA487" i="6" s="1"/>
  <c r="AA488" i="6" s="1"/>
  <c r="AA489" i="6" s="1"/>
  <c r="AA490" i="6" s="1"/>
  <c r="AA491" i="6" s="1"/>
  <c r="AA492" i="6" s="1"/>
  <c r="AA493" i="6" s="1"/>
  <c r="AA494" i="6" s="1"/>
  <c r="AA495" i="6" s="1"/>
  <c r="AA496" i="6" s="1"/>
  <c r="AA497" i="6" s="1"/>
  <c r="AA498" i="6" s="1"/>
  <c r="AA499" i="6" s="1"/>
  <c r="AA500" i="6" s="1"/>
  <c r="AA501" i="6" s="1"/>
  <c r="AA502" i="6" s="1"/>
  <c r="AA503" i="6" s="1"/>
  <c r="AA504" i="6" s="1"/>
  <c r="AA505" i="6" s="1"/>
  <c r="AA506" i="6" s="1"/>
  <c r="AA507" i="6" s="1"/>
  <c r="AA508" i="6" s="1"/>
  <c r="AA509" i="6" s="1"/>
  <c r="AA510" i="6" s="1"/>
  <c r="AA511" i="6" s="1"/>
  <c r="AA512" i="6" s="1"/>
  <c r="AA513" i="6" s="1"/>
  <c r="AA514" i="6" s="1"/>
  <c r="AA515" i="6" s="1"/>
  <c r="AA516" i="6" s="1"/>
  <c r="AA517" i="6" s="1"/>
  <c r="AA518" i="6" s="1"/>
  <c r="AA519" i="6" s="1"/>
  <c r="AA520" i="6" s="1"/>
  <c r="AA521" i="6" s="1"/>
  <c r="AA522" i="6" s="1"/>
  <c r="AA523" i="6" s="1"/>
  <c r="AA524" i="6" s="1"/>
  <c r="AA525" i="6" s="1"/>
  <c r="AA526" i="6" s="1"/>
  <c r="AA527" i="6" s="1"/>
  <c r="AA528" i="6" s="1"/>
  <c r="AA529" i="6" s="1"/>
  <c r="AA530" i="6" s="1"/>
  <c r="AA531" i="6" s="1"/>
  <c r="AA532" i="6" s="1"/>
  <c r="AA533" i="6" s="1"/>
  <c r="AA534" i="6" s="1"/>
  <c r="AA535" i="6" s="1"/>
  <c r="AA536" i="6" s="1"/>
  <c r="AA537" i="6" s="1"/>
  <c r="AA538" i="6" s="1"/>
  <c r="AA539" i="6" s="1"/>
  <c r="AA540" i="6" s="1"/>
  <c r="AA541" i="6" s="1"/>
  <c r="AA542" i="6" s="1"/>
  <c r="AA543" i="6" s="1"/>
  <c r="AA544" i="6" s="1"/>
  <c r="AA545" i="6" s="1"/>
  <c r="AA546" i="6" s="1"/>
  <c r="AA547" i="6" s="1"/>
  <c r="AA548" i="6" s="1"/>
  <c r="AA549" i="6" s="1"/>
  <c r="AA550" i="6" s="1"/>
  <c r="AA551" i="6" s="1"/>
  <c r="AA552" i="6" s="1"/>
  <c r="AA553" i="6" s="1"/>
  <c r="AA554" i="6" s="1"/>
  <c r="AA555" i="6" s="1"/>
  <c r="AA556" i="6" s="1"/>
  <c r="AA557" i="6" s="1"/>
  <c r="AA558" i="6" s="1"/>
  <c r="AA559" i="6" s="1"/>
  <c r="AA560" i="6" s="1"/>
  <c r="AA561" i="6" s="1"/>
  <c r="AA562" i="6" s="1"/>
  <c r="AA563" i="6" s="1"/>
  <c r="AA564" i="6" s="1"/>
  <c r="AA565" i="6" s="1"/>
  <c r="AA566" i="6" s="1"/>
  <c r="AA567" i="6" s="1"/>
  <c r="AA568" i="6" s="1"/>
  <c r="AA569" i="6" s="1"/>
  <c r="AA570" i="6" s="1"/>
  <c r="AA571" i="6" s="1"/>
  <c r="AA572" i="6" s="1"/>
  <c r="AA573" i="6" s="1"/>
  <c r="AA574" i="6" s="1"/>
  <c r="AA575" i="6" s="1"/>
  <c r="AA576" i="6" s="1"/>
  <c r="AA577" i="6" s="1"/>
  <c r="AA578" i="6" s="1"/>
  <c r="AA579" i="6" s="1"/>
  <c r="AA580" i="6" s="1"/>
  <c r="AA581" i="6" s="1"/>
  <c r="AA582" i="6" s="1"/>
  <c r="AA583" i="6" s="1"/>
  <c r="AA584" i="6" s="1"/>
  <c r="AA585" i="6" s="1"/>
  <c r="AA586" i="6" s="1"/>
  <c r="AA587" i="6" s="1"/>
  <c r="AA588" i="6" s="1"/>
  <c r="AA589" i="6" s="1"/>
  <c r="AA590" i="6" s="1"/>
  <c r="AA591" i="6" s="1"/>
  <c r="AA592" i="6" s="1"/>
  <c r="AA593" i="6" s="1"/>
  <c r="AA594" i="6" s="1"/>
  <c r="AA595" i="6" s="1"/>
  <c r="AA596" i="6" s="1"/>
  <c r="AA597" i="6" s="1"/>
  <c r="AA598" i="6" s="1"/>
  <c r="AA599" i="6" s="1"/>
  <c r="AA600" i="6" s="1"/>
  <c r="AA601" i="6" s="1"/>
  <c r="AA602" i="6" s="1"/>
  <c r="AA603" i="6" s="1"/>
  <c r="AA604" i="6" s="1"/>
  <c r="AA605" i="6" s="1"/>
  <c r="AA606" i="6" s="1"/>
  <c r="AA607" i="6" s="1"/>
  <c r="AA608" i="6" s="1"/>
  <c r="AA609" i="6" s="1"/>
  <c r="AA610" i="6" s="1"/>
  <c r="AA611" i="6" s="1"/>
  <c r="AA612" i="6" s="1"/>
  <c r="AA613" i="6" s="1"/>
  <c r="AA614" i="6" s="1"/>
  <c r="AA615" i="6" s="1"/>
  <c r="AA616" i="6" s="1"/>
  <c r="AA617" i="6" s="1"/>
  <c r="AA618" i="6" s="1"/>
  <c r="AA619" i="6" s="1"/>
  <c r="AA620" i="6" s="1"/>
  <c r="AA621" i="6" s="1"/>
  <c r="AA622" i="6" s="1"/>
  <c r="AA623" i="6" s="1"/>
  <c r="AA624" i="6" s="1"/>
  <c r="AA625" i="6" s="1"/>
  <c r="AA626" i="6" s="1"/>
  <c r="AA627" i="6" s="1"/>
  <c r="AA628" i="6" s="1"/>
  <c r="AA629" i="6" s="1"/>
  <c r="AA630" i="6" s="1"/>
  <c r="AA631" i="6" s="1"/>
  <c r="AA632" i="6" s="1"/>
  <c r="AA633" i="6" s="1"/>
  <c r="AA634" i="6" s="1"/>
  <c r="AA635" i="6" s="1"/>
  <c r="AA636" i="6" s="1"/>
  <c r="AA637" i="6" s="1"/>
  <c r="AA638" i="6" s="1"/>
  <c r="AA639" i="6" s="1"/>
  <c r="AA640" i="6" s="1"/>
  <c r="AA641" i="6" s="1"/>
  <c r="AA642" i="6" s="1"/>
  <c r="AA643" i="6" s="1"/>
  <c r="AA644" i="6" s="1"/>
  <c r="AA645" i="6" s="1"/>
  <c r="AA646" i="6" s="1"/>
  <c r="AA647" i="6" s="1"/>
  <c r="AA648" i="6" s="1"/>
  <c r="AA649" i="6" s="1"/>
  <c r="AA650" i="6" s="1"/>
  <c r="AA651" i="6" s="1"/>
  <c r="AA652" i="6" s="1"/>
  <c r="AA653" i="6" s="1"/>
  <c r="AA654" i="6" s="1"/>
  <c r="AA655" i="6" s="1"/>
  <c r="AA656" i="6" s="1"/>
  <c r="AA657" i="6" s="1"/>
  <c r="AA658" i="6" s="1"/>
  <c r="AA659" i="6" s="1"/>
  <c r="AA660" i="6" s="1"/>
  <c r="AA661" i="6" s="1"/>
  <c r="AA662" i="6" s="1"/>
  <c r="AA663" i="6" s="1"/>
  <c r="AA664" i="6" s="1"/>
  <c r="AA665" i="6" s="1"/>
  <c r="AA666" i="6" s="1"/>
  <c r="AA667" i="6" s="1"/>
  <c r="AA668" i="6" s="1"/>
  <c r="AA669" i="6" s="1"/>
  <c r="AA670" i="6" s="1"/>
  <c r="AA671" i="6" s="1"/>
  <c r="AA672" i="6" s="1"/>
  <c r="AA673" i="6" s="1"/>
  <c r="AA674" i="6" s="1"/>
  <c r="AA675" i="6" s="1"/>
  <c r="AA676" i="6" s="1"/>
  <c r="AA677" i="6" s="1"/>
  <c r="AA678" i="6" s="1"/>
  <c r="AA679" i="6" s="1"/>
  <c r="AA680" i="6" s="1"/>
  <c r="AA681" i="6" s="1"/>
  <c r="AA682" i="6" s="1"/>
  <c r="AA683" i="6" s="1"/>
  <c r="AA684" i="6" s="1"/>
  <c r="AA685" i="6" s="1"/>
  <c r="AA686" i="6" s="1"/>
  <c r="AA687" i="6" s="1"/>
  <c r="AA688" i="6" s="1"/>
  <c r="AA689" i="6" s="1"/>
  <c r="AA690" i="6" s="1"/>
  <c r="AA691" i="6" s="1"/>
  <c r="AA692" i="6" s="1"/>
  <c r="AA693" i="6" s="1"/>
  <c r="AA694" i="6" s="1"/>
  <c r="AA695" i="6" s="1"/>
  <c r="AA696" i="6" s="1"/>
  <c r="AA697" i="6" s="1"/>
  <c r="AA698" i="6" s="1"/>
  <c r="AA699" i="6" s="1"/>
  <c r="AA700" i="6" s="1"/>
  <c r="AA701" i="6" s="1"/>
  <c r="AA702" i="6" s="1"/>
  <c r="AA703" i="6" s="1"/>
  <c r="AA704" i="6" s="1"/>
  <c r="AA705" i="6" s="1"/>
  <c r="AA706" i="6" s="1"/>
  <c r="AA707" i="6" s="1"/>
  <c r="AA708" i="6" s="1"/>
  <c r="AA709" i="6" s="1"/>
  <c r="AA710" i="6" s="1"/>
  <c r="AA711" i="6" s="1"/>
  <c r="AA712" i="6" s="1"/>
  <c r="AA713" i="6" s="1"/>
  <c r="AA714" i="6" s="1"/>
  <c r="AA715" i="6" s="1"/>
  <c r="AA716" i="6" s="1"/>
  <c r="AA717" i="6" s="1"/>
  <c r="AA718" i="6" s="1"/>
  <c r="AA719" i="6" s="1"/>
  <c r="AA720" i="6" s="1"/>
  <c r="AA721" i="6" s="1"/>
  <c r="AA722" i="6" s="1"/>
  <c r="AA723" i="6" s="1"/>
  <c r="AA724" i="6" s="1"/>
  <c r="AA725" i="6" s="1"/>
  <c r="AA726" i="6" s="1"/>
  <c r="AA727" i="6" s="1"/>
  <c r="AA728" i="6" s="1"/>
  <c r="AA729" i="6" s="1"/>
  <c r="AA730" i="6" s="1"/>
  <c r="AA731" i="6" s="1"/>
  <c r="AA732" i="6" s="1"/>
  <c r="AA733" i="6" s="1"/>
  <c r="AA734" i="6" s="1"/>
  <c r="AA735" i="6" s="1"/>
  <c r="AA736" i="6" s="1"/>
  <c r="AA737" i="6" s="1"/>
  <c r="AA738" i="6" s="1"/>
  <c r="AA739" i="6" s="1"/>
  <c r="AA740" i="6" s="1"/>
  <c r="AA741" i="6" s="1"/>
  <c r="AA742" i="6" s="1"/>
  <c r="AA743" i="6" s="1"/>
  <c r="AA744" i="6" s="1"/>
  <c r="AA745" i="6" s="1"/>
  <c r="AA746" i="6" s="1"/>
  <c r="AA747" i="6" s="1"/>
  <c r="AA748" i="6" s="1"/>
  <c r="AA749" i="6" s="1"/>
  <c r="AA750" i="6" s="1"/>
  <c r="AA751" i="6" s="1"/>
  <c r="AA752" i="6" s="1"/>
  <c r="AA753" i="6" s="1"/>
  <c r="AA754" i="6" s="1"/>
  <c r="AA755" i="6" s="1"/>
  <c r="AA756" i="6" s="1"/>
  <c r="AA757" i="6" s="1"/>
  <c r="AA758" i="6" s="1"/>
  <c r="AA759" i="6" s="1"/>
  <c r="AA760" i="6" s="1"/>
  <c r="AA761" i="6" s="1"/>
  <c r="AA762" i="6" s="1"/>
  <c r="AA763" i="6" s="1"/>
  <c r="AA764" i="6" s="1"/>
  <c r="AA765" i="6" s="1"/>
  <c r="AA766" i="6" s="1"/>
  <c r="AA767" i="6" s="1"/>
  <c r="AA768" i="6" s="1"/>
  <c r="AA769" i="6" s="1"/>
  <c r="AA770" i="6" s="1"/>
  <c r="AA771" i="6" s="1"/>
  <c r="AA772" i="6" s="1"/>
  <c r="AA773" i="6" s="1"/>
  <c r="AA774" i="6" s="1"/>
  <c r="AA775" i="6" s="1"/>
  <c r="AA776" i="6" s="1"/>
  <c r="AA777" i="6" s="1"/>
  <c r="AA778" i="6" s="1"/>
  <c r="AA779" i="6" s="1"/>
  <c r="AA780" i="6" s="1"/>
  <c r="AA781" i="6" s="1"/>
  <c r="AA782" i="6" s="1"/>
  <c r="AA783" i="6" s="1"/>
  <c r="AA784" i="6" s="1"/>
  <c r="AA785" i="6" s="1"/>
  <c r="AA786" i="6" s="1"/>
  <c r="AA787" i="6" s="1"/>
  <c r="AA788" i="6" s="1"/>
  <c r="AA789" i="6" s="1"/>
  <c r="AA790" i="6" s="1"/>
  <c r="AA791" i="6" s="1"/>
  <c r="AA792" i="6" s="1"/>
  <c r="AA793" i="6" s="1"/>
  <c r="AA794" i="6" s="1"/>
  <c r="AA795" i="6" s="1"/>
  <c r="AA796" i="6" s="1"/>
  <c r="AA797" i="6" s="1"/>
  <c r="AA798" i="6" s="1"/>
  <c r="AA799" i="6" s="1"/>
  <c r="AA800" i="6" s="1"/>
  <c r="AA801" i="6" s="1"/>
  <c r="AA802" i="6" s="1"/>
  <c r="AA803" i="6" s="1"/>
  <c r="AA804" i="6" s="1"/>
  <c r="AA805" i="6" s="1"/>
  <c r="AA806" i="6" s="1"/>
  <c r="AA807" i="6" s="1"/>
  <c r="AA808" i="6" s="1"/>
  <c r="AA809" i="6" s="1"/>
  <c r="AA810" i="6" s="1"/>
  <c r="AA811" i="6" s="1"/>
  <c r="AA812" i="6" s="1"/>
  <c r="AA813" i="6" s="1"/>
  <c r="AA814" i="6" s="1"/>
  <c r="AA815" i="6" s="1"/>
  <c r="AA816" i="6" s="1"/>
  <c r="AA817" i="6" s="1"/>
  <c r="AA818" i="6" s="1"/>
  <c r="AA819" i="6" s="1"/>
  <c r="AA820" i="6" s="1"/>
  <c r="AA821" i="6" s="1"/>
  <c r="AA822" i="6" s="1"/>
  <c r="AA823" i="6" s="1"/>
  <c r="AA824" i="6" s="1"/>
  <c r="AA825" i="6" s="1"/>
  <c r="AA826" i="6" s="1"/>
  <c r="AA827" i="6" s="1"/>
  <c r="AA828" i="6" s="1"/>
  <c r="AA829" i="6" s="1"/>
  <c r="AA830" i="6" s="1"/>
  <c r="AA831" i="6" s="1"/>
  <c r="AA832" i="6" s="1"/>
  <c r="AA833" i="6" s="1"/>
  <c r="AA834" i="6" s="1"/>
  <c r="AA835" i="6" s="1"/>
  <c r="AA836" i="6" s="1"/>
  <c r="AA837" i="6" s="1"/>
  <c r="AA838" i="6" s="1"/>
  <c r="AA839" i="6" s="1"/>
  <c r="AA840" i="6" s="1"/>
  <c r="AA841" i="6" s="1"/>
  <c r="AA842" i="6" s="1"/>
  <c r="AA843" i="6" s="1"/>
  <c r="AA844" i="6" s="1"/>
  <c r="AA845" i="6" s="1"/>
  <c r="AA846" i="6" s="1"/>
  <c r="AA847" i="6" s="1"/>
  <c r="AA848" i="6" s="1"/>
  <c r="AA849" i="6" s="1"/>
  <c r="AA850" i="6" s="1"/>
  <c r="AA851" i="6" s="1"/>
  <c r="AA852" i="6" s="1"/>
  <c r="AA853" i="6" s="1"/>
  <c r="AA854" i="6" s="1"/>
  <c r="AA855" i="6" s="1"/>
  <c r="AA856" i="6" s="1"/>
  <c r="AA857" i="6" s="1"/>
  <c r="AA858" i="6" s="1"/>
  <c r="AA859" i="6" s="1"/>
  <c r="AA860" i="6" s="1"/>
  <c r="AA861" i="6" s="1"/>
  <c r="AA862" i="6" s="1"/>
  <c r="AA863" i="6" s="1"/>
  <c r="AA864" i="6" s="1"/>
  <c r="AA865" i="6" s="1"/>
  <c r="AA866" i="6" s="1"/>
  <c r="AA867" i="6" s="1"/>
  <c r="AA868" i="6" s="1"/>
  <c r="AA869" i="6" s="1"/>
  <c r="AA870" i="6" s="1"/>
  <c r="AA871" i="6" s="1"/>
  <c r="AA872" i="6" s="1"/>
  <c r="AA873" i="6" s="1"/>
  <c r="AA874" i="6" s="1"/>
  <c r="AA875" i="6" s="1"/>
  <c r="AA876" i="6" s="1"/>
  <c r="AA877" i="6" s="1"/>
  <c r="AA878" i="6" s="1"/>
  <c r="AA879" i="6" s="1"/>
  <c r="AA880" i="6" s="1"/>
  <c r="AA881" i="6" s="1"/>
  <c r="AA882" i="6" s="1"/>
  <c r="AA883" i="6" s="1"/>
  <c r="AA884" i="6" s="1"/>
  <c r="AA885" i="6" s="1"/>
  <c r="AA886" i="6" s="1"/>
  <c r="AA887" i="6" s="1"/>
  <c r="AA888" i="6" s="1"/>
  <c r="AA889" i="6" s="1"/>
  <c r="AA890" i="6" s="1"/>
  <c r="AA891" i="6" s="1"/>
  <c r="AA892" i="6" s="1"/>
  <c r="AA893" i="6" s="1"/>
  <c r="AA894" i="6" s="1"/>
  <c r="AA895" i="6" s="1"/>
  <c r="AA896" i="6" s="1"/>
  <c r="AA897" i="6" s="1"/>
  <c r="AA898" i="6" s="1"/>
  <c r="AA899" i="6" s="1"/>
  <c r="AA900" i="6" s="1"/>
  <c r="AA901" i="6" s="1"/>
  <c r="AA902" i="6" s="1"/>
  <c r="AA903" i="6" s="1"/>
  <c r="AA904" i="6" s="1"/>
  <c r="AA905" i="6" s="1"/>
  <c r="AA906" i="6" s="1"/>
  <c r="AA907" i="6" s="1"/>
  <c r="AA908" i="6" s="1"/>
  <c r="AA909" i="6" s="1"/>
  <c r="AA910" i="6" s="1"/>
  <c r="AA911" i="6" s="1"/>
  <c r="AA912" i="6" s="1"/>
  <c r="AA913" i="6" s="1"/>
  <c r="AA914" i="6" s="1"/>
  <c r="AA915" i="6" s="1"/>
  <c r="AA916" i="6" s="1"/>
  <c r="AA917" i="6" s="1"/>
  <c r="AA918" i="6" s="1"/>
  <c r="AA919" i="6" s="1"/>
  <c r="AA920" i="6" s="1"/>
  <c r="AA921" i="6" s="1"/>
  <c r="AA922" i="6" s="1"/>
  <c r="AA923" i="6" s="1"/>
  <c r="AA924" i="6" s="1"/>
  <c r="AA925" i="6" s="1"/>
  <c r="AA926" i="6" s="1"/>
  <c r="AA927" i="6" s="1"/>
  <c r="AA928" i="6" s="1"/>
  <c r="AA929" i="6" s="1"/>
  <c r="AA930" i="6" s="1"/>
  <c r="AA931" i="6" s="1"/>
  <c r="AA932" i="6" s="1"/>
  <c r="AA933" i="6" s="1"/>
  <c r="AA934" i="6" s="1"/>
  <c r="AA935" i="6" s="1"/>
  <c r="AA936" i="6" s="1"/>
  <c r="AA937" i="6" s="1"/>
  <c r="AA938" i="6" s="1"/>
  <c r="AA939" i="6" s="1"/>
  <c r="AA940" i="6" s="1"/>
  <c r="AA941" i="6" s="1"/>
  <c r="AA942" i="6" s="1"/>
  <c r="AA943" i="6" s="1"/>
  <c r="AA944" i="6" s="1"/>
  <c r="AA945" i="6" s="1"/>
  <c r="AA946" i="6" s="1"/>
  <c r="AA947" i="6" s="1"/>
  <c r="AA948" i="6" s="1"/>
  <c r="AA949" i="6" s="1"/>
  <c r="AA950" i="6" s="1"/>
  <c r="AA951" i="6" s="1"/>
  <c r="AA952" i="6" s="1"/>
  <c r="AA953" i="6" s="1"/>
  <c r="AA954" i="6" s="1"/>
  <c r="AA955" i="6" s="1"/>
  <c r="AA956" i="6" s="1"/>
  <c r="AA957" i="6" s="1"/>
  <c r="AA958" i="6" s="1"/>
  <c r="AA959" i="6" s="1"/>
  <c r="AA960" i="6" s="1"/>
  <c r="AA961" i="6" s="1"/>
  <c r="AA962" i="6" s="1"/>
  <c r="AA963" i="6" s="1"/>
  <c r="AA964" i="6" s="1"/>
  <c r="AA965" i="6" s="1"/>
  <c r="AA966" i="6" s="1"/>
  <c r="AA967" i="6" s="1"/>
  <c r="AA968" i="6" s="1"/>
  <c r="AA969" i="6" s="1"/>
  <c r="AA970" i="6" s="1"/>
  <c r="AA971" i="6" s="1"/>
  <c r="AA972" i="6" s="1"/>
  <c r="AA973" i="6" s="1"/>
  <c r="AA974" i="6" s="1"/>
  <c r="AA975" i="6" s="1"/>
  <c r="AA976" i="6" s="1"/>
  <c r="AA977" i="6" s="1"/>
  <c r="AA978" i="6" s="1"/>
  <c r="AA979" i="6" s="1"/>
  <c r="AA980" i="6" s="1"/>
  <c r="AA981" i="6" s="1"/>
  <c r="AA982" i="6" s="1"/>
  <c r="AA983" i="6" s="1"/>
  <c r="AA984" i="6" s="1"/>
  <c r="AA985" i="6" s="1"/>
  <c r="AA986" i="6" s="1"/>
  <c r="AA987" i="6" s="1"/>
  <c r="AA988" i="6" s="1"/>
  <c r="AA989" i="6" s="1"/>
  <c r="AA990" i="6" s="1"/>
  <c r="AA991" i="6" s="1"/>
  <c r="AA992" i="6" s="1"/>
  <c r="AA993" i="6" s="1"/>
  <c r="AA994" i="6" s="1"/>
  <c r="AA995" i="6" s="1"/>
  <c r="AA996" i="6" s="1"/>
  <c r="AA997" i="6" s="1"/>
  <c r="AA998" i="6" s="1"/>
  <c r="AA999" i="6" s="1"/>
  <c r="AA1000" i="6" s="1"/>
  <c r="AA1001" i="6" s="1"/>
  <c r="AA1002" i="6" s="1"/>
  <c r="AA1003" i="6" s="1"/>
  <c r="AA1004" i="6" s="1"/>
  <c r="AA1005" i="6" s="1"/>
  <c r="AA1006" i="6" s="1"/>
  <c r="AA1007" i="6" s="1"/>
  <c r="AA1008" i="6" s="1"/>
  <c r="AA1009" i="6" s="1"/>
  <c r="AA1010" i="6" s="1"/>
  <c r="AA1011" i="6" s="1"/>
  <c r="AA1012" i="6" s="1"/>
  <c r="AA1013" i="6" s="1"/>
  <c r="AA1014" i="6" s="1"/>
  <c r="AA1015" i="6" s="1"/>
  <c r="AA1016" i="6" s="1"/>
  <c r="AA1017" i="6" s="1"/>
  <c r="AA1018" i="6" s="1"/>
  <c r="AA1019" i="6" s="1"/>
  <c r="AA1020" i="6" s="1"/>
  <c r="AA1021" i="6" s="1"/>
  <c r="AA1022" i="6" s="1"/>
  <c r="AA1023" i="6" s="1"/>
  <c r="AA1024" i="6" s="1"/>
  <c r="AA1025" i="6" s="1"/>
  <c r="AA1026" i="6" s="1"/>
  <c r="AA1027" i="6" s="1"/>
  <c r="AA1028" i="6" s="1"/>
  <c r="AA1029" i="6" s="1"/>
  <c r="AA1030" i="6" s="1"/>
  <c r="AA1031" i="6" s="1"/>
  <c r="AA1032" i="6" s="1"/>
  <c r="AA1033" i="6" s="1"/>
  <c r="AA1034" i="6" s="1"/>
  <c r="AA1035" i="6" s="1"/>
  <c r="AA1036" i="6" s="1"/>
  <c r="AA1037" i="6" s="1"/>
  <c r="AA1038" i="6" s="1"/>
  <c r="AA1039" i="6" s="1"/>
  <c r="AA1040" i="6" s="1"/>
  <c r="AA1041" i="6" s="1"/>
  <c r="AA1042" i="6" s="1"/>
  <c r="AA1043" i="6" s="1"/>
  <c r="AA1044" i="6" s="1"/>
  <c r="AA1045" i="6" s="1"/>
  <c r="AA1046" i="6" s="1"/>
  <c r="AA1047" i="6" s="1"/>
  <c r="AA1048" i="6" s="1"/>
  <c r="AA1049" i="6" s="1"/>
  <c r="AA1050" i="6" s="1"/>
  <c r="AA1051" i="6" s="1"/>
  <c r="AA1052" i="6" s="1"/>
  <c r="AA1053" i="6" s="1"/>
  <c r="AA1054" i="6" s="1"/>
  <c r="AA1055" i="6" s="1"/>
  <c r="AA1056" i="6" s="1"/>
  <c r="AA1057" i="6" s="1"/>
  <c r="AA1058" i="6" s="1"/>
  <c r="AA1059" i="6" s="1"/>
  <c r="AA1060" i="6" s="1"/>
  <c r="AA1061" i="6" s="1"/>
  <c r="AA1062" i="6" s="1"/>
  <c r="AA1063" i="6" s="1"/>
  <c r="AA1064" i="6" s="1"/>
  <c r="AA1065" i="6" s="1"/>
  <c r="AA1066" i="6" s="1"/>
  <c r="AA1067" i="6" s="1"/>
  <c r="AA1068" i="6" s="1"/>
  <c r="AA1069" i="6" s="1"/>
  <c r="AA1070" i="6" s="1"/>
  <c r="AA1071" i="6" s="1"/>
  <c r="AA1072" i="6" s="1"/>
  <c r="AA1073" i="6" s="1"/>
  <c r="AA1074" i="6" s="1"/>
  <c r="AA1075" i="6" s="1"/>
  <c r="AA1076" i="6" s="1"/>
  <c r="AA1077" i="6" s="1"/>
  <c r="AA1078" i="6" s="1"/>
  <c r="AA1079" i="6" s="1"/>
  <c r="AA1080" i="6" s="1"/>
  <c r="AA1081" i="6" s="1"/>
  <c r="AA1082" i="6" s="1"/>
  <c r="AA1083" i="6" s="1"/>
  <c r="AA1084" i="6" s="1"/>
  <c r="AA1085" i="6" s="1"/>
  <c r="AA1086" i="6" s="1"/>
  <c r="AA1087" i="6" s="1"/>
  <c r="AA1088" i="6" s="1"/>
  <c r="AA1089" i="6" s="1"/>
  <c r="AA1090" i="6" s="1"/>
  <c r="AA1091" i="6" s="1"/>
  <c r="AA1092" i="6" s="1"/>
  <c r="AA1093" i="6" s="1"/>
  <c r="AA1094" i="6" s="1"/>
  <c r="AA1095" i="6" s="1"/>
  <c r="AA1096" i="6" s="1"/>
  <c r="AA1097" i="6" s="1"/>
  <c r="AA1098" i="6" s="1"/>
  <c r="AA1099" i="6" s="1"/>
  <c r="AA1100" i="6" s="1"/>
  <c r="AA1101" i="6" s="1"/>
  <c r="AA1102" i="6" s="1"/>
  <c r="AA1103" i="6" s="1"/>
  <c r="AA1104" i="6" s="1"/>
  <c r="AA1105" i="6" s="1"/>
  <c r="AA1106" i="6" s="1"/>
  <c r="AA1107" i="6" s="1"/>
  <c r="AA1108" i="6" s="1"/>
  <c r="AA1109" i="6" s="1"/>
  <c r="AA1110" i="6" s="1"/>
  <c r="AA1111" i="6" s="1"/>
  <c r="AA1112" i="6" s="1"/>
  <c r="AA1113" i="6" s="1"/>
  <c r="AA1114" i="6" s="1"/>
  <c r="AA1115" i="6" s="1"/>
  <c r="AA1116" i="6" s="1"/>
  <c r="AA1117" i="6" s="1"/>
  <c r="AA1118" i="6" s="1"/>
  <c r="AA1119" i="6" s="1"/>
  <c r="AA1120" i="6" s="1"/>
  <c r="AA1121" i="6" s="1"/>
  <c r="AA1122" i="6" s="1"/>
  <c r="AA112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 Alexander Rodriguez Otalvaro</author>
    <author>Daniel David Perez Salamanca</author>
    <author>Liliana Cifuentes Pregonero</author>
    <author>Yulieth Diaz Gonzalez</author>
  </authors>
  <commentList>
    <comment ref="A13" authorId="0" shapeId="0" xr:uid="{86A0F5F8-0276-4692-AC3C-5EA5539FE1D7}">
      <text>
        <r>
          <rPr>
            <sz val="9"/>
            <color indexed="81"/>
            <rFont val="Tahoma"/>
            <family val="2"/>
          </rPr>
          <t xml:space="preserve">Registre la fecha de la
solicitud de comisión de servicios y/o autorización de gastos de viaje.
Ejemplo: 12/05/2023
</t>
        </r>
      </text>
    </comment>
    <comment ref="AB13" authorId="0" shapeId="0" xr:uid="{FD47BE05-53B5-40C3-B9B2-5BC57A8BE20F}">
      <text>
        <r>
          <rPr>
            <sz val="9"/>
            <color indexed="81"/>
            <rFont val="Tahoma"/>
            <family val="2"/>
          </rPr>
          <t xml:space="preserve">Si registra tipo de solicitud "CANCELACION"  debe indicar al tipo que aplica :Nueva -Adicion -Reducion  Ejemplo:
Cancelacion - Adicion 
</t>
        </r>
      </text>
    </comment>
    <comment ref="AW13" authorId="0" shapeId="0" xr:uid="{6D570415-456F-4DD3-BE96-9878F4B92F66}">
      <text>
        <r>
          <rPr>
            <sz val="9"/>
            <color indexed="81"/>
            <rFont val="Tahoma"/>
            <family val="2"/>
          </rPr>
          <t xml:space="preserve">Campo automatico : informativo. Solo si elige Adiccion  , recuccion o cancelacion </t>
        </r>
      </text>
    </comment>
    <comment ref="A14" authorId="0" shapeId="0" xr:uid="{836677DC-0B78-4CCB-AFA6-F53E8AB4EDB7}">
      <text>
        <r>
          <rPr>
            <sz val="9"/>
            <color indexed="81"/>
            <rFont val="Tahoma"/>
            <family val="2"/>
          </rPr>
          <t xml:space="preserve">Lista Elegible: seleccione la sentencia; si es "otra", indique cuál, de lo contrario No aplica (N/A)
</t>
        </r>
      </text>
    </comment>
    <comment ref="AP14" authorId="1" shapeId="0" xr:uid="{9459C6B2-247E-4181-9B7A-D73E87DA97C4}">
      <text>
        <r>
          <rPr>
            <sz val="9"/>
            <color indexed="81"/>
            <rFont val="Tahoma"/>
            <family val="2"/>
          </rPr>
          <t xml:space="preserve">Campo automatico , es informativo , Si elige "otra Sentencia" </t>
        </r>
      </text>
    </comment>
    <comment ref="AX14" authorId="0" shapeId="0" xr:uid="{92F250FC-619D-4422-8F5E-3400E38FECFA}">
      <text>
        <r>
          <rPr>
            <sz val="9"/>
            <color indexed="81"/>
            <rFont val="Tahoma"/>
            <family val="2"/>
          </rPr>
          <t xml:space="preserve">Diligenciar, si eligió “otra” en sentencia, 
indique cuál </t>
        </r>
      </text>
    </comment>
    <comment ref="A18" authorId="0" shapeId="0" xr:uid="{DE444E2F-9B04-4C5C-BE66-445F2037D1DE}">
      <text>
        <r>
          <rPr>
            <sz val="9"/>
            <color indexed="81"/>
            <rFont val="Tahoma"/>
            <family val="2"/>
          </rPr>
          <t xml:space="preserve">Diligencie el nombre del funcionario (a) o contratista que realizará la solicitud de comisión de servicios y/o autorización de gastos de viaje.
Ejemplo: Juan Pablo
</t>
        </r>
      </text>
    </comment>
    <comment ref="Y18" authorId="0" shapeId="0" xr:uid="{839C61C6-8626-45AC-B4A5-871F728AB405}">
      <text>
        <r>
          <rPr>
            <sz val="9"/>
            <color indexed="81"/>
            <rFont val="Tahoma"/>
            <family val="2"/>
          </rPr>
          <t xml:space="preserve">Hace referencia al tipo y Numero documento                  
T.I Tarjeta de Identidad
C.C cedula de Ciudadania
C.E Cedudula de Extranjeria
P.A Pasaporte 
No: Ejemplo : 854582558
</t>
        </r>
        <r>
          <rPr>
            <b/>
            <sz val="9"/>
            <color indexed="81"/>
            <rFont val="Tahoma"/>
            <family val="2"/>
          </rPr>
          <t xml:space="preserve">
  </t>
        </r>
      </text>
    </comment>
    <comment ref="AQ18" authorId="0" shapeId="0" xr:uid="{D456F093-E4CC-4120-A642-05AAC256F8B4}">
      <text>
        <r>
          <rPr>
            <sz val="9"/>
            <color indexed="81"/>
            <rFont val="Tahoma"/>
            <family val="2"/>
          </rPr>
          <t xml:space="preserve">Registre el número de contacto del funcionario (a) o contratista quien realizará la comisión de servicios y/o autorización de gastos de viaje.
Ejemplo: 3125558212
</t>
        </r>
      </text>
    </comment>
    <comment ref="AZ18" authorId="0" shapeId="0" xr:uid="{FEF4D63F-041B-46A3-9607-668F77694A51}">
      <text>
        <r>
          <rPr>
            <sz val="9"/>
            <color indexed="81"/>
            <rFont val="Tahoma"/>
            <family val="2"/>
          </rPr>
          <t xml:space="preserve">Lista elegible:Registre el cargo actual si es  funcionario (a) quien realizará la comisión de servicios. O Selecione Contratista 
Ejemplo: Profesional
</t>
        </r>
      </text>
    </comment>
    <comment ref="Y19" authorId="0" shapeId="0" xr:uid="{DDC67C20-A882-4E82-BCE7-43BF77914DBE}">
      <text>
        <r>
          <rPr>
            <sz val="9"/>
            <color indexed="81"/>
            <rFont val="Tahoma"/>
            <family val="2"/>
          </rPr>
          <t xml:space="preserve">Seleccione  tipo documento de Identidad  del funcionario (a) o contratista quien realizará la comisión de servicios y/o autorización de gastos de viaje.Ejemplo 
C.C Cedula De ciudadania 
T.I Tarjeta de Identidad
P.A Pasaporte 
C.E Cedula de Extranjeria
</t>
        </r>
      </text>
    </comment>
    <comment ref="AE19" authorId="0" shapeId="0" xr:uid="{ED21BE6A-C8D0-4E5F-83A0-7E8668317FB6}">
      <text>
        <r>
          <rPr>
            <sz val="9"/>
            <color indexed="81"/>
            <rFont val="Tahoma"/>
            <family val="2"/>
          </rPr>
          <t xml:space="preserve"> Digite el numero  de Identidad  del funcionario (a) o contratista quien realizará la comisión de servicios y/o autorización de gastos de viaje.Ejemplo 
82558585</t>
        </r>
      </text>
    </comment>
    <comment ref="A20" authorId="0" shapeId="0" xr:uid="{2D63A106-0815-460A-9793-9624884D42C1}">
      <text>
        <r>
          <rPr>
            <sz val="9"/>
            <color indexed="81"/>
            <rFont val="Tahoma"/>
            <family val="2"/>
          </rPr>
          <t xml:space="preserve">Diligencie los apellidos del funcionario (a) o contratista que realizará la solicitud de comisión de servicios y/o autorización de gastos de viaje
Ejemplo: Lopez Herrera
</t>
        </r>
      </text>
    </comment>
    <comment ref="Y20" authorId="0" shapeId="0" xr:uid="{F1F1E621-D333-4A8A-99FB-C5080420448E}">
      <text>
        <r>
          <rPr>
            <sz val="9"/>
            <color indexed="81"/>
            <rFont val="Tahoma"/>
            <family val="2"/>
          </rPr>
          <t xml:space="preserve">Registre la fecha de nacimiento del funcionario (a) o contratista quien realizará la comisión de servicios y/o autorización de gastos de viaje.
Ejemplo: 12/07/1988
</t>
        </r>
      </text>
    </comment>
    <comment ref="AO20" authorId="0" shapeId="0" xr:uid="{950BF4E4-3FC0-4F75-B0F0-0165ACD02D33}">
      <text>
        <r>
          <rPr>
            <sz val="9"/>
            <color indexed="81"/>
            <rFont val="Tahoma"/>
            <family val="2"/>
          </rPr>
          <t xml:space="preserve">En este campo solo incluya numeros enteros de la cuenta bancaria del funcionario (a) o contratista quien realizará la comisión de servicios y/o autorización de gastos de viaje.
</t>
        </r>
        <r>
          <rPr>
            <b/>
            <sz val="9"/>
            <color indexed="81"/>
            <rFont val="Tahoma"/>
            <family val="2"/>
          </rPr>
          <t xml:space="preserve">Ejemplo: 579400836939
</t>
        </r>
        <r>
          <rPr>
            <sz val="9"/>
            <color indexed="81"/>
            <rFont val="Tahoma"/>
            <family val="2"/>
          </rPr>
          <t xml:space="preserve">
No se deben registrar caracteres especiales como , - . * / ()@ ni espacios.</t>
        </r>
      </text>
    </comment>
    <comment ref="BE20" authorId="1" shapeId="0" xr:uid="{F68B3ACF-7A09-455C-B765-BD45200C55D4}">
      <text>
        <r>
          <rPr>
            <b/>
            <sz val="9"/>
            <color indexed="81"/>
            <rFont val="Tahoma"/>
            <family val="2"/>
          </rPr>
          <t xml:space="preserve">Lista Elegible : Registre el grado actual del funcionario (a) quien realizará la comisión de servicios.
Ejemplo: 16
</t>
        </r>
      </text>
    </comment>
    <comment ref="A21" authorId="0" shapeId="0" xr:uid="{A359C03A-5AE7-4056-8754-7A22C77CC2B3}">
      <text>
        <r>
          <rPr>
            <sz val="9"/>
            <color indexed="81"/>
            <rFont val="Tahoma"/>
            <family val="2"/>
          </rPr>
          <t xml:space="preserve">Lista elegible : Seleccione la dependencia que va a ejecutar el recurso de los viáticos.
Ejemplo: Delegatura para Entidades Territoriales Generadores Recaudadores y Administradores de Recursos SGSSS
</t>
        </r>
      </text>
    </comment>
    <comment ref="AO21" authorId="0" shapeId="0" xr:uid="{4947AA52-DAC1-4B30-82ED-A1FB70C7E387}">
      <text>
        <r>
          <rPr>
            <sz val="9"/>
            <color indexed="81"/>
            <rFont val="Tahoma"/>
            <family val="2"/>
          </rPr>
          <t xml:space="preserve">Registre el nombre de la entidad bancaria del funcionario (a) o contratista quien realizará la comisión de servicios y/o autorización de gastos de viaje.
Ejemplo: Banco de Colombia
</t>
        </r>
      </text>
    </comment>
    <comment ref="A22" authorId="0" shapeId="0" xr:uid="{7E82E2EE-1DA7-437E-B0B0-28FD647E6B2C}">
      <text>
        <r>
          <rPr>
            <sz val="9"/>
            <color indexed="81"/>
            <rFont val="Tahoma"/>
            <family val="2"/>
          </rPr>
          <t xml:space="preserve">El salario actual del funcionario (a)  quien realizará la comisión de servicios. Es Automatico,si es contratista debe digitar el valor ejemplo: $5.182.990
</t>
        </r>
      </text>
    </comment>
    <comment ref="X22" authorId="0" shapeId="0" xr:uid="{6FE3D276-43E0-46E7-9BAC-2696A0A85B53}">
      <text>
        <r>
          <rPr>
            <sz val="9"/>
            <color indexed="81"/>
            <rFont val="Tahoma"/>
            <family val="2"/>
          </rPr>
          <t xml:space="preserve">Registre la fecha inicial en la que se suscribió el contrato del Contratista.
Ejemplo: 02/02/2021
</t>
        </r>
      </text>
    </comment>
    <comment ref="AL22" authorId="0" shapeId="0" xr:uid="{C4CEEDDC-6DE0-4F87-8692-9EE9919D0C33}">
      <text>
        <r>
          <rPr>
            <sz val="9"/>
            <color indexed="81"/>
            <rFont val="Tahoma"/>
            <family val="2"/>
          </rPr>
          <t xml:space="preserve">Registre la fecha final en la que finaliza el contrato suscrito con el contratista
Ejemplo: 30/12/2021
</t>
        </r>
      </text>
    </comment>
    <comment ref="AZ22" authorId="0" shapeId="0" xr:uid="{DAAFF472-EED5-45D2-8ED8-46EF43923580}">
      <text>
        <r>
          <rPr>
            <sz val="9"/>
            <color indexed="81"/>
            <rFont val="Tahoma"/>
            <family val="2"/>
          </rPr>
          <t>lista elegible: Seleccione si o no, según corresponda, si está o no obligado a facturar.
Ejemplo: SI</t>
        </r>
      </text>
    </comment>
    <comment ref="A26" authorId="0" shapeId="0" xr:uid="{84A450F1-84F6-43A1-9DAD-4816B6246D62}">
      <text>
        <r>
          <rPr>
            <sz val="9"/>
            <color indexed="81"/>
            <rFont val="Tahoma"/>
            <family val="2"/>
          </rPr>
          <t xml:space="preserve">Registre la fecha de inicio de la comisión de servicios y/o autorización de gastos de viaje del funcionario (a) o contratista.
Ejemplo: 17/09/2022
</t>
        </r>
      </text>
    </comment>
    <comment ref="O26" authorId="0" shapeId="0" xr:uid="{BA0D6567-A858-493A-A8F9-7EF653C28A3C}">
      <text>
        <r>
          <rPr>
            <sz val="9"/>
            <color indexed="81"/>
            <rFont val="Tahoma"/>
            <family val="2"/>
          </rPr>
          <t>Casilla formulada para generar el cálculo del numero de días de la comisión de servicios y/o autorización de gastos de viaje.
Ejemplo: 2.5 días</t>
        </r>
      </text>
    </comment>
    <comment ref="V26" authorId="0" shapeId="0" xr:uid="{EDB1EFDB-AFDF-43A0-8C1F-BD3305DDF634}">
      <text>
        <r>
          <rPr>
            <sz val="9"/>
            <color indexed="81"/>
            <rFont val="Tahoma"/>
            <family val="2"/>
          </rPr>
          <t xml:space="preserve">campo Automatico nombre del departamento donde dará origen la comisión de servicio y/o autorización de gastos de viaje.
Ejemplo: Cundinamarca
</t>
        </r>
      </text>
    </comment>
    <comment ref="AP26" authorId="0" shapeId="0" xr:uid="{171AAB3E-3692-4FF8-A90E-4CABE426C216}">
      <text>
        <r>
          <rPr>
            <sz val="9"/>
            <color indexed="81"/>
            <rFont val="Tahoma"/>
            <family val="2"/>
          </rPr>
          <t xml:space="preserve">Campo Automatico da nombre del departamento a donde finalizará la comisión de servicio y/o autorización de gastos de viaje.
Ejemplo: Antioquia
</t>
        </r>
      </text>
    </comment>
    <comment ref="BE26" authorId="1" shapeId="0" xr:uid="{88F09668-7F6A-4995-B31F-89F5CF30DE4E}">
      <text>
        <r>
          <rPr>
            <sz val="9"/>
            <color indexed="81"/>
            <rFont val="Tahoma"/>
            <family val="2"/>
          </rPr>
          <t>Campo Automatico el valor del viático establecido en el Decreto anual de la Función Pública (Presidencia de la República) y que corresponde según el salario devengado o la equivalencia según los honorarios pactados contractualmente.
Ejemplo: Rango $8.927.248 a $10.599.866 Valor Viático día: $489.708</t>
        </r>
      </text>
    </comment>
    <comment ref="A27" authorId="0" shapeId="0" xr:uid="{65EC061B-12D9-4B10-81EB-ADC0E767A581}">
      <text>
        <r>
          <rPr>
            <sz val="9"/>
            <color indexed="81"/>
            <rFont val="Tahoma"/>
            <family val="2"/>
          </rPr>
          <t xml:space="preserve">Registre la fecha de finalización de la comisión de servicio y/o autorización de gastos de viaje del funcionario (a) ó contratista.
Ejemplo: 19/09/2022
</t>
        </r>
      </text>
    </comment>
    <comment ref="V27" authorId="0" shapeId="0" xr:uid="{0C4A43AA-2C26-4DDF-B12D-ED9792AFB199}">
      <text>
        <r>
          <rPr>
            <sz val="9"/>
            <color indexed="81"/>
            <rFont val="Tahoma"/>
            <family val="2"/>
          </rPr>
          <t>Lista Elegible :Registre el nombre de la ciudad y/o municipio donde dará origen la comisión de servicio y/o autorización de gastos de viaje.
Ejemplo: Bogotá
Escriba las primeras letras del municipio requerido.</t>
        </r>
      </text>
    </comment>
    <comment ref="AP27" authorId="0" shapeId="0" xr:uid="{19D181BC-D7E7-4C47-847C-1216C77B44F9}">
      <text>
        <r>
          <rPr>
            <sz val="9"/>
            <color indexed="81"/>
            <rFont val="Tahoma"/>
            <family val="2"/>
          </rPr>
          <t>Lista elegible:Registre el nombre de la ciudad y/o municipio a donde realizará la comisión de servicio y/o autorización de gastos de viaje.
Ejemplo: Medellín
Escriba las primeras letras del municipio requerido.</t>
        </r>
      </text>
    </comment>
    <comment ref="A28" authorId="0" shapeId="0" xr:uid="{5215299D-DF20-4C1A-A3FC-075D44AFD127}">
      <text>
        <r>
          <rPr>
            <sz val="9"/>
            <color indexed="81"/>
            <rFont val="Tahoma"/>
            <family val="2"/>
          </rPr>
          <t xml:space="preserve">
Registre una breve descripción relevante de la finalidad de la comisión, evitando repetir información del formulario y manteniéndose dentro de los 200 caracteres.</t>
        </r>
      </text>
    </comment>
    <comment ref="A29" authorId="0" shapeId="0" xr:uid="{E9F443DF-A51D-420F-8EE3-74D1999DF56B}">
      <text>
        <r>
          <rPr>
            <sz val="9"/>
            <color indexed="81"/>
            <rFont val="Tahoma"/>
            <family val="2"/>
          </rPr>
          <t xml:space="preserve">Justifique brevemente la necesidad del viaje y la razón por la cual no se utilizan los medios virtuales, así como el número de personas que viajarán, indicando la necesidad de su asistencia, procurando el número estrictamente necesario y cuyas funciones estén directamente relacionadas con el objeto de la comisión.
Ejemplo: Se requiere prestar el servicio de seguridad al señor Superintendente Nacional de Salud en la ciudad de Barranquilla, por la cual se hace necesario que 3 personas del esquema de seguridad asistan presencialmente a la jornada...
</t>
        </r>
      </text>
    </comment>
    <comment ref="A30" authorId="0" shapeId="0" xr:uid="{A88FDFBB-EA20-4F08-B8EB-D3792090449F}">
      <text>
        <r>
          <rPr>
            <sz val="9"/>
            <color indexed="81"/>
            <rFont val="Tahoma"/>
            <family val="2"/>
          </rPr>
          <t>Justifique el rol que se va a cumplir de acuerdo a la comisión.
Ejemplo: Es indispensable la asistencia presencial a la comisión en razón a que se debe velar por la seguridad e integridad del señor Superintendente Nacional de Salud</t>
        </r>
      </text>
    </comment>
    <comment ref="F35" authorId="2" shapeId="0" xr:uid="{32FF8B32-F116-4B4B-9766-E420CC416F3B}">
      <text>
        <r>
          <rPr>
            <sz val="9"/>
            <color theme="1"/>
            <rFont val="Tahoma"/>
            <family val="2"/>
          </rPr>
          <t xml:space="preserve">lista desplegable, seleccionar rubro que se afectará </t>
        </r>
        <r>
          <rPr>
            <sz val="11"/>
            <color theme="1"/>
            <rFont val="Aptos Narrow"/>
            <family val="2"/>
            <scheme val="minor"/>
          </rPr>
          <t xml:space="preserve">
</t>
        </r>
      </text>
    </comment>
    <comment ref="AR35" authorId="2" shapeId="0" xr:uid="{93E6C8F0-7A6B-4262-A64D-CB7C1B6C6B19}">
      <text>
        <r>
          <rPr>
            <sz val="9"/>
            <color theme="1"/>
            <rFont val="Tahoma"/>
            <family val="2"/>
          </rPr>
          <t xml:space="preserve">Espacio automático cuando se selecciona la anterior </t>
        </r>
        <r>
          <rPr>
            <sz val="11"/>
            <color theme="1"/>
            <rFont val="Aptos Narrow"/>
            <family val="2"/>
            <scheme val="minor"/>
          </rPr>
          <t xml:space="preserve">
</t>
        </r>
      </text>
    </comment>
    <comment ref="F36" authorId="2" shapeId="0" xr:uid="{E24DDD9A-679E-4AD1-A080-DF7B1A0C8D81}">
      <text>
        <r>
          <rPr>
            <sz val="9"/>
            <color theme="1"/>
            <rFont val="Tahoma"/>
            <family val="2"/>
          </rPr>
          <t>Campo automático que, al seleccionar la dependencia, carga automáticamente el rubro y, a continuación, la descripción correspondiente.</t>
        </r>
      </text>
    </comment>
    <comment ref="F37" authorId="2" shapeId="0" xr:uid="{12E64A78-507B-49D7-A62D-A03218503688}">
      <text>
        <r>
          <rPr>
            <sz val="9"/>
            <color theme="1"/>
            <rFont val="Tahoma"/>
            <family val="2"/>
          </rPr>
          <t xml:space="preserve">Cuando los recursos sean de otra dependencia, se debe colocar el nombre del responsable de los mismos  </t>
        </r>
      </text>
    </comment>
    <comment ref="AV37" authorId="2" shapeId="0" xr:uid="{4ABDFC91-EBF5-4C0D-8879-71120E4E9635}">
      <text>
        <r>
          <rPr>
            <sz val="9"/>
            <color theme="1"/>
            <rFont val="Tahoma"/>
            <family val="2"/>
          </rPr>
          <t xml:space="preserve">Cuando los recursos sean de otra dependencia, debe firmar el responsable de los  recursos  </t>
        </r>
      </text>
    </comment>
    <comment ref="BF38" authorId="0" shapeId="0" xr:uid="{E9614302-77BA-4EDC-B4BD-F72909C8566F}">
      <text>
        <r>
          <rPr>
            <sz val="9"/>
            <color indexed="81"/>
            <rFont val="Tahoma"/>
            <family val="2"/>
          </rPr>
          <t xml:space="preserve">Campo Automatico , total de valores de desplazamiento origen y destino 
</t>
        </r>
      </text>
    </comment>
    <comment ref="A39" authorId="3" shapeId="0" xr:uid="{2B23E00B-AA63-48F0-8E1B-0772B4B5EF8E}">
      <text>
        <r>
          <rPr>
            <sz val="9"/>
            <color indexed="81"/>
            <rFont val="Tahoma"/>
            <family val="2"/>
          </rPr>
          <t xml:space="preserve">Consecutivo de trayectos aéreos
</t>
        </r>
      </text>
    </comment>
    <comment ref="C39" authorId="0" shapeId="0" xr:uid="{D3C5D03C-2FBD-4758-8D82-94AD7A11FA02}">
      <text>
        <r>
          <rPr>
            <sz val="9"/>
            <color indexed="81"/>
            <rFont val="Tahoma"/>
            <family val="2"/>
          </rPr>
          <t xml:space="preserve">Registre el nombre de la ciudad del aeropuerto de </t>
        </r>
        <r>
          <rPr>
            <b/>
            <sz val="9"/>
            <color indexed="81"/>
            <rFont val="Tahoma"/>
            <family val="2"/>
          </rPr>
          <t xml:space="preserve">salida, </t>
        </r>
        <r>
          <rPr>
            <sz val="9"/>
            <color indexed="81"/>
            <rFont val="Tahoma"/>
            <family val="2"/>
          </rPr>
          <t xml:space="preserve">donde dará origen la comisión de servicio y/o autorización de gastos de viaje.
Ejemplo: Bogotá
</t>
        </r>
      </text>
    </comment>
    <comment ref="O39" authorId="0" shapeId="0" xr:uid="{CE70F825-C57F-4CB1-BA5A-DDBF442C15A9}">
      <text>
        <r>
          <rPr>
            <sz val="9"/>
            <color indexed="81"/>
            <rFont val="Tahoma"/>
            <family val="2"/>
          </rPr>
          <t xml:space="preserve">Registre la fecha de Vuelo de </t>
        </r>
        <r>
          <rPr>
            <b/>
            <sz val="9"/>
            <color indexed="81"/>
            <rFont val="Tahoma"/>
            <family val="2"/>
          </rPr>
          <t>salida</t>
        </r>
        <r>
          <rPr>
            <sz val="9"/>
            <color indexed="81"/>
            <rFont val="Tahoma"/>
            <family val="2"/>
          </rPr>
          <t xml:space="preserve"> de la comisión de servicios y/o autorización de gastos de viaje del funcionario (a) o contratista.
Ejemplo: 17/09/2022
</t>
        </r>
      </text>
    </comment>
    <comment ref="V39" authorId="0" shapeId="0" xr:uid="{2DD02C9E-6E3E-4587-8A73-E1E70E716A14}">
      <text>
        <r>
          <rPr>
            <sz val="9"/>
            <color indexed="81"/>
            <rFont val="Tahoma"/>
            <family val="2"/>
          </rPr>
          <t>Lista elegible :Registre la hora del vuelo de</t>
        </r>
        <r>
          <rPr>
            <b/>
            <sz val="9"/>
            <color indexed="81"/>
            <rFont val="Tahoma"/>
            <family val="2"/>
          </rPr>
          <t xml:space="preserve"> salida</t>
        </r>
        <r>
          <rPr>
            <sz val="9"/>
            <color indexed="81"/>
            <rFont val="Tahoma"/>
            <family val="2"/>
          </rPr>
          <t xml:space="preserve"> de la comisión de servicios y/o autorización de gastos de viaje del funcionario (a) o contratista.
Ejemplo: 12:00 a 13:00
</t>
        </r>
      </text>
    </comment>
    <comment ref="AB39" authorId="0" shapeId="0" xr:uid="{19958FA3-026C-4D14-978A-72EE2DB6604E}">
      <text>
        <r>
          <rPr>
            <sz val="9"/>
            <color indexed="81"/>
            <rFont val="Tahoma"/>
            <family val="2"/>
          </rPr>
          <t>"Se refiere a traslados de residencia a aeropuertos o viceversa. Si es necesario, seleccione 'Sí' o 'No' según corresponda."</t>
        </r>
      </text>
    </comment>
    <comment ref="AK39" authorId="0" shapeId="0" xr:uid="{BC7280AE-A516-42C2-950A-52B5CC13EFB6}">
      <text>
        <r>
          <rPr>
            <sz val="9"/>
            <color indexed="81"/>
            <rFont val="Tahoma"/>
            <family val="2"/>
          </rPr>
          <t xml:space="preserve">Registre el nombre de la ciudad del aeropuerto de </t>
        </r>
        <r>
          <rPr>
            <b/>
            <sz val="9"/>
            <color indexed="81"/>
            <rFont val="Tahoma"/>
            <family val="2"/>
          </rPr>
          <t>destino</t>
        </r>
        <r>
          <rPr>
            <sz val="9"/>
            <color indexed="81"/>
            <rFont val="Tahoma"/>
            <family val="2"/>
          </rPr>
          <t xml:space="preserve">, donde dará la comisión de servicio y/o autorización de gastos de viaje.
Ejemplo: Bogotá
</t>
        </r>
      </text>
    </comment>
    <comment ref="AW39" authorId="0" shapeId="0" xr:uid="{F074809A-93C1-43BD-A71F-4F094EB4550B}">
      <text>
        <r>
          <rPr>
            <sz val="9"/>
            <color indexed="81"/>
            <rFont val="Tahoma"/>
            <family val="2"/>
          </rPr>
          <t xml:space="preserve">"Se refiere a traslados de residencia a aeropuertos o viceversa. Si es necesario, seleccione 'Sí' o 'No' según corresponda."
</t>
        </r>
      </text>
    </comment>
    <comment ref="A45" authorId="0" shapeId="0" xr:uid="{F7C73E43-0FB7-4FFA-8479-27AC216DA409}">
      <text>
        <r>
          <rPr>
            <sz val="9"/>
            <color indexed="81"/>
            <rFont val="Tahoma"/>
            <family val="2"/>
          </rPr>
          <t xml:space="preserve">Campo para observaciones del despacho, para hora o rutas específicas 
</t>
        </r>
      </text>
    </comment>
    <comment ref="F50" authorId="2" shapeId="0" xr:uid="{299CB1C6-7C09-4E48-8AAA-E2C41E88DFE7}">
      <text>
        <r>
          <rPr>
            <sz val="9"/>
            <color theme="1"/>
            <rFont val="Tahoma"/>
            <family val="2"/>
          </rPr>
          <t xml:space="preserve">lista desplegable, seleccionar rubro que se afectará </t>
        </r>
        <r>
          <rPr>
            <sz val="11"/>
            <color theme="1"/>
            <rFont val="Aptos Narrow"/>
            <family val="2"/>
            <scheme val="minor"/>
          </rPr>
          <t xml:space="preserve">
</t>
        </r>
      </text>
    </comment>
    <comment ref="AR50" authorId="2" shapeId="0" xr:uid="{123A3B50-C709-46A1-9E98-E54D6ECA9A63}">
      <text>
        <r>
          <rPr>
            <sz val="9"/>
            <color theme="1"/>
            <rFont val="Tahoma"/>
            <family val="2"/>
          </rPr>
          <t xml:space="preserve">Espacio automático cuando se selecciona la anterior </t>
        </r>
        <r>
          <rPr>
            <sz val="11"/>
            <color theme="1"/>
            <rFont val="Aptos Narrow"/>
            <family val="2"/>
            <scheme val="minor"/>
          </rPr>
          <t xml:space="preserve">
</t>
        </r>
      </text>
    </comment>
    <comment ref="F51" authorId="2" shapeId="0" xr:uid="{C137AB73-7E0E-47FB-8375-C9E4662427FE}">
      <text>
        <r>
          <rPr>
            <sz val="10"/>
            <color theme="1"/>
            <rFont val="Arial"/>
            <family val="2"/>
          </rPr>
          <t>Se automático que, al seleccionar la dependencia, carga automáticamente el rubro y, a continuación, la descripción correspondiente.</t>
        </r>
      </text>
    </comment>
    <comment ref="F52" authorId="2" shapeId="0" xr:uid="{A8619488-F382-465F-B17E-E8CE6943F41B}">
      <text>
        <r>
          <rPr>
            <sz val="10"/>
            <color theme="1"/>
            <rFont val="Arial"/>
            <family val="2"/>
          </rPr>
          <t>Cuando los recursos sean de otra dependencia, se debe colocar el nombre del responsable de los mismos.</t>
        </r>
      </text>
    </comment>
    <comment ref="AV52" authorId="2" shapeId="0" xr:uid="{3FAE5FB8-D088-4668-B77E-A8CF8242E4A9}">
      <text>
        <r>
          <rPr>
            <sz val="10"/>
            <color theme="1"/>
            <rFont val="Arial"/>
            <family val="2"/>
          </rPr>
          <t>Cuando los recursos sean de otra dependencia, debe firmar el responsable de los  recursos.</t>
        </r>
      </text>
    </comment>
    <comment ref="A54" authorId="0" shapeId="0" xr:uid="{EDCE4805-98FB-40F8-8A28-55271B95F8E7}">
      <text>
        <r>
          <rPr>
            <sz val="9"/>
            <color indexed="81"/>
            <rFont val="Tahoma"/>
            <family val="2"/>
          </rPr>
          <t>Hace referencia al numero de rutas o desplazamientos realizados durante la comision.</t>
        </r>
      </text>
    </comment>
    <comment ref="C54" authorId="0" shapeId="0" xr:uid="{233D44FB-4302-4A00-8872-429E4D4FB5A9}">
      <text>
        <r>
          <rPr>
            <sz val="9"/>
            <color indexed="81"/>
            <rFont val="Tahoma"/>
            <family val="2"/>
          </rPr>
          <t xml:space="preserve">Para rutas terrestres: Registre el nombre de la ciudad o Municipio donde dará origen la comisión de servicio y/o autorización de gastos de viaje.
Ejemplo: Abejorral 
</t>
        </r>
      </text>
    </comment>
    <comment ref="L54" authorId="0" shapeId="0" xr:uid="{61240170-5649-4794-BB3A-9606F0CF628E}">
      <text>
        <r>
          <rPr>
            <sz val="9"/>
            <color indexed="81"/>
            <rFont val="Tahoma"/>
            <family val="2"/>
          </rPr>
          <t xml:space="preserve">"Rutas terrestres: Registre el nombre de la ciudad o municipio de destino de la comisión de servicio y/o la autorización de gastos de viaje. Por ejemplo: Abejorral. 
</t>
        </r>
      </text>
    </comment>
    <comment ref="V54" authorId="0" shapeId="0" xr:uid="{EA4EB422-437B-43F0-82A9-82AB6F0DA06A}">
      <text>
        <r>
          <rPr>
            <sz val="9"/>
            <color indexed="81"/>
            <rFont val="Tahoma"/>
            <family val="2"/>
          </rPr>
          <t xml:space="preserve">Registre la fecha de salida de la comisión de servicios y/o autorización de gastos de viaje del funcionario (a) o contratista.
Ejemplo: 17/09/2022
</t>
        </r>
      </text>
    </comment>
    <comment ref="AB54" authorId="0" shapeId="0" xr:uid="{375A2C1A-354F-473B-A354-5CE8FCC08132}">
      <text>
        <r>
          <rPr>
            <sz val="9"/>
            <color indexed="81"/>
            <rFont val="Tahoma"/>
            <family val="2"/>
          </rPr>
          <t xml:space="preserve">Debe registrarse en moneda local y reflejar el costo real del transporte terrestre ya sea ida y/o regreso </t>
        </r>
      </text>
    </comment>
    <comment ref="AH54" authorId="0" shapeId="0" xr:uid="{8A566CDD-2A8B-498D-A67D-CA08477AB085}">
      <text>
        <r>
          <rPr>
            <sz val="9"/>
            <color indexed="81"/>
            <rFont val="Tahoma"/>
            <family val="2"/>
          </rPr>
          <t xml:space="preserve">Hace referencia al numero de rutas o desplazamientos realizados durante la comision.
</t>
        </r>
      </text>
    </comment>
    <comment ref="AJ54" authorId="0" shapeId="0" xr:uid="{2BCF76C8-2903-4E9C-96A6-B83F9F28CEB9}">
      <text>
        <r>
          <rPr>
            <sz val="9"/>
            <color indexed="81"/>
            <rFont val="Tahoma"/>
            <family val="2"/>
          </rPr>
          <t xml:space="preserve">Para rutas terrestres: Registre el nombre de la ciudad o Municipio donde dará origen la comisión de servicio y/o autorización de gastos de viaje.
Ejemplo: Abejorral 
</t>
        </r>
      </text>
    </comment>
    <comment ref="AS54" authorId="0" shapeId="0" xr:uid="{8F2DBAE4-1EFD-41D4-8082-9DE7705E13D0}">
      <text>
        <r>
          <rPr>
            <sz val="9"/>
            <color indexed="81"/>
            <rFont val="Tahoma"/>
            <family val="2"/>
          </rPr>
          <t xml:space="preserve">"Rutas terrestres: Registre el nombre de la ciudad o municipio de destino de la comisión de servicio y/o la autorización de gastos de viaje. Por ejemplo: Abejorral. 
</t>
        </r>
      </text>
    </comment>
    <comment ref="BB54" authorId="0" shapeId="0" xr:uid="{7420E831-3249-4E90-A703-5D9E93E6C28C}">
      <text>
        <r>
          <rPr>
            <sz val="9"/>
            <color indexed="81"/>
            <rFont val="Tahoma"/>
            <family val="2"/>
          </rPr>
          <t xml:space="preserve">Registre la fecha de salida de la comisión de servicios y/o autorización de gastos de viaje del funcionario (a) o contratista.
Ejemplo: 17/09/2022
</t>
        </r>
      </text>
    </comment>
    <comment ref="BH54" authorId="0" shapeId="0" xr:uid="{46A00710-0E27-41AA-B175-628DC9960705}">
      <text>
        <r>
          <rPr>
            <sz val="9"/>
            <color indexed="81"/>
            <rFont val="Tahoma"/>
            <family val="2"/>
          </rPr>
          <t xml:space="preserve">Debe registrarse en moneda local y reflejar el costo real del transporte terrestre ya sea ida y/o regreso </t>
        </r>
      </text>
    </comment>
    <comment ref="A64" authorId="2" shapeId="0" xr:uid="{6B47891D-32E3-4CCA-B1B9-3550EB20CECD}">
      <text>
        <r>
          <rPr>
            <sz val="10"/>
            <color theme="1"/>
            <rFont val="Arial"/>
            <family val="2"/>
          </rPr>
          <t>Si la comisión incluye a más de una persona, "el responsable de asumir el transporte terrestre deberá elegir la opción 'Individual' en la lista desplegable para su reconocimiento ,los demás funcionarios del grupo deben colocar Grupal.</t>
        </r>
        <r>
          <rPr>
            <sz val="11"/>
            <color theme="1"/>
            <rFont val="Aptos Narrow"/>
            <family val="2"/>
            <scheme val="minor"/>
          </rPr>
          <t xml:space="preserve">
</t>
        </r>
      </text>
    </comment>
    <comment ref="AW64" authorId="0" shapeId="0" xr:uid="{15B98B3F-B744-49B9-8729-727B23F819A8}">
      <text>
        <r>
          <rPr>
            <sz val="9"/>
            <color indexed="81"/>
            <rFont val="Tahoma"/>
            <family val="2"/>
          </rPr>
          <t xml:space="preserve">Campo automatico :valor del viático establecido en el Decreto anual de la Función Pública (Presidencia de la República) y que corresponde según el salario devengado o la equivalencia según los honorarios pactados contractualmente.
Ejemplo: Rango $8.927.248 a $10.599.866 Valor Viático día: $489.708
</t>
        </r>
      </text>
    </comment>
    <comment ref="A65" authorId="0" shapeId="0" xr:uid="{C4484ACE-143A-4C68-9B26-BEACFAA8B6DC}">
      <text>
        <r>
          <rPr>
            <sz val="9"/>
            <color indexed="81"/>
            <rFont val="Tahoma"/>
            <family val="2"/>
          </rPr>
          <t xml:space="preserve">Si la comision hace parte de acto admistrativo el calculo de viaticos es ($0) cero 
</t>
        </r>
      </text>
    </comment>
    <comment ref="AW65" authorId="0" shapeId="0" xr:uid="{BD16D00F-19D6-46C3-B971-4DFE8CDD095C}">
      <text>
        <r>
          <rPr>
            <sz val="9"/>
            <color indexed="81"/>
            <rFont val="Tahoma"/>
            <family val="2"/>
          </rPr>
          <t xml:space="preserve">Descripción: Este campo calculará automáticamente el total de los gastos asociados a los desplazamientos realizados por rutas aéreas.
Valor Total: __________ (Este valor se actualizará automáticamente con base en los datos ingresados)
</t>
        </r>
      </text>
    </comment>
    <comment ref="A66" authorId="2" shapeId="0" xr:uid="{C713EE6C-BB85-49FD-BFC4-A36287392345}">
      <text>
        <r>
          <rPr>
            <sz val="10"/>
            <color theme="1"/>
            <rFont val="Arial"/>
            <family val="2"/>
          </rPr>
          <t>"Alojamiento requerido: Seleccione 'Sí' si es necesario pernoctar. Seleccione 'No' si el desplazamiento es solo por el día, sin necesidad de alojamiento."  solo Aplica si La distancia es en Kilómetros.</t>
        </r>
        <r>
          <rPr>
            <sz val="11"/>
            <color theme="1"/>
            <rFont val="Aptos Narrow"/>
            <family val="2"/>
            <scheme val="minor"/>
          </rPr>
          <t xml:space="preserve">
</t>
        </r>
      </text>
    </comment>
    <comment ref="AW66" authorId="0" shapeId="0" xr:uid="{AAB99256-4005-4B95-B345-2BD6841CD461}">
      <text>
        <r>
          <rPr>
            <sz val="9"/>
            <color indexed="81"/>
            <rFont val="Tahoma"/>
            <family val="2"/>
          </rPr>
          <t xml:space="preserve">Descripción: Este campo calculará automáticamente el total de los gastos asociados a los desplazamientos realizados por rutas terrestres 
Valor Total: __________ (Este valor se actualizará automáticamente con base en los datos ingresados)
</t>
        </r>
      </text>
    </comment>
    <comment ref="A67" authorId="0" shapeId="0" xr:uid="{D7132A9D-3471-4B61-A837-1948E5BD6DE9}">
      <text>
        <r>
          <rPr>
            <sz val="9"/>
            <color indexed="81"/>
            <rFont val="Tahoma"/>
            <family val="2"/>
          </rPr>
          <t xml:space="preserve">Solo para liquidacion en kilometros Registre el número según el recorrido de la comisión de servicios o autorización de gastos de viaje.
Ejemplo: 70
</t>
        </r>
      </text>
    </comment>
    <comment ref="X67" authorId="0" shapeId="0" xr:uid="{D6A6879A-C66D-4254-B9C3-735F78A608A6}">
      <text>
        <r>
          <rPr>
            <sz val="9"/>
            <color indexed="81"/>
            <rFont val="Tahoma"/>
            <family val="2"/>
          </rPr>
          <t xml:space="preserve">"Selección: Marque esta opción solo si los desplazamientos se realizan en vehículos asignados por la Superintendencia. Aplica cuando se registra la distancia en kilómetros."
</t>
        </r>
      </text>
    </comment>
    <comment ref="AW67" authorId="0" shapeId="0" xr:uid="{5DE5BCC1-2166-435D-A63E-F837051BBDD0}">
      <text>
        <r>
          <rPr>
            <sz val="9"/>
            <color indexed="81"/>
            <rFont val="Tahoma"/>
            <family val="2"/>
          </rPr>
          <t xml:space="preserve">Campo automático una vez se seleccione la distancia a recorrer en kilómetros de acuerdo a lo establecido en la resolucion de viaticos.
Ejemplo: 100.000
</t>
        </r>
      </text>
    </comment>
    <comment ref="A68" authorId="0" shapeId="0" xr:uid="{1FAEDB49-5902-446C-9FB0-54CA37D37DCE}">
      <text>
        <r>
          <rPr>
            <sz val="9"/>
            <color theme="1"/>
            <rFont val="Tahoma"/>
            <family val="2"/>
          </rPr>
          <t xml:space="preserve">Especificar en qué consisten los "otros gastos", como, por ejemplo, los traslados terrestres desde la residencia al aeropuerto o terminales, o viceversa. Indicar la ruta terrestre ADICIONAL que se requiera para el desplazamiento.  </t>
        </r>
        <r>
          <rPr>
            <sz val="11"/>
            <color theme="1"/>
            <rFont val="Aptos Narrow"/>
            <family val="2"/>
            <scheme val="minor"/>
          </rPr>
          <t xml:space="preserve">
</t>
        </r>
      </text>
    </comment>
    <comment ref="AW68" authorId="0" shapeId="0" xr:uid="{15DDD939-D0EB-4037-ABF9-E5248B97B401}">
      <text>
        <r>
          <rPr>
            <sz val="9"/>
            <color indexed="81"/>
            <rFont val="Tahoma"/>
            <family val="2"/>
          </rPr>
          <t xml:space="preserve">Debe registrarse en moneda local y reflejar el costo real de gastos adicinales </t>
        </r>
      </text>
    </comment>
    <comment ref="A69" authorId="2" shapeId="0" xr:uid="{90795D0D-C3FA-4014-862A-4C560044E513}">
      <text>
        <r>
          <rPr>
            <sz val="10"/>
            <color theme="1"/>
            <rFont val="Arial"/>
            <family val="2"/>
          </rPr>
          <t>"Nota: campo automático Este espacio se activará únicamente cuando los rubros estén relacionados con 'Funcionamiento'."</t>
        </r>
        <r>
          <rPr>
            <sz val="11"/>
            <color theme="1"/>
            <rFont val="Aptos Narrow"/>
            <family val="2"/>
            <scheme val="minor"/>
          </rPr>
          <t xml:space="preserve">
</t>
        </r>
      </text>
    </comment>
    <comment ref="Q69" authorId="2" shapeId="0" xr:uid="{3564B363-AB3A-4146-83F6-C3DF89C776A0}">
      <text>
        <r>
          <rPr>
            <sz val="10"/>
            <color theme="1"/>
            <rFont val="Arial"/>
            <family val="2"/>
          </rPr>
          <t>"Dependencia responsable: Indique la dependencia encargada de los recursos de 'Funcionamiento'."</t>
        </r>
      </text>
    </comment>
    <comment ref="Q70" authorId="2" shapeId="0" xr:uid="{C5CFF583-463C-41E8-B954-6A555895D7D6}">
      <text>
        <r>
          <rPr>
            <sz val="10"/>
            <color theme="1"/>
            <rFont val="Arial"/>
            <family val="2"/>
          </rPr>
          <t xml:space="preserve">Colocar el nombre del responsable de recurso de FUNCIONAMIENTO 
</t>
        </r>
      </text>
    </comment>
    <comment ref="Q71" authorId="2" shapeId="0" xr:uid="{1D69A971-4AEE-410D-835E-E8D3DE17AEEF}">
      <text>
        <r>
          <rPr>
            <sz val="11"/>
            <color theme="1"/>
            <rFont val="Aptos Narrow"/>
            <family val="2"/>
            <scheme val="minor"/>
          </rPr>
          <t xml:space="preserve">Firma del responsable de recurso de FUNCIONAMIENTO </t>
        </r>
      </text>
    </comment>
    <comment ref="AW71" authorId="0" shapeId="0" xr:uid="{B8E74277-DB97-49C7-AA0B-14F14BA4BE08}">
      <text>
        <r>
          <rPr>
            <sz val="9"/>
            <color indexed="81"/>
            <rFont val="Tahoma"/>
            <family val="2"/>
          </rPr>
          <t xml:space="preserve">Campo de diligenciamiento automático, donde el sistema calculará el valor total de gastos por desplazamiento y viáticos,
Ejemplo: $775.000, la Descripción cambiara de acuerdo al tipo de formulario 
</t>
        </r>
      </text>
    </comment>
    <comment ref="A74" authorId="0" shapeId="0" xr:uid="{48E9EA4C-C3E6-4983-B818-CE477DF2498D}">
      <text>
        <r>
          <rPr>
            <sz val="9"/>
            <color indexed="81"/>
            <rFont val="Tahoma"/>
            <family val="2"/>
          </rPr>
          <t>Registre firma del jefe inmediato o supervisor (a) que avala la solicitud de comisión de servicios y/o autorización de gastos de viaje.</t>
        </r>
      </text>
    </comment>
    <comment ref="AG74" authorId="0" shapeId="0" xr:uid="{79325C9B-1199-43E4-9DEF-333250FBEE5D}">
      <text>
        <r>
          <rPr>
            <sz val="9"/>
            <color indexed="81"/>
            <rFont val="Tahoma"/>
            <family val="2"/>
          </rPr>
          <t>Registre la firma de la persona en calidad de ordenador (a) del gasto que autoriza la comisión de servicio y/o autorización de gastos de viaje.</t>
        </r>
      </text>
    </comment>
    <comment ref="A75" authorId="0" shapeId="0" xr:uid="{987C246A-13F9-4A56-A307-C71B3380D65F}">
      <text>
        <r>
          <rPr>
            <sz val="9"/>
            <color indexed="81"/>
            <rFont val="Tahoma"/>
            <family val="2"/>
          </rPr>
          <t xml:space="preserve">Registre el nombre del jefe inmediato o supervisor (a) que avala la solicitud de comisión de servicios y/o autorización de gastos de viaje.
Ejemplo: Elsa Patricia Lozano Guarnizo
</t>
        </r>
      </text>
    </comment>
    <comment ref="AG75" authorId="0" shapeId="0" xr:uid="{AFE27696-78D2-4D84-AA56-175920903B72}">
      <text>
        <r>
          <rPr>
            <sz val="9"/>
            <color indexed="81"/>
            <rFont val="Tahoma"/>
            <family val="2"/>
          </rPr>
          <t xml:space="preserve">Registre el nombre de la persona en calidad de ordenador (a) del gasto que autoriza la comisión de servicio y/o autorización de gastos de viaje.
Ejemplo: Eliecer Enrique Polo
</t>
        </r>
      </text>
    </comment>
    <comment ref="A76" authorId="0" shapeId="0" xr:uid="{6EDD012D-37D3-4191-B336-5FD4B0E6CF00}">
      <text>
        <r>
          <rPr>
            <sz val="9"/>
            <color indexed="81"/>
            <rFont val="Tahoma"/>
            <family val="2"/>
          </rPr>
          <t xml:space="preserve">Registre el cargo del Jefe Inmediato o Supervisor (a) quien autoriza la comisión de servicios y/o autorizacion de gastos de viaje.
Ejemplo: Superintendente Delegado para Entidades Territoriales Generadores Recaudadores y Administradores de Recursos del SGSSS
</t>
        </r>
      </text>
    </comment>
    <comment ref="AG76" authorId="0" shapeId="0" xr:uid="{A5FB7C63-104A-4AE4-9F6D-1F723181F5BD}">
      <text>
        <r>
          <rPr>
            <sz val="9"/>
            <color indexed="81"/>
            <rFont val="Tahoma"/>
            <family val="2"/>
          </rPr>
          <t xml:space="preserve">Registre el cargo de ordenador (a) del gasto quien autoriza la comisión de servicios y/o autorizacion de gastos de viaje.
Ejemplo: Secretario General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<sst xmlns="http://schemas.openxmlformats.org/spreadsheetml/2006/main" count="4696" uniqueCount="1995">
  <si>
    <t xml:space="preserve">Cantidada de Funcionarios </t>
  </si>
  <si>
    <t xml:space="preserve">TIPO DE RECURSO </t>
  </si>
  <si>
    <t xml:space="preserve">DATOS DE COMISION </t>
  </si>
  <si>
    <t xml:space="preserve">HORAS </t>
  </si>
  <si>
    <t>ENTIDAD FINANCIERA</t>
  </si>
  <si>
    <t xml:space="preserve">DEPENDENCIA </t>
  </si>
  <si>
    <t xml:space="preserve">VARIOS </t>
  </si>
  <si>
    <t>Nombre Municipio</t>
  </si>
  <si>
    <t>COD</t>
  </si>
  <si>
    <t>Nombre Departamento</t>
  </si>
  <si>
    <t xml:space="preserve">IATA </t>
  </si>
  <si>
    <t>No.</t>
  </si>
  <si>
    <t xml:space="preserve">SENTENCIA </t>
  </si>
  <si>
    <t>AREA</t>
  </si>
  <si>
    <t>TIPO DOCUMENTO</t>
  </si>
  <si>
    <t>PROFESIONAL UNIVERSITARIO</t>
  </si>
  <si>
    <t>ABEJORRAL</t>
  </si>
  <si>
    <t>ANTIOQUIA</t>
  </si>
  <si>
    <t>*FECHA IDA</t>
  </si>
  <si>
    <t>SI</t>
  </si>
  <si>
    <t>INVERSION</t>
  </si>
  <si>
    <t>GRUPAL</t>
  </si>
  <si>
    <t>00:00</t>
  </si>
  <si>
    <t>A</t>
  </si>
  <si>
    <t>1:00</t>
  </si>
  <si>
    <t>ACCIÓN FIDUCIARIA</t>
  </si>
  <si>
    <t>DELEGADA PARA OPERADORES LOGÍSTICOS DE TECNOLOGÍA EN SALUD Y GESTORES FARMACEÚTICOS</t>
  </si>
  <si>
    <t>C.C</t>
  </si>
  <si>
    <t>PROFESIONAL ESPECIALIZADO</t>
  </si>
  <si>
    <t xml:space="preserve">T-302 de 2017 </t>
  </si>
  <si>
    <t>Población Wayuú. Departamento de la Guajira y los municipios de Uribia, Manaure, Riohacha y Maicao</t>
  </si>
  <si>
    <t>SECRETARIA GENERAL</t>
  </si>
  <si>
    <t>F.REGRESO</t>
  </si>
  <si>
    <t>NO</t>
  </si>
  <si>
    <t>FUNCIONAMIENTO</t>
  </si>
  <si>
    <t>INDIVIDUAL</t>
  </si>
  <si>
    <t>2:00</t>
  </si>
  <si>
    <t>ALIANZA FIDUCIARIA S.A.</t>
  </si>
  <si>
    <t>DELEGATURA DE INVESTIGACIONES ADMINISTRATIVAS</t>
  </si>
  <si>
    <t>C.E</t>
  </si>
  <si>
    <t>TÉCNICO</t>
  </si>
  <si>
    <t xml:space="preserve">T-038 de 2019 </t>
  </si>
  <si>
    <t xml:space="preserve"> Protección Río Cauca</t>
  </si>
  <si>
    <t>DIRECCIÓN CONTRATACIÓN</t>
  </si>
  <si>
    <t>DOCUMENTO</t>
  </si>
  <si>
    <t>3:00</t>
  </si>
  <si>
    <t>ASHMORE INVESTMENT ADVISORS S.A. SOCIEDAD FIDUCIARIA</t>
  </si>
  <si>
    <t>DELEGATURA PARA ENTIDADES DE ASEGURAMIENTO EN SALUD</t>
  </si>
  <si>
    <t>P.A</t>
  </si>
  <si>
    <t>AUXILIAR</t>
  </si>
  <si>
    <t>META</t>
  </si>
  <si>
    <t>T-045 de 2010</t>
  </si>
  <si>
    <t>Protección Corregimiento de El Salado, Municipio del Carmen de Bolívar - Departamentos de Bolívar, Atlántico y Sucre</t>
  </si>
  <si>
    <t>DIRECCIÓN ADMINISTRATIVA</t>
  </si>
  <si>
    <t>DESTINO</t>
  </si>
  <si>
    <t>4:00</t>
  </si>
  <si>
    <t>DELEGATURA PARA ENTIDADES TERRITORIALES Y GENERADORES, RECAUDADORES Y ADMINISTRADORES DE RECURSOS SGSSS</t>
  </si>
  <si>
    <t>T.I</t>
  </si>
  <si>
    <t>ASESOR</t>
  </si>
  <si>
    <t>CHOCÓ</t>
  </si>
  <si>
    <t>ACD</t>
  </si>
  <si>
    <t xml:space="preserve">T-080 de 2018 </t>
  </si>
  <si>
    <t>Departamento del Chocó / T-622 de 2016 – Protección población río Atrato – Departamento del Chocó</t>
  </si>
  <si>
    <t>DIRECCIÓN FINANCIERA</t>
  </si>
  <si>
    <t>CLAVE FORMATO</t>
  </si>
  <si>
    <t>5:00</t>
  </si>
  <si>
    <t>DELEGATURA PARA LA FUNCIÓN JURISDICCIONAL Y DE CONCILIACIÓN</t>
  </si>
  <si>
    <t>DIRECTOR</t>
  </si>
  <si>
    <t>ACEVEDO</t>
  </si>
  <si>
    <t>HUILA</t>
  </si>
  <si>
    <t>T-333 de 2022</t>
  </si>
  <si>
    <t>DERECHO A LA VIVIENDA DIGNA, AGUA POTABLE, SANEAMIENTO BÁSICO Y AMBIENTE SANO-Vulneración en proceso de reconstrucción integral del Archipiélago de San Andrés, Providencia y Santa Catalina</t>
  </si>
  <si>
    <t>TALENTO HUMANO</t>
  </si>
  <si>
    <t>6:00</t>
  </si>
  <si>
    <t xml:space="preserve">Banco  de  Occidente </t>
  </si>
  <si>
    <t>DELEGATURA PARA LA PROTECCIÓN AL USUARIO</t>
  </si>
  <si>
    <t>FUNCIONARIO (A)</t>
  </si>
  <si>
    <t>SECRETARÍA</t>
  </si>
  <si>
    <t>BOLÍVAR</t>
  </si>
  <si>
    <t>T-592 de 2017</t>
  </si>
  <si>
    <t>Protección población – Departamento del Amazonas</t>
  </si>
  <si>
    <t>CONTROL INTERNO DISCIPLINARIO</t>
  </si>
  <si>
    <t>7:00</t>
  </si>
  <si>
    <t xml:space="preserve">Banco Agrario de Colombia S.A. </t>
  </si>
  <si>
    <t xml:space="preserve">DELEGATURA PARA PRESTADORES DE SERVICIOS DE SALUD </t>
  </si>
  <si>
    <t>CONTRATISTA</t>
  </si>
  <si>
    <t>AGRADO</t>
  </si>
  <si>
    <t xml:space="preserve">T-622 de 2016 </t>
  </si>
  <si>
    <t>Protección población río Atrato – Departamento del Chocó</t>
  </si>
  <si>
    <t>CONTROL INTERNO</t>
  </si>
  <si>
    <t>8:00</t>
  </si>
  <si>
    <t xml:space="preserve">Banco Bilbao Vizcaya BBVA Colombia S.A. </t>
  </si>
  <si>
    <t>DESPACHO SUPERINTENDENTE NACIONAL DE SALUD</t>
  </si>
  <si>
    <t>AGUA DE DIOS</t>
  </si>
  <si>
    <t>CUNDINAMARCA</t>
  </si>
  <si>
    <t xml:space="preserve">T-760 de 2018  </t>
  </si>
  <si>
    <t>Salud</t>
  </si>
  <si>
    <t>DIRECCIÓN JURÍDICA</t>
  </si>
  <si>
    <t>9:00</t>
  </si>
  <si>
    <t xml:space="preserve">Banco Caja Social BCSC </t>
  </si>
  <si>
    <t>DIRECCIÓN DE INNOVACIÓN Y DESARROLLO</t>
  </si>
  <si>
    <t>PROPIOS</t>
  </si>
  <si>
    <t>AGUACHICA</t>
  </si>
  <si>
    <t>CESAR</t>
  </si>
  <si>
    <t>OTRA</t>
  </si>
  <si>
    <t>TERRITORIALES</t>
  </si>
  <si>
    <t>10:00</t>
  </si>
  <si>
    <t xml:space="preserve">Banco Colpatria Red Multibanca S.A. </t>
  </si>
  <si>
    <t>NACIONAL</t>
  </si>
  <si>
    <t>NACIÓN</t>
  </si>
  <si>
    <t>AGUADA</t>
  </si>
  <si>
    <t>SANTANDER</t>
  </si>
  <si>
    <t>N/A</t>
  </si>
  <si>
    <t>DID - SUBDIRECCIÓN TI</t>
  </si>
  <si>
    <t>valores cta</t>
  </si>
  <si>
    <t>11:00</t>
  </si>
  <si>
    <t xml:space="preserve">Banco Comercial AV Villas S.A. </t>
  </si>
  <si>
    <t>OFICINA ASESORA DE COMUNICACIONES ESTRATÉGICAS E IMAGEN INSTITUCIONAL</t>
  </si>
  <si>
    <t>INTERNACIONAL</t>
  </si>
  <si>
    <t>AGUADAS</t>
  </si>
  <si>
    <t>CALDAS</t>
  </si>
  <si>
    <t>12:00</t>
  </si>
  <si>
    <t xml:space="preserve">Banco CorpBanca </t>
  </si>
  <si>
    <t xml:space="preserve">OFICINA ASESORA DE PLANEACIÓN </t>
  </si>
  <si>
    <t>AGUAZUL</t>
  </si>
  <si>
    <t>CASANARE</t>
  </si>
  <si>
    <t>000</t>
  </si>
  <si>
    <t>13:00</t>
  </si>
  <si>
    <t xml:space="preserve">Banco Davivienda S.A. </t>
  </si>
  <si>
    <t>OFICINA CONTROL INTERNO</t>
  </si>
  <si>
    <t>00</t>
  </si>
  <si>
    <t>14:00</t>
  </si>
  <si>
    <t xml:space="preserve">Banco de Bogota </t>
  </si>
  <si>
    <t>OFICINA DE LIQUIDACIONES</t>
  </si>
  <si>
    <t>AÉREO</t>
  </si>
  <si>
    <t>AIPE</t>
  </si>
  <si>
    <t>0</t>
  </si>
  <si>
    <t>15:00</t>
  </si>
  <si>
    <t xml:space="preserve">Banco Falabella S.A. </t>
  </si>
  <si>
    <t>SECRETARÍA GENERAL</t>
  </si>
  <si>
    <t>TERRESTRE</t>
  </si>
  <si>
    <t>16:00</t>
  </si>
  <si>
    <t xml:space="preserve">BANCO FINANDINA S.A. </t>
  </si>
  <si>
    <t>MULTIMODAL</t>
  </si>
  <si>
    <t>NARIÑO</t>
  </si>
  <si>
    <t>17:00</t>
  </si>
  <si>
    <t xml:space="preserve">Banco GNB SUDAMERIS </t>
  </si>
  <si>
    <t>DIRECCIÓN ADMINISTRATIVA - GRUPO DE CORRESPONDENCIA</t>
  </si>
  <si>
    <t>NUEVA</t>
  </si>
  <si>
    <t>CAQUETÁ</t>
  </si>
  <si>
    <t>18:00</t>
  </si>
  <si>
    <t xml:space="preserve">Banco Itau </t>
  </si>
  <si>
    <t>DIRECCIÓN ADMINISTRATIVA - GRUPO DE GESTIÓN DOCUMENTAL</t>
  </si>
  <si>
    <t>ADICIÓN</t>
  </si>
  <si>
    <t>LA GUAJIRA</t>
  </si>
  <si>
    <t>19:00</t>
  </si>
  <si>
    <t xml:space="preserve">Banco Popular S.A. </t>
  </si>
  <si>
    <t>DIRECCIÓN ADMINISTRATIVA - GRUPO DE RECURSOS FÍSICOS</t>
  </si>
  <si>
    <t>REDUCCIÓN</t>
  </si>
  <si>
    <t>20:00</t>
  </si>
  <si>
    <t xml:space="preserve">BANCO SERFINANZA S.A </t>
  </si>
  <si>
    <t>DIRECCIÓN ADMINISTRATIVA - GRUPO DE NOTIFICACIONES</t>
  </si>
  <si>
    <t>CANCELACIÓN</t>
  </si>
  <si>
    <t>VALLE DEL CAUCA</t>
  </si>
  <si>
    <t>21:00</t>
  </si>
  <si>
    <t xml:space="preserve">BanColombia S.A. </t>
  </si>
  <si>
    <t>DIRECCIÓN DE CONTRATACIÓN</t>
  </si>
  <si>
    <t>ALDANA</t>
  </si>
  <si>
    <t>22:00</t>
  </si>
  <si>
    <t>BANCOOMEVA</t>
  </si>
  <si>
    <t>DIRECCIÓN DE TALENTO HUMANO</t>
  </si>
  <si>
    <t>23:00</t>
  </si>
  <si>
    <t>ALGARROBO</t>
  </si>
  <si>
    <t>MAGDALENA</t>
  </si>
  <si>
    <t>23:59</t>
  </si>
  <si>
    <t>OFICINA CONTROL DISCIPLINARIO INTERNO</t>
  </si>
  <si>
    <t>ALGECIRAS</t>
  </si>
  <si>
    <t>BNP PARIBAS SECURITIES SERVICES SOCIEDAD FIDUCIARIA S.A.</t>
  </si>
  <si>
    <t>SUBDIRECCIÓN DE TECNOLOGÍAS DE LA INFORMACIÓN - DIRECCIÓN DE INNOVACIÓN Y DESARROLLO</t>
  </si>
  <si>
    <t>ALMAGUER</t>
  </si>
  <si>
    <t>CAUCA</t>
  </si>
  <si>
    <t>BTG PACTUAL COLOMBIA S.A.</t>
  </si>
  <si>
    <t>ALMEIDA</t>
  </si>
  <si>
    <t>BOYACÁ</t>
  </si>
  <si>
    <t>BTG PACTUAL FIDUCIARIA</t>
  </si>
  <si>
    <t>ALPUJARRA</t>
  </si>
  <si>
    <t>TOLIMA</t>
  </si>
  <si>
    <t>CITITRUST</t>
  </si>
  <si>
    <t>ALTAMIRA</t>
  </si>
  <si>
    <t>CREDICORP CAPITAL FIDUCIARIA S.A.</t>
  </si>
  <si>
    <t>FIDUCENTRAL S.A.</t>
  </si>
  <si>
    <t>ALTOS DEL ROSARIO</t>
  </si>
  <si>
    <t>FIDUCIAR S.A.</t>
  </si>
  <si>
    <t>ALVARADO</t>
  </si>
  <si>
    <t>FIDUCIARIA BANCOLOMBIA S.A. SOCIEDAD FIDUCIARIA</t>
  </si>
  <si>
    <t>FIDUCIARIA BOGOTÁ S.A.</t>
  </si>
  <si>
    <t>AMALFI</t>
  </si>
  <si>
    <t>FIDUCIARIA COLMENA S.A.COLMENA FIDUCIARIA</t>
  </si>
  <si>
    <t>AMBALEMA</t>
  </si>
  <si>
    <t>FIDUCIARIA CORFICOLOMBIANA S.A.</t>
  </si>
  <si>
    <t>ANAPOIMA</t>
  </si>
  <si>
    <t>FIDUCIARIA SURA S.A.</t>
  </si>
  <si>
    <t>ANCUYA</t>
  </si>
  <si>
    <t>FIDUCOLDEX</t>
  </si>
  <si>
    <t>FIDUCOOMEVA S.A.</t>
  </si>
  <si>
    <t>ANDES</t>
  </si>
  <si>
    <t>FIDUDAVIVIENDA S.A.</t>
  </si>
  <si>
    <t>FIDUOCCIDENTE S.A.</t>
  </si>
  <si>
    <t>ANGOSTURA</t>
  </si>
  <si>
    <t>FIDUPREVISORA S.A.</t>
  </si>
  <si>
    <t>ANOLAIMA</t>
  </si>
  <si>
    <t xml:space="preserve">Financiera JURISCOOP </t>
  </si>
  <si>
    <t>ITAÚ FIDUCIARIA</t>
  </si>
  <si>
    <t>ANSERMA</t>
  </si>
  <si>
    <t>LULO BANK S.A.</t>
  </si>
  <si>
    <t>ANSERMANUEVO</t>
  </si>
  <si>
    <t xml:space="preserve">NU COLOMBIA S.A. </t>
  </si>
  <si>
    <t>RENTA4G FIDUCIARIA</t>
  </si>
  <si>
    <t>S3 CACEIS</t>
  </si>
  <si>
    <t>APO</t>
  </si>
  <si>
    <t>RISARALDA</t>
  </si>
  <si>
    <t>SERVITRUST GNB SUDAMERIS S.A.</t>
  </si>
  <si>
    <t>APULO</t>
  </si>
  <si>
    <t>SKANDIA FIDUCIARIA S.A.</t>
  </si>
  <si>
    <t>AQUITANIA</t>
  </si>
  <si>
    <t>SOCIEDAD FIDUCIARIA DE DESARROLLO AGROPECUARIO S.A.</t>
  </si>
  <si>
    <t>ARACATACA</t>
  </si>
  <si>
    <t>ARANZAZU</t>
  </si>
  <si>
    <t>ARATOCA</t>
  </si>
  <si>
    <t>ARAUCA</t>
  </si>
  <si>
    <t>AUC</t>
  </si>
  <si>
    <t>ARAUQUITA</t>
  </si>
  <si>
    <t>ARBOLEDA</t>
  </si>
  <si>
    <t>ARBOLEDAS</t>
  </si>
  <si>
    <t>ARBOLETES</t>
  </si>
  <si>
    <t>ARCABUCO</t>
  </si>
  <si>
    <t>ARENAL</t>
  </si>
  <si>
    <t>ARJONA</t>
  </si>
  <si>
    <t>AXM</t>
  </si>
  <si>
    <t>ARMERO</t>
  </si>
  <si>
    <t>ARROYOHONDO</t>
  </si>
  <si>
    <t>ASTREA</t>
  </si>
  <si>
    <t>ATACO</t>
  </si>
  <si>
    <t>ATRATO</t>
  </si>
  <si>
    <t>AYAPEL</t>
  </si>
  <si>
    <t>CÓRDOBA</t>
  </si>
  <si>
    <t>BSC</t>
  </si>
  <si>
    <t>BARANOA</t>
  </si>
  <si>
    <t>ATLÁNTICO</t>
  </si>
  <si>
    <t>BARAYA</t>
  </si>
  <si>
    <t>BARBACOAS</t>
  </si>
  <si>
    <t>BARICHARA</t>
  </si>
  <si>
    <t>BARRANCABERMEJA</t>
  </si>
  <si>
    <t>EJA</t>
  </si>
  <si>
    <t>BARRANCAS</t>
  </si>
  <si>
    <t>BARRANCO DE LOBA</t>
  </si>
  <si>
    <t>GUAINÍA</t>
  </si>
  <si>
    <t>BARRANQUILLA</t>
  </si>
  <si>
    <t>BAQ</t>
  </si>
  <si>
    <t>BECERRIL</t>
  </si>
  <si>
    <t>BELLO</t>
  </si>
  <si>
    <t>BELMIRA</t>
  </si>
  <si>
    <t>BERBEO</t>
  </si>
  <si>
    <t>BETANIA</t>
  </si>
  <si>
    <t>BITUIMA</t>
  </si>
  <si>
    <t>BOAVITA</t>
  </si>
  <si>
    <t>BOCHALEMA</t>
  </si>
  <si>
    <t>BOG</t>
  </si>
  <si>
    <t>BOSCONIA</t>
  </si>
  <si>
    <t>BUCARAMANGA</t>
  </si>
  <si>
    <t>BGA</t>
  </si>
  <si>
    <t>BUCARASICA</t>
  </si>
  <si>
    <t>BUENAVENTURA</t>
  </si>
  <si>
    <t>BUN</t>
  </si>
  <si>
    <t>SUCRE</t>
  </si>
  <si>
    <t>BUENOS AIRES</t>
  </si>
  <si>
    <t>BUESACO</t>
  </si>
  <si>
    <t>BUGALAGRANDE</t>
  </si>
  <si>
    <t>CABUYARO</t>
  </si>
  <si>
    <t>CACAHUAL</t>
  </si>
  <si>
    <t>CACHIPAY</t>
  </si>
  <si>
    <t>CAICEDO</t>
  </si>
  <si>
    <t>CAICEDONIA</t>
  </si>
  <si>
    <t>CAIMITO</t>
  </si>
  <si>
    <t>CAJAMARCA</t>
  </si>
  <si>
    <t>GUAVIARE</t>
  </si>
  <si>
    <t>CALDONO</t>
  </si>
  <si>
    <t>CALI</t>
  </si>
  <si>
    <t>CLO</t>
  </si>
  <si>
    <t>CALIFORNIA</t>
  </si>
  <si>
    <t>CALIMA</t>
  </si>
  <si>
    <t>CALOTO</t>
  </si>
  <si>
    <t>CAMPAMENTO</t>
  </si>
  <si>
    <t>CAMPO DE LA CRUZ</t>
  </si>
  <si>
    <t>CAMPOALEGRE</t>
  </si>
  <si>
    <t>CAMPOHERMOSO</t>
  </si>
  <si>
    <t>CANALETE</t>
  </si>
  <si>
    <t>CANTAGALLO</t>
  </si>
  <si>
    <t>CAÑASGORDAS</t>
  </si>
  <si>
    <t>CAPITANEJO</t>
  </si>
  <si>
    <t>CARAMANTA</t>
  </si>
  <si>
    <t>CAREPA</t>
  </si>
  <si>
    <t>CARMEN DE CARUPA</t>
  </si>
  <si>
    <t>CAROLINA</t>
  </si>
  <si>
    <t>CTG</t>
  </si>
  <si>
    <t>CARTAGO</t>
  </si>
  <si>
    <t>CRC</t>
  </si>
  <si>
    <t>VAUPÉS</t>
  </si>
  <si>
    <t>CASABIANCA</t>
  </si>
  <si>
    <t>CASTILLA LA NUEVA</t>
  </si>
  <si>
    <t>CAUCASIA</t>
  </si>
  <si>
    <t>CAQ</t>
  </si>
  <si>
    <t>CERINZA</t>
  </si>
  <si>
    <t>CERRITO</t>
  </si>
  <si>
    <t>CHAPARRAL</t>
  </si>
  <si>
    <t>CHARTA</t>
  </si>
  <si>
    <t>IGO</t>
  </si>
  <si>
    <t>CHIMICHAGUA</t>
  </si>
  <si>
    <t>CHINAVITA</t>
  </si>
  <si>
    <t>CHIPAQUE</t>
  </si>
  <si>
    <t>CHISCAS</t>
  </si>
  <si>
    <t>CHITA</t>
  </si>
  <si>
    <t>CHITARAQUE</t>
  </si>
  <si>
    <t>CHIVOLO</t>
  </si>
  <si>
    <t>CHIVOR</t>
  </si>
  <si>
    <t>CICUCO</t>
  </si>
  <si>
    <t>CIMITARRA</t>
  </si>
  <si>
    <t>CIRCASIA</t>
  </si>
  <si>
    <t>CISNEROS</t>
  </si>
  <si>
    <t>CLEMENCIA</t>
  </si>
  <si>
    <t>COELLO</t>
  </si>
  <si>
    <t>COGUA</t>
  </si>
  <si>
    <t>COLOMBIA</t>
  </si>
  <si>
    <t>PUTUMAYO</t>
  </si>
  <si>
    <t>CONDOTO</t>
  </si>
  <si>
    <t>COG</t>
  </si>
  <si>
    <t>CONFINES</t>
  </si>
  <si>
    <t>CONTADERO</t>
  </si>
  <si>
    <t>COPACABANA</t>
  </si>
  <si>
    <t>COPER</t>
  </si>
  <si>
    <t>CORINTO</t>
  </si>
  <si>
    <t>COROMORO</t>
  </si>
  <si>
    <t>COROZAL</t>
  </si>
  <si>
    <t>CZU</t>
  </si>
  <si>
    <t>CORRALES</t>
  </si>
  <si>
    <t>COTA</t>
  </si>
  <si>
    <t>COTORRA</t>
  </si>
  <si>
    <t>COYAIMA</t>
  </si>
  <si>
    <t>CRAVO NORTE</t>
  </si>
  <si>
    <t>RAV</t>
  </si>
  <si>
    <t>CUBARRAL</t>
  </si>
  <si>
    <t>CUCAITA</t>
  </si>
  <si>
    <t>CUC</t>
  </si>
  <si>
    <t>CUCUTILLA</t>
  </si>
  <si>
    <t>CUMARAL</t>
  </si>
  <si>
    <t>CUMARIBO</t>
  </si>
  <si>
    <t>VICHADA</t>
  </si>
  <si>
    <t>PCE</t>
  </si>
  <si>
    <t>CUMBAL</t>
  </si>
  <si>
    <t>CUMBITARA</t>
  </si>
  <si>
    <t>CUNDAY</t>
  </si>
  <si>
    <t>CURILLO</t>
  </si>
  <si>
    <t>DABEIBA</t>
  </si>
  <si>
    <t>DAGUA</t>
  </si>
  <si>
    <t>DIBULLA</t>
  </si>
  <si>
    <t>DOLORES</t>
  </si>
  <si>
    <t>DOSQUEBRADAS</t>
  </si>
  <si>
    <t>DUITAMA</t>
  </si>
  <si>
    <t>DURANIA</t>
  </si>
  <si>
    <t>EL BAGRE</t>
  </si>
  <si>
    <t>EBG</t>
  </si>
  <si>
    <t>EL BANCO</t>
  </si>
  <si>
    <t>EL CAIRO</t>
  </si>
  <si>
    <t>EL CALVARIO</t>
  </si>
  <si>
    <t>EL CARMEN</t>
  </si>
  <si>
    <t>EL CARMEN DE ATRATO</t>
  </si>
  <si>
    <t>EL CARMEN DE VIBORAL</t>
  </si>
  <si>
    <t>EL CASTILLO</t>
  </si>
  <si>
    <t>EL CERRITO</t>
  </si>
  <si>
    <t>EL CHARCO</t>
  </si>
  <si>
    <t>EL COCUY</t>
  </si>
  <si>
    <t>EL COLEGIO</t>
  </si>
  <si>
    <t>EL COPEY</t>
  </si>
  <si>
    <t>EL DONCELLO</t>
  </si>
  <si>
    <t>EL DORADO</t>
  </si>
  <si>
    <t>EL DOVIO</t>
  </si>
  <si>
    <t>EL ENCANTO</t>
  </si>
  <si>
    <t>AMAZONAS</t>
  </si>
  <si>
    <t>EL ESPINO</t>
  </si>
  <si>
    <t>EL GUACAMAYO</t>
  </si>
  <si>
    <t>EL GUAMO</t>
  </si>
  <si>
    <t>EL MOLINO</t>
  </si>
  <si>
    <t>EL PASO</t>
  </si>
  <si>
    <t>EL PEÑOL</t>
  </si>
  <si>
    <t>EL RETORNO</t>
  </si>
  <si>
    <t>EL ROBLE</t>
  </si>
  <si>
    <t>EL ROSAL</t>
  </si>
  <si>
    <t>EL ROSARIO</t>
  </si>
  <si>
    <t>EL SANTUARIO</t>
  </si>
  <si>
    <t>EL TARRA</t>
  </si>
  <si>
    <t>EL ZULIA</t>
  </si>
  <si>
    <t>ENCINO</t>
  </si>
  <si>
    <t>ENCISO</t>
  </si>
  <si>
    <t>ENVIGADO</t>
  </si>
  <si>
    <t>ESPINAL</t>
  </si>
  <si>
    <t>FALAN</t>
  </si>
  <si>
    <t>FILADELFIA</t>
  </si>
  <si>
    <t>FILANDIA</t>
  </si>
  <si>
    <t>FIRAVITOBA</t>
  </si>
  <si>
    <t>FLANDES</t>
  </si>
  <si>
    <t>FLORESTA</t>
  </si>
  <si>
    <t>FLORIDA</t>
  </si>
  <si>
    <t>FLORIDABLANCA</t>
  </si>
  <si>
    <t>FONSECA</t>
  </si>
  <si>
    <t>FORTUL</t>
  </si>
  <si>
    <t>FOSCA</t>
  </si>
  <si>
    <t>FRANCISCO PIZARRO</t>
  </si>
  <si>
    <t>FREDONIA</t>
  </si>
  <si>
    <t>FRESNO</t>
  </si>
  <si>
    <t>FRONTINO</t>
  </si>
  <si>
    <t>FUENTE DE ORO</t>
  </si>
  <si>
    <t>FUNES</t>
  </si>
  <si>
    <t>FUNZA</t>
  </si>
  <si>
    <t>GALAPA</t>
  </si>
  <si>
    <t>GALERAS</t>
  </si>
  <si>
    <t>GAMA</t>
  </si>
  <si>
    <t>GAMARRA</t>
  </si>
  <si>
    <t>GARAGOA</t>
  </si>
  <si>
    <t>GIGANTE</t>
  </si>
  <si>
    <t>GINEBRA</t>
  </si>
  <si>
    <t>GIRALDO</t>
  </si>
  <si>
    <t>GIRARDOT</t>
  </si>
  <si>
    <t>GIR</t>
  </si>
  <si>
    <t>GIRARDOTA</t>
  </si>
  <si>
    <t>GRAMALOTE</t>
  </si>
  <si>
    <t>GUACA</t>
  </si>
  <si>
    <t>GUACAMAYAS</t>
  </si>
  <si>
    <t>GUACHUCAL</t>
  </si>
  <si>
    <t>GUADALAJARA DE BUGA</t>
  </si>
  <si>
    <t>GUADUAS</t>
  </si>
  <si>
    <t>GUAITARILLA</t>
  </si>
  <si>
    <t>GUAMO</t>
  </si>
  <si>
    <t>GUAPI</t>
  </si>
  <si>
    <t>GPI</t>
  </si>
  <si>
    <t>GUARANDA</t>
  </si>
  <si>
    <t>GUARNE</t>
  </si>
  <si>
    <t>GUASCA</t>
  </si>
  <si>
    <t>GUATAVITA</t>
  </si>
  <si>
    <t>GUATEQUE</t>
  </si>
  <si>
    <t>GUAYABETAL</t>
  </si>
  <si>
    <t>GÜEPSA</t>
  </si>
  <si>
    <t>HATILLO DE LOBA</t>
  </si>
  <si>
    <t>HATO</t>
  </si>
  <si>
    <t>HATO COROZAL</t>
  </si>
  <si>
    <t>HATONUEVO</t>
  </si>
  <si>
    <t>HELICONIA</t>
  </si>
  <si>
    <t>HERVEO</t>
  </si>
  <si>
    <t>HISPANIA</t>
  </si>
  <si>
    <t>HOBO</t>
  </si>
  <si>
    <t>HONDA</t>
  </si>
  <si>
    <t>IBE</t>
  </si>
  <si>
    <t>ICONONZO</t>
  </si>
  <si>
    <t>ILES</t>
  </si>
  <si>
    <t>PDA</t>
  </si>
  <si>
    <t>IPIALES</t>
  </si>
  <si>
    <t>IPI</t>
  </si>
  <si>
    <t>ISNOS</t>
  </si>
  <si>
    <t>ISTMINA</t>
  </si>
  <si>
    <t>ITUANGO</t>
  </si>
  <si>
    <t>IZA</t>
  </si>
  <si>
    <t>JENESANO</t>
  </si>
  <si>
    <t>JUAN DE ACOSTA</t>
  </si>
  <si>
    <t>LA APARTADA</t>
  </si>
  <si>
    <t>LA ARGENTINA</t>
  </si>
  <si>
    <t>LA BELLEZA</t>
  </si>
  <si>
    <t>LA CALERA</t>
  </si>
  <si>
    <t>LA CAPILLA</t>
  </si>
  <si>
    <t>LA CEJA</t>
  </si>
  <si>
    <t>LA CELIA</t>
  </si>
  <si>
    <t>LA CHORRERA</t>
  </si>
  <si>
    <t>LCR</t>
  </si>
  <si>
    <t>LA CRUZ</t>
  </si>
  <si>
    <t>LA CUMBRE</t>
  </si>
  <si>
    <t>LA DORADA</t>
  </si>
  <si>
    <t>LA ESPERANZA</t>
  </si>
  <si>
    <t>LA ESTRELLA</t>
  </si>
  <si>
    <t>LA FLORIDA</t>
  </si>
  <si>
    <t>LA GLORIA</t>
  </si>
  <si>
    <t>LA GUADALUPE</t>
  </si>
  <si>
    <t>LA JAGUA DE IBIRICO</t>
  </si>
  <si>
    <t>LA JAGUA DEL PILAR</t>
  </si>
  <si>
    <t>LA LLANADA</t>
  </si>
  <si>
    <t>LA MACARENA</t>
  </si>
  <si>
    <t>LMC</t>
  </si>
  <si>
    <t>LA MERCED</t>
  </si>
  <si>
    <t>LA MESA</t>
  </si>
  <si>
    <t>LA MONTAÑITA</t>
  </si>
  <si>
    <t>LA PALMA</t>
  </si>
  <si>
    <t>LA PEDRERA</t>
  </si>
  <si>
    <t>LA PEÑA</t>
  </si>
  <si>
    <t>LA PINTADA</t>
  </si>
  <si>
    <t>LA PLATA</t>
  </si>
  <si>
    <t>LA PLAYA</t>
  </si>
  <si>
    <t>LA PRIMAVERA</t>
  </si>
  <si>
    <t>LA SALINA</t>
  </si>
  <si>
    <t>LA SIERRA</t>
  </si>
  <si>
    <t>LA TEBAIDA</t>
  </si>
  <si>
    <t>LA TOLA</t>
  </si>
  <si>
    <t>LA UVITA</t>
  </si>
  <si>
    <t>LA VIRGINIA</t>
  </si>
  <si>
    <t>LABATECA</t>
  </si>
  <si>
    <t>LABRANZAGRANDE</t>
  </si>
  <si>
    <t>LEBRIJA</t>
  </si>
  <si>
    <t>LQM</t>
  </si>
  <si>
    <t>LEIVA</t>
  </si>
  <si>
    <t>LENGUAZAQUE</t>
  </si>
  <si>
    <t>LETICIA</t>
  </si>
  <si>
    <t>LET</t>
  </si>
  <si>
    <t>LIBORINA</t>
  </si>
  <si>
    <t>LINARES</t>
  </si>
  <si>
    <t>LORICA</t>
  </si>
  <si>
    <t>LOS ANDES</t>
  </si>
  <si>
    <t>LOS PALMITOS</t>
  </si>
  <si>
    <t>LOS PATIOS</t>
  </si>
  <si>
    <t>LOS SANTOS</t>
  </si>
  <si>
    <t>LOURDES</t>
  </si>
  <si>
    <t>LURUACO</t>
  </si>
  <si>
    <t>MACANAL</t>
  </si>
  <si>
    <t>MACARAVITA</t>
  </si>
  <si>
    <t>MACEO</t>
  </si>
  <si>
    <t>MADRID</t>
  </si>
  <si>
    <t>MGN</t>
  </si>
  <si>
    <t>MAHATES</t>
  </si>
  <si>
    <t>MAICAO</t>
  </si>
  <si>
    <t>MCJ</t>
  </si>
  <si>
    <t>MAJAGUAL</t>
  </si>
  <si>
    <t>MALAMBO</t>
  </si>
  <si>
    <t>MALLAMA</t>
  </si>
  <si>
    <t>MANIZALES</t>
  </si>
  <si>
    <t>MZL</t>
  </si>
  <si>
    <t>MANTA</t>
  </si>
  <si>
    <t>MANZANARES</t>
  </si>
  <si>
    <t>MARGARITA</t>
  </si>
  <si>
    <t>MARINILLA</t>
  </si>
  <si>
    <t>MQU</t>
  </si>
  <si>
    <t>MARMATO</t>
  </si>
  <si>
    <t>MARQUETALIA</t>
  </si>
  <si>
    <t>MARSELLA</t>
  </si>
  <si>
    <t>MARULANDA</t>
  </si>
  <si>
    <t>MATANZA</t>
  </si>
  <si>
    <t>MDE</t>
  </si>
  <si>
    <t>MEDINA</t>
  </si>
  <si>
    <t>MEDIO ATRATO</t>
  </si>
  <si>
    <t>MELGAR</t>
  </si>
  <si>
    <t>MERCADERES</t>
  </si>
  <si>
    <t>MESETAS</t>
  </si>
  <si>
    <t>MIRANDA</t>
  </si>
  <si>
    <t>MVP</t>
  </si>
  <si>
    <t>MOCOA</t>
  </si>
  <si>
    <t>MOGOTES</t>
  </si>
  <si>
    <t>MOLAGAVITA</t>
  </si>
  <si>
    <t>MOMIL</t>
  </si>
  <si>
    <t>MONGUA</t>
  </si>
  <si>
    <t>MONTEBELLO</t>
  </si>
  <si>
    <t>MONTECRISTO</t>
  </si>
  <si>
    <t>MTB</t>
  </si>
  <si>
    <t>MONTENEGRO</t>
  </si>
  <si>
    <t>MONTERIA</t>
  </si>
  <si>
    <t>MTR</t>
  </si>
  <si>
    <t>MONTERREY</t>
  </si>
  <si>
    <t>MOÑITOS</t>
  </si>
  <si>
    <t>MORELIA</t>
  </si>
  <si>
    <t>MORICHAL</t>
  </si>
  <si>
    <t>MORROA</t>
  </si>
  <si>
    <t>MOTAVITA</t>
  </si>
  <si>
    <t>MURILLO</t>
  </si>
  <si>
    <t>MUTISCUA</t>
  </si>
  <si>
    <t>MUZO</t>
  </si>
  <si>
    <t>NATAGAIMA</t>
  </si>
  <si>
    <t>NCI</t>
  </si>
  <si>
    <t>NEIRA</t>
  </si>
  <si>
    <t>NEIVA</t>
  </si>
  <si>
    <t>NVA</t>
  </si>
  <si>
    <t>NILO</t>
  </si>
  <si>
    <t>NIMAIMA</t>
  </si>
  <si>
    <t>NOBSA</t>
  </si>
  <si>
    <t>NOCAIMA</t>
  </si>
  <si>
    <t>NORCASIA</t>
  </si>
  <si>
    <t>NQU</t>
  </si>
  <si>
    <t>OBANDO</t>
  </si>
  <si>
    <t>OCAMONTE</t>
  </si>
  <si>
    <t>OCAÑA</t>
  </si>
  <si>
    <t>OCV</t>
  </si>
  <si>
    <t>OIBA</t>
  </si>
  <si>
    <t>OLAYA</t>
  </si>
  <si>
    <t>OLAYA HERRERA</t>
  </si>
  <si>
    <t>ONZAGA</t>
  </si>
  <si>
    <t>OPORAPA</t>
  </si>
  <si>
    <t>ORITO</t>
  </si>
  <si>
    <t>ORTEGA</t>
  </si>
  <si>
    <t>OSPINA</t>
  </si>
  <si>
    <t>OTANCHE</t>
  </si>
  <si>
    <t>OVEJAS</t>
  </si>
  <si>
    <t>PACHAVITA</t>
  </si>
  <si>
    <t>PACHO</t>
  </si>
  <si>
    <t>PACOA</t>
  </si>
  <si>
    <t>PADILLA</t>
  </si>
  <si>
    <t>PAICOL</t>
  </si>
  <si>
    <t>PAILITAS</t>
  </si>
  <si>
    <t>PAIME</t>
  </si>
  <si>
    <t>PAIPA</t>
  </si>
  <si>
    <t>PYA</t>
  </si>
  <si>
    <t>PAJARITO</t>
  </si>
  <si>
    <t>PALERMO</t>
  </si>
  <si>
    <t>PALMAR</t>
  </si>
  <si>
    <t>PALMAR DE VARELA</t>
  </si>
  <si>
    <t>PALMAS DEL SOCORRO</t>
  </si>
  <si>
    <t>PALMIRA</t>
  </si>
  <si>
    <t>PALMITO</t>
  </si>
  <si>
    <t>PALOCABILDO</t>
  </si>
  <si>
    <t>PAMPLONA</t>
  </si>
  <si>
    <t>PAMPLONITA</t>
  </si>
  <si>
    <t>PANA PANA</t>
  </si>
  <si>
    <t>PANDI</t>
  </si>
  <si>
    <t>PANQUEBA</t>
  </si>
  <si>
    <t>PARATEBUENO</t>
  </si>
  <si>
    <t>PASCA</t>
  </si>
  <si>
    <t>PASTO</t>
  </si>
  <si>
    <t>PSO</t>
  </si>
  <si>
    <t>PAUNA</t>
  </si>
  <si>
    <t>PAYA</t>
  </si>
  <si>
    <t>PAZ DE ARIPORO</t>
  </si>
  <si>
    <t>PEDRAZA</t>
  </si>
  <si>
    <t>PELAYA</t>
  </si>
  <si>
    <t>PENSILVANIA</t>
  </si>
  <si>
    <t>PEÑOL</t>
  </si>
  <si>
    <t>PEQUE</t>
  </si>
  <si>
    <t>PEREIRA</t>
  </si>
  <si>
    <t>PEI</t>
  </si>
  <si>
    <t>PESCA</t>
  </si>
  <si>
    <t>PIAMONTE</t>
  </si>
  <si>
    <t>PIEDECUESTA</t>
  </si>
  <si>
    <t>PIEDRAS</t>
  </si>
  <si>
    <t>PIJAO</t>
  </si>
  <si>
    <t>PIJIÑO DEL CARMEN</t>
  </si>
  <si>
    <t>PINCHOTE</t>
  </si>
  <si>
    <t>PINILLOS</t>
  </si>
  <si>
    <t>PISBA</t>
  </si>
  <si>
    <t>PITAL</t>
  </si>
  <si>
    <t>PITALITO</t>
  </si>
  <si>
    <t>PTX</t>
  </si>
  <si>
    <t>PIVIJAY</t>
  </si>
  <si>
    <t>PLANADAS</t>
  </si>
  <si>
    <t>PLANETA RICA</t>
  </si>
  <si>
    <t>PLATO</t>
  </si>
  <si>
    <t>POLICARPA</t>
  </si>
  <si>
    <t>POLONUEVO</t>
  </si>
  <si>
    <t>PONEDERA</t>
  </si>
  <si>
    <t>PPN</t>
  </si>
  <si>
    <t>PORE</t>
  </si>
  <si>
    <t>PRADERA</t>
  </si>
  <si>
    <t>PRADO</t>
  </si>
  <si>
    <t>PVA</t>
  </si>
  <si>
    <t>PUEBLO BELLO</t>
  </si>
  <si>
    <t>PUEBLO NUEVO</t>
  </si>
  <si>
    <t>PUEBLO RICO</t>
  </si>
  <si>
    <t>PUEBLORRICO</t>
  </si>
  <si>
    <t>PUEBLOVIEJO</t>
  </si>
  <si>
    <t>PUENTE NACIONAL</t>
  </si>
  <si>
    <t>PUERRES</t>
  </si>
  <si>
    <t>PUERTO ARICA</t>
  </si>
  <si>
    <t>PUU</t>
  </si>
  <si>
    <t>PUERTO CAICEDO</t>
  </si>
  <si>
    <t>PUERTO CARREÑO</t>
  </si>
  <si>
    <t>PCR</t>
  </si>
  <si>
    <t>PUERTO CONCORDIA</t>
  </si>
  <si>
    <t>PUERTO ESCONDIDO</t>
  </si>
  <si>
    <t>PGT</t>
  </si>
  <si>
    <t>PUERTO LIBERTADOR</t>
  </si>
  <si>
    <t>PUERTO LLERAS</t>
  </si>
  <si>
    <t>PUERTO NARE</t>
  </si>
  <si>
    <t>PUERTO NARIÑO</t>
  </si>
  <si>
    <t>PUERTO PARRA</t>
  </si>
  <si>
    <t>PCC</t>
  </si>
  <si>
    <t>PUERTO SALGAR</t>
  </si>
  <si>
    <t>PAL</t>
  </si>
  <si>
    <t>PUERTO TEJADA</t>
  </si>
  <si>
    <t>PUERTO TRIUNFO</t>
  </si>
  <si>
    <t>PUERTO WILCHES</t>
  </si>
  <si>
    <t>PUPIALES</t>
  </si>
  <si>
    <t>QUEBRADANEGRA</t>
  </si>
  <si>
    <t>QUETAME</t>
  </si>
  <si>
    <t>UIB</t>
  </si>
  <si>
    <t>QUIMBAYA</t>
  </si>
  <si>
    <t>QUIPILE</t>
  </si>
  <si>
    <t>RAGONVALIA</t>
  </si>
  <si>
    <t>RECETOR</t>
  </si>
  <si>
    <t>REGIDOR</t>
  </si>
  <si>
    <t>REMEDIOS</t>
  </si>
  <si>
    <t>OTU</t>
  </si>
  <si>
    <t>REMOLINO</t>
  </si>
  <si>
    <t>RETIRO</t>
  </si>
  <si>
    <t>RIOBLANCO</t>
  </si>
  <si>
    <t>RIOHACHA</t>
  </si>
  <si>
    <t>RCH</t>
  </si>
  <si>
    <t>RIVERA</t>
  </si>
  <si>
    <t>ROLDANILLO</t>
  </si>
  <si>
    <t>RONCESVALLES</t>
  </si>
  <si>
    <t>ROSAS</t>
  </si>
  <si>
    <t>ROVIRA</t>
  </si>
  <si>
    <t>SABANA DE TORRES</t>
  </si>
  <si>
    <t>SABANAGRANDE</t>
  </si>
  <si>
    <t>SABANETA</t>
  </si>
  <si>
    <t>SALADOBLANCO</t>
  </si>
  <si>
    <t>SALAZAR</t>
  </si>
  <si>
    <t>SALDAÑA</t>
  </si>
  <si>
    <t>SALENTO</t>
  </si>
  <si>
    <t>SALGAR</t>
  </si>
  <si>
    <t>SAMANIEGO</t>
  </si>
  <si>
    <t>ADZ</t>
  </si>
  <si>
    <t>SGL</t>
  </si>
  <si>
    <t>SJE</t>
  </si>
  <si>
    <t>NPD</t>
  </si>
  <si>
    <t>SVI</t>
  </si>
  <si>
    <t>SANTACRUZ</t>
  </si>
  <si>
    <t>SANTANA</t>
  </si>
  <si>
    <t>SANTANDER DE QUILICHAO</t>
  </si>
  <si>
    <t>CTO</t>
  </si>
  <si>
    <t>SANTO DOMINGO</t>
  </si>
  <si>
    <t>SANTUARIO</t>
  </si>
  <si>
    <t>SAPUYES</t>
  </si>
  <si>
    <t>SARAVENA</t>
  </si>
  <si>
    <t>RVE</t>
  </si>
  <si>
    <t>SARDINATA</t>
  </si>
  <si>
    <t>SASAIMA</t>
  </si>
  <si>
    <t>SATIVANORTE</t>
  </si>
  <si>
    <t>SATIVASUR</t>
  </si>
  <si>
    <t>SEGOVIA</t>
  </si>
  <si>
    <t>SEVILLA</t>
  </si>
  <si>
    <t>SIACHOQUE</t>
  </si>
  <si>
    <t>SIBUNDOY</t>
  </si>
  <si>
    <t>SILOS</t>
  </si>
  <si>
    <t>SILVANIA</t>
  </si>
  <si>
    <t>SILVIA</t>
  </si>
  <si>
    <t>SIMACOTA</t>
  </si>
  <si>
    <t>SIMIJACA</t>
  </si>
  <si>
    <t>SINCELEJO</t>
  </si>
  <si>
    <t>SITIONUEVO</t>
  </si>
  <si>
    <t>SOACHA</t>
  </si>
  <si>
    <t>SOCHA</t>
  </si>
  <si>
    <t>SOCORRO</t>
  </si>
  <si>
    <t>SOGAMOSO</t>
  </si>
  <si>
    <t>SOX</t>
  </si>
  <si>
    <t>SOLANO</t>
  </si>
  <si>
    <t>TQS</t>
  </si>
  <si>
    <t>SOLEDAD</t>
  </si>
  <si>
    <t>SOLITA</t>
  </si>
  <si>
    <t>SOMONDOCO</t>
  </si>
  <si>
    <t>SOPLAVIENTO</t>
  </si>
  <si>
    <t>SORA</t>
  </si>
  <si>
    <t>STA.MARTA</t>
  </si>
  <si>
    <t>SMR</t>
  </si>
  <si>
    <t>SUAITA</t>
  </si>
  <si>
    <t>SUAN</t>
  </si>
  <si>
    <t>SUAZA</t>
  </si>
  <si>
    <t>SUBACHOQUE</t>
  </si>
  <si>
    <t>SUESCA</t>
  </si>
  <si>
    <t>SUSA</t>
  </si>
  <si>
    <t>SUTATAUSA</t>
  </si>
  <si>
    <t>SUTATENZA</t>
  </si>
  <si>
    <t>TABIO</t>
  </si>
  <si>
    <t>TALAIGUA NUEVO</t>
  </si>
  <si>
    <t>TAMALAMEQUE</t>
  </si>
  <si>
    <t>TAME</t>
  </si>
  <si>
    <t>TME</t>
  </si>
  <si>
    <t>TAMINANGO</t>
  </si>
  <si>
    <t>TANGUA</t>
  </si>
  <si>
    <t>TARAIRA</t>
  </si>
  <si>
    <t>TARQUI</t>
  </si>
  <si>
    <t>TARSO</t>
  </si>
  <si>
    <t>TASCO</t>
  </si>
  <si>
    <t>TAURAMENA</t>
  </si>
  <si>
    <t>TAUSA</t>
  </si>
  <si>
    <t>TELLO</t>
  </si>
  <si>
    <t>TENA</t>
  </si>
  <si>
    <t>TENERIFE</t>
  </si>
  <si>
    <t>TENJO</t>
  </si>
  <si>
    <t>TENZA</t>
  </si>
  <si>
    <t>TEORAMA</t>
  </si>
  <si>
    <t>TERUEL</t>
  </si>
  <si>
    <t>TESALIA</t>
  </si>
  <si>
    <t>TIBACUY</t>
  </si>
  <si>
    <t>TIBASOSA</t>
  </si>
  <si>
    <t>TIBIRITA</t>
  </si>
  <si>
    <t>TIERRALTA</t>
  </si>
  <si>
    <t>TIPACOQUE</t>
  </si>
  <si>
    <t>TIQUISIO</t>
  </si>
  <si>
    <t>TOCA</t>
  </si>
  <si>
    <t>TOCAIMA</t>
  </si>
  <si>
    <t>TONA</t>
  </si>
  <si>
    <t>TORO</t>
  </si>
  <si>
    <t>TOTA</t>
  </si>
  <si>
    <t>TRINIDAD</t>
  </si>
  <si>
    <t>TRUJILLO</t>
  </si>
  <si>
    <t>TCO</t>
  </si>
  <si>
    <t>TUNJA</t>
  </si>
  <si>
    <t>TURBACO</t>
  </si>
  <si>
    <t>TURBO</t>
  </si>
  <si>
    <t>TRB</t>
  </si>
  <si>
    <t>TUTA</t>
  </si>
  <si>
    <t>UBAQUE</t>
  </si>
  <si>
    <t>ULLOA</t>
  </si>
  <si>
    <t>UNE</t>
  </si>
  <si>
    <t>URAMITA</t>
  </si>
  <si>
    <t>URIBE</t>
  </si>
  <si>
    <t>URIBIA</t>
  </si>
  <si>
    <t>URA</t>
  </si>
  <si>
    <t>URRAO</t>
  </si>
  <si>
    <t>URUMITA</t>
  </si>
  <si>
    <t>VALDIVIA</t>
  </si>
  <si>
    <t>VALENCIA</t>
  </si>
  <si>
    <t>VALLE DEL GUAMUEZ</t>
  </si>
  <si>
    <t>VALLEDUPAR</t>
  </si>
  <si>
    <t>VUP</t>
  </si>
  <si>
    <t>VENADILLO</t>
  </si>
  <si>
    <t>VENTAQUEMADA</t>
  </si>
  <si>
    <t>VERGARA</t>
  </si>
  <si>
    <t>VERSALLES</t>
  </si>
  <si>
    <t>VETAS</t>
  </si>
  <si>
    <t>VICTORIA</t>
  </si>
  <si>
    <t>VIJES</t>
  </si>
  <si>
    <t>VILLA CARO</t>
  </si>
  <si>
    <t>VILLA DE LEYVA</t>
  </si>
  <si>
    <t>VILLA DEL ROSARIO</t>
  </si>
  <si>
    <t>VILLA RICA</t>
  </si>
  <si>
    <t>VGZ</t>
  </si>
  <si>
    <t>VILLAHERMOSA</t>
  </si>
  <si>
    <t>VILLARRICA</t>
  </si>
  <si>
    <t>VILLAVICENCIO</t>
  </si>
  <si>
    <t>VVC</t>
  </si>
  <si>
    <t>VILLAVIEJA</t>
  </si>
  <si>
    <t>VILLETA</t>
  </si>
  <si>
    <t>VITERBO</t>
  </si>
  <si>
    <t>YACUANQUER</t>
  </si>
  <si>
    <t>YARUMAL</t>
  </si>
  <si>
    <t>YOPAL</t>
  </si>
  <si>
    <t>EYP</t>
  </si>
  <si>
    <t>YOTOCO</t>
  </si>
  <si>
    <t>YUMBO</t>
  </si>
  <si>
    <t>ZAMBRANO</t>
  </si>
  <si>
    <t>ZAPATOCA</t>
  </si>
  <si>
    <t>ZARAGOZA</t>
  </si>
  <si>
    <t>ZARZAL</t>
  </si>
  <si>
    <t>ZETAQUIRA</t>
  </si>
  <si>
    <t>ZONA BANANERA</t>
  </si>
  <si>
    <t>GRADO</t>
  </si>
  <si>
    <t>PROFESIONAL</t>
  </si>
  <si>
    <t>TECNICO</t>
  </si>
  <si>
    <t>ASISTENCIAL</t>
  </si>
  <si>
    <t>SUPERINTENDENTE</t>
  </si>
  <si>
    <t>S. DELEGADO</t>
  </si>
  <si>
    <t>SEC. GENERAL</t>
  </si>
  <si>
    <t>JEFE DE OFICINA</t>
  </si>
  <si>
    <t>DE</t>
  </si>
  <si>
    <t>VALOR 1</t>
  </si>
  <si>
    <t xml:space="preserve">VALOR 2 </t>
  </si>
  <si>
    <t xml:space="preserve">HASTA </t>
  </si>
  <si>
    <t xml:space="preserve">COMISION </t>
  </si>
  <si>
    <t>Valor UVT</t>
  </si>
  <si>
    <t>Año</t>
  </si>
  <si>
    <t>Resolución</t>
  </si>
  <si>
    <t>ojo  no tocar</t>
  </si>
  <si>
    <t>ojo fecha que valida la fecha de solicitud no puede ser del futuro</t>
  </si>
  <si>
    <t>Menor a dos días : No hay tiempo suficiente para el respectivo tramite</t>
  </si>
  <si>
    <t>Kilómetros</t>
  </si>
  <si>
    <t xml:space="preserve">Valor UVT Transporte Terrestre y Alimentación (Ida y Vuelta) </t>
  </si>
  <si>
    <t>VALOR * UVT</t>
  </si>
  <si>
    <t>V. UVT</t>
  </si>
  <si>
    <t>menor a dos días : No hay tiempo suficiente para el respectivo tramite</t>
  </si>
  <si>
    <t>De</t>
  </si>
  <si>
    <t>Hasta</t>
  </si>
  <si>
    <t xml:space="preserve">OJO NO BORRAR </t>
  </si>
  <si>
    <t>ESTA CELDA SE CALCULA AUTOMATICAMENTE CUANDO SE LE DEBE PAGAR VIATICO, SI TIENE QUE DORMIR EN LA CIUDAD</t>
  </si>
  <si>
    <t>Valor Ubicaion 
Origen - Aeropueto - Origen</t>
  </si>
  <si>
    <t xml:space="preserve">Valor </t>
  </si>
  <si>
    <t>**OJOCAMBIAR SI SURTE EFECTO</t>
  </si>
  <si>
    <t>Aeropuerto y Ubicación</t>
  </si>
  <si>
    <t>Valor Transporte Público (Ida y Regreso)</t>
  </si>
  <si>
    <t>.</t>
  </si>
  <si>
    <t>Aeropuerto Los Garzones (Av. Aeropuerto km 10)</t>
  </si>
  <si>
    <t>Aeropuerto Internacional Palonegro, Municipio de Lebrija (Santander)</t>
  </si>
  <si>
    <t>Aeropuerto Internacional Ernesto Cortissoz, Municipio de Soledad (Atlántico)</t>
  </si>
  <si>
    <t>SANTA MARTA</t>
  </si>
  <si>
    <t>Aeropuerto Simón Bolívar (Av. Aeropuerto km 80)</t>
  </si>
  <si>
    <t>Aeropuerto Las Brujas, Municipio de Corozal (Sucre)</t>
  </si>
  <si>
    <t>Aeropuerto Cananguchal, Municipio de Villagarzón (Putumayo)</t>
  </si>
  <si>
    <t>Aeropuerto Antonio Nariño, Municipio de Chachagui (Nariño)</t>
  </si>
  <si>
    <t>Aeropuerto Internacional Alfonso Bonilla Aragón, Municipio de Palmira (Valle del Cauca)</t>
  </si>
  <si>
    <t>RIONEGRO (ANTIOQUIA)</t>
  </si>
  <si>
    <t>Aeropuerto Internacional José María Córdova, Municipio de Rionegro (Antioquia)</t>
  </si>
  <si>
    <t xml:space="preserve">SI NO ESTA  EN LA TABLA INICIAL </t>
  </si>
  <si>
    <t xml:space="preserve">VIATICOS </t>
  </si>
  <si>
    <t>CÓDIGO</t>
  </si>
  <si>
    <t>XX</t>
  </si>
  <si>
    <t>DEPENDENCIA</t>
  </si>
  <si>
    <t>RUBRO</t>
  </si>
  <si>
    <t>DESCRIPCIÓN -INVERSION</t>
  </si>
  <si>
    <t>14-10 SUPERINTENDENCIA NACIONAL DE SALUD VIATICOS</t>
  </si>
  <si>
    <t>A-02-02-02-010</t>
  </si>
  <si>
    <t>VIÁTICOS DE LOS FUNCIONARIOS EN COMISIÓN</t>
  </si>
  <si>
    <t>A-02-02-02-006-004</t>
  </si>
  <si>
    <t>SERVICIOS DE TRANSPORTE DE PASAJEROS</t>
  </si>
  <si>
    <t>19-10-00-08</t>
  </si>
  <si>
    <t>C-1903-0300-7-20201C-1903047-02</t>
  </si>
  <si>
    <t>ADQUIS. DE BYS - SERVICIOS DE COMUNICACIÓN Y DIVULGACIÓN EN INSPECCIÓN, VIGILANCIA Y CONTROL - FORTALECIMIENTO DEL
CONOCIMIENTO DE LOS CIUDADANOS DEL FUNCIONAMIENTO DEL SGSSS, SUS DERECHOS Y DEBERES EN SALUD, Y LAS ACCIONES Y
RESULTADOS DE LA GESTIÓ</t>
  </si>
  <si>
    <t>19-10-00-18</t>
  </si>
  <si>
    <t>C-1903-0300-8-20201C-1903019-02</t>
  </si>
  <si>
    <t>ADQUIS. DE BYS - SERVICIO DEL EJERCICIO DEL PROCEDIMIENTO ADMINISTRATIVO SANCIONATORIO - MEJORAMIENTO EN LA EJECUCIÓN DE LAS ACCIONES DE SUPERVISIÓN Y CONTROL FRENTE A LA GESTIÓN EN EL SGSSS DE LOS VIGILADOS DE LA SUPERSALUD   NACIONAL</t>
  </si>
  <si>
    <t>19-10-00-25</t>
  </si>
  <si>
    <t>25-16 DELEGATURA PARA ENTIDADES DE ASEGURAMIENTO EN SALUD</t>
  </si>
  <si>
    <t>C-1903-0300-8-20201C-1903016-02</t>
  </si>
  <si>
    <t>ADQUIS. DE BYS - SERVICIO DE AUDITORÍA Y VISITAS INSPECTIVAS - MEJORAMIENTO EN LA EJECUCIÓN DE LAS ACCIONES DE SUPERVISIÓN Y CONTROL FRENTE A LA GESTIÓN EN EL SGSSS DE LOS VIGILADOS DE LA SUPERSALUD NACIONAL</t>
  </si>
  <si>
    <t>25-53 DELEGATURA PARA ENTIDADES DE ASEGURAMIENTO EN SALUD</t>
  </si>
  <si>
    <t>C-1903-0300-8-20201C-1903053-02</t>
  </si>
  <si>
    <t>ADQUIS. DE BYS - SERVICIO DE ASISTENCIA TÉCNICA - MEJORAMIENTO EN LA EJECUCIÓN DE LAS ACCIONES DE SUPERVISIÓN Y CONTROL FRENTE A LA GESTIÓN EN EL SGSSS DE LOS VIGILADOS DE LA SUPERSALUD NACIONAL</t>
  </si>
  <si>
    <t xml:space="preserve">19-10-00-26  </t>
  </si>
  <si>
    <t>26-16 DELEGATURA PARA PRESTADORES DE SERVICIOS DE SALUD</t>
  </si>
  <si>
    <t>26-53 DELEGATURA PARA PRESTADORES DE SERVICIOS DE SALUD</t>
  </si>
  <si>
    <t>ADQUIS. DE BYS - SERVICIO DE ASISTENCIA TÉCNICA - MEJORAMIENTO EN LA EJECUCIÓN DE LAS ACCIONES DE SUPERVISIÓN Y  CONTROL FRENTE A LA GESTIÓN EN EL SGSSS DE LOS VIGILADOS DE LA SUPERSALUD NACIONAL</t>
  </si>
  <si>
    <t xml:space="preserve">19-10-00-20  </t>
  </si>
  <si>
    <t>20-16 DELEGATURA PARA ENTIDADES TERRITORIALES Y GENERADORES , RECAUDADORES Y ADMINISTRADORES DE RECURSOS DEL SGSSS</t>
  </si>
  <si>
    <t>20-53 DELEGATURA PARA ENTIDADES TERRITORIALES Y GENERADORES , RECAUDADORES Y ADMINISTRADORES DE RECURSOS DEL SGSSS</t>
  </si>
  <si>
    <t xml:space="preserve">19-10-00-27  </t>
  </si>
  <si>
    <t>27-16 OFICINA DE LIQUIDACIONES</t>
  </si>
  <si>
    <t>ADQUIS. DE BYS - SERVICIO DE AUDITORÍA Y VISITAS INSPECTIVAS - MEJORAMIENTO EN LA EJECUCIÓN DE LAS ACCIONES DE SUPERVISIÓN Y CONTROL FRENTE A LA GESTIÓN EN EL SGSSS DE LOS VIGILADOS DE LA SUPERSALUD   NACIONAL</t>
  </si>
  <si>
    <t>27-15 OFICINA DE LIQUIDACIONES</t>
  </si>
  <si>
    <t>C-1903-0300-8-20201C-1903015-02</t>
  </si>
  <si>
    <t>ADQUIS. DE BYS - SERVICIO DE ADOPCIÓN Y SEGUIMIENTO DE ACCIONES Y MEDIDAS ESPECIALES - MEJORAMIENTO EN LA EJECUCIÓN DE LAS ACCIONES DE SUPERVISIÓN Y CONTROL FRENTE A LA GESTIÓN EN EL SGSSS DE LOS VIGILADOS DE LA SUPERSALUD   NACIONAL</t>
  </si>
  <si>
    <t xml:space="preserve">19-10-00-30 </t>
  </si>
  <si>
    <t xml:space="preserve">ADQUIS. DE BYS - SERVICIO DE AUDITORÍA Y VISITAS INSPECTIVAS - MEJORAMIENTO EN LA EJECUCIÓN DE LAS ACCIONES DE SUPERVISIÓN Y CONTROL FRENTE A LA GESTIÓN EN EL SGSSS DE LOS VIGILADOS DE LA SUPERSALUD NACIONAL </t>
  </si>
  <si>
    <t>ADQUIS. DE BYS - SERVICIO DE ASISTENCIA TÉCNICA - MEJORAMIENTO EN LA EJECUCIÓN DE LAS ACCIONES DE SUPERVISIÓN Y CONTROL FRENTE A LA GESTIÓN EN EL SGSSS DE LOS VIGILADOS DE LA SUPERSALUD   NACIONAL</t>
  </si>
  <si>
    <r>
      <t>19-10-00-29</t>
    </r>
    <r>
      <rPr>
        <sz val="11"/>
        <color rgb="FFFF0000"/>
        <rFont val="Aptos Estrechos"/>
      </rPr>
      <t xml:space="preserve"> </t>
    </r>
  </si>
  <si>
    <t>29-53 DESPACHO SUPERINTENDENTE NACIONAL DE SALUD</t>
  </si>
  <si>
    <t xml:space="preserve">ADQUIS. DE BYS - SERVICIO DE ASISTENCIA TÉCNICA - MEJORAMIENTO EN LA EJECUCIÓN DE LAS ACCIONES DE SUPERVISIÓN Y CONTROL FRENTE A LA GESTIÓN EN EL SGSSS DE LOS VIGILADOS DE LA SUPERSALUD NACIONAL </t>
  </si>
  <si>
    <t xml:space="preserve">19-10-00-21 </t>
  </si>
  <si>
    <t>C-1903-0300-8-20201C-1903030-02</t>
  </si>
  <si>
    <t>ADQUIS. DE BYS - SERVICIO DE REGISTRO DE INTERVENTORES, LIQUIDADORES Y CONTRALORES - MEJORAMIENTO EN LA EJECUCIÓN DE LAS ACCIONES DE SUPERVISIÓN Y CONTROL FRENTE A LA GESTIÓN EN EL SGSSS DE LOS VIGILADOS DE LA SUPERSALUD   NACIONAL</t>
  </si>
  <si>
    <t xml:space="preserve">19-10-00-21  </t>
  </si>
  <si>
    <t>C-1999-0300-15-20201C-1999074-02</t>
  </si>
  <si>
    <t>ADQUIS. DE BYS - SERVICIO DE ACTUALIZACIÓN DEL SISTEMA DE GESTIÓN - FORTALECIMIENTO DEL SISTEMA INTEGRADO DE GESTIÓN EN LA PROVISIÓN DE LOS SERVICIOS DE LA SUPERSALUD A SUS GRUPOS DE VALOR DENTRO DEL SGSSS  NACIONAL</t>
  </si>
  <si>
    <t xml:space="preserve">19-10-00-22 </t>
  </si>
  <si>
    <t xml:space="preserve">19-10-00-10 </t>
  </si>
  <si>
    <t>C-1903-0300-9-20201C-1903028-02</t>
  </si>
  <si>
    <t>ADQUIS. DE BYS - SERVICIO DE GESTIÓN DE PETICIONES, QUEJAS, RECLAMOS Y DENUNCIAS - FORTALECIMIENTO DE LA PROTECCIÓN DEL USUARIO DEL SISTEMA DE SALUD, A TRAVÉS DE MECANISMOS DE INSPECCIÓN Y VIGILANCIA, Y LA PROMOCIÓN DE LA PARTICIPA</t>
  </si>
  <si>
    <t>C-1903-0300-9-20201C-1903025-02</t>
  </si>
  <si>
    <t xml:space="preserve">ADQUIS. DE BYS - SERVICIO DE IMPLEMENTACIÓN DE ESTRATEGIAS PARA EL FORTAL - FORTALECIMIENTO DE LA PROTECCIÓN DEL USUARIO DEL SISTEMA DE SALUD, A TRAVÉS DE MECANISMOS DE INSPECCIÓN Y VIGILANCIA Y LA PROMOCIÓN DE LA PARTICIPACIÓN DE LOS CIUDADANOS NAC </t>
  </si>
  <si>
    <t>C-1903-0300-9-20201C-1903016-02</t>
  </si>
  <si>
    <t xml:space="preserve">ADQUIS. DE BYS - SERVICIO DE AUDITORÍA Y VISITAS INSPECTIVAS - FORTALECIMIENTO DE LA PROTECCIÓN DEL USUARIO DEL SISTEMA DE SALUD, A TRAVÉS DE MECANISMOS DE INSPECCIÓN Y VIGILANCIA Y LA PROMOCIÓN DE LA PARTICIPACIÓN DE LOS CIUDADANOS
NACIONAL </t>
  </si>
  <si>
    <t xml:space="preserve">19-10-00-02 </t>
  </si>
  <si>
    <t>C-1906-0300-01-20201C-1906038-02</t>
  </si>
  <si>
    <t>ADQUIS. DE BYS - DOCUMENTOS METODOLÓGICOS - OPTIMIZACIÓN DE LA UTILIZACIÓN DE  LOS MECANISMOS DE ADMINISTRACIÓN DE JUSTICIA DISPUESTOS POR LA SUPERSALUD EN LA RESOLUCIÓN DE CONFLICTOS ENTRE LOS ACTORES DEL SGSSS  NACIONAL</t>
  </si>
  <si>
    <t>C-1906-0300-1-20201C-1906051-02</t>
  </si>
  <si>
    <t>ADQUIS. DE BYS - SERVICIO DE CONCILIACIÓN PARA LA RESOLUCIÓN DE CONFLICTOS ENTRE LOS ACTORES DEL SISTEMA GENERAL DE
SEGURIDAD SOCIAL EN SALUD. - OPTIMIZACIÓN DE LA UTILIZACIÓN DE LOS MECANISMOS DE ADMINISTRACIÓN DE JUSTICIA DISPUESTOS POR LA SUPERS</t>
  </si>
  <si>
    <t xml:space="preserve">19-10-00-28  </t>
  </si>
  <si>
    <t>C-1999-0300-16-20201C-1999063-02</t>
  </si>
  <si>
    <t>ADQUIS.DE BYS - SERVICIOS DE INFORMACIÓN ACTUALIZADOS - OPTIMIZACIÓN DEL APROVISIONAMIENTO, DESARROLLO DE SERVICIOS Y SOLUCIONES DE TECNOLOGÍAS DE LA INFORMACIÓN QUE SOPORTAN LAS ACCIONES DE IVC AL SGSSS  NACIONAL</t>
  </si>
  <si>
    <t>C-1999-0300-16-20201C-1999067-02</t>
  </si>
  <si>
    <t>ADQUIS. DE BYS - SERVICIOS TECNOLÓGICOS - OPTIMIZACIÓN DEL APROVISIONAMIENTO, DESARROLLO DE SERVICIOS Y SOLUCIONES DE TECNOLOGÍAS DE LA INFORMACIÓN QUE SOPORTAN LAS ACCIONES DE IVC AL SGSSS. NACIONAL</t>
  </si>
  <si>
    <t xml:space="preserve">19-10-00-07 </t>
  </si>
  <si>
    <t>C-1999-0300-15-20201C-1999055-02</t>
  </si>
  <si>
    <t>ADQUIS. DE BYS - DOCUMENTOS DE PLANEACIÓN - FORTALECIMIENTO DEL SISTEMA INTEGRADO DE GESTIÓN EN LA PROVISIÓN DE LOS SERVICIOS DE LA SUPERSALUD A SUS GRUPOS DE VALOR DENTRO DEL SGSSS  NACIONAL</t>
  </si>
  <si>
    <t>7-74 OFICINA ASESORA DE PLANEACION</t>
  </si>
  <si>
    <t>ADQUIS. DE BYS - SERVICIO DE ACTUALIZACIÓN DEL SISTEMA DE GESTIÓN - FORTALECIMIENTO DEL SISTEMA INTEGRADO DE GESTIÓN EN LA PROVISIÓN DE LOS SERVICIOS DE LA SUPERSALUD A SUS GRUPOS DE VALOR DENTRO DEL SGSSS NACIONAL</t>
  </si>
  <si>
    <t xml:space="preserve">19-10-00-12 </t>
  </si>
  <si>
    <t>C-1999-0300-14-20201C-1999053-02</t>
  </si>
  <si>
    <t>ADQUIS. DE BYS - SERVICIO DE GESTIÓN DOCUMENTAL - FORTALECIMIENTO DE LA ADMINISTRACION DE LA GESTION DOCUMENTAL EN LA SUPERSALUD  NACIONAL</t>
  </si>
  <si>
    <t>C-1999-0300-14-20201C-1999054-02</t>
  </si>
  <si>
    <t>ADQUIS. DE BYS - DOCUMENTOS DE LINEAMIENTOS TÉCNICOS - FORTALECIMIENTO DE LA ADMINISTRACION DE LA GESTION DOCUMENTAL EN LA SUPERSALUD  NACIONAL</t>
  </si>
  <si>
    <t>C-1999-0300-14-20201C-1999063-02</t>
  </si>
  <si>
    <t>ADQUIS. DE BYS - SERVICIOS DE INFORMACIÓN ACTUALIZADOS - FORTALECIMIENTO DE LA ADMINISTRACION DE LA GESTION DOCUMENTAL EN LA SUPERSALUD  NACIONAL</t>
  </si>
  <si>
    <t xml:space="preserve">19-10-00-15 </t>
  </si>
  <si>
    <t>15-74 GRUPO DE RECURSOS FÍSICOS</t>
  </si>
  <si>
    <t xml:space="preserve">19-10-00-23 </t>
  </si>
  <si>
    <t>23-58 DIRECCIÓN DE TALENTO HUMANO</t>
  </si>
  <si>
    <t>C-1999-0300-12-20201C-1999058-02</t>
  </si>
  <si>
    <t>TRANSF. CTES. - SERVICIO DE APOYO FINANCIERO PARA EL FORTALECIMIENTO DEL TALENTO HUMANO  - DESARROLLO DE LA GESTIÓN ESTRATÉGICA DEL TALENTO HUMANO EN LA SUPERSALUD A NIVEL  NACIONAL</t>
  </si>
  <si>
    <t>23-59 DIRECCIÓN DE TALENTO HUMANO</t>
  </si>
  <si>
    <t>C-1999-0300-12-20201C-1999059-02</t>
  </si>
  <si>
    <t>ADQUIS. DE BYS - SERVICIO DE EDUCACIÓN INFORMAL PARA LA GESTIÓN ADMINISTRATIVA - DESARROLLO DE LA GESTIÓN ESTRATÉGICA DEL TALENTO HUMANO EN LA SUPERSALUD A NIVEL  NACIONAL</t>
  </si>
  <si>
    <t>PROCESO GESTIÓN FINANCIERA</t>
  </si>
  <si>
    <t>GFFT26</t>
  </si>
  <si>
    <t>VERSIÓN</t>
  </si>
  <si>
    <t>SOLICITUD DE COMISIÓN DE SERVICIOS O AUTORIZACIÓN DE GASTOS DE VIAJE</t>
  </si>
  <si>
    <t>FECHA</t>
  </si>
  <si>
    <t>*FECHA SOLICITUD</t>
  </si>
  <si>
    <t>*TIPO DE SOLICITUD</t>
  </si>
  <si>
    <t>LA COMISIÓN ES EN CUMPLIMIENTO DE LA SENTENCIA No.</t>
  </si>
  <si>
    <t>DATOS DEL FUNCIONARIO (A) O CONTRATISTA</t>
  </si>
  <si>
    <t>*NOMBRES</t>
  </si>
  <si>
    <t>IDENTIFICACION</t>
  </si>
  <si>
    <t>*NO. CELULAR</t>
  </si>
  <si>
    <t>*CARGO</t>
  </si>
  <si>
    <t>TIPO</t>
  </si>
  <si>
    <t>NO.</t>
  </si>
  <si>
    <t>*APELLIDOS</t>
  </si>
  <si>
    <t>*F.NACIMIENTO</t>
  </si>
  <si>
    <t>*# CUENTA BANCO</t>
  </si>
  <si>
    <t>*GRADO</t>
  </si>
  <si>
    <t>*DEPENDENCIA</t>
  </si>
  <si>
    <t>*BANCO</t>
  </si>
  <si>
    <t>FECHA INICIO CONTRATO</t>
  </si>
  <si>
    <t>FECHA FIN CONTRATO</t>
  </si>
  <si>
    <t>OBLIGADO A FACTURAR</t>
  </si>
  <si>
    <t>DATOS DE LA COMISIÓN</t>
  </si>
  <si>
    <t>*FECHA INICIO</t>
  </si>
  <si>
    <t>DÍAS</t>
  </si>
  <si>
    <t>ORIGEN</t>
  </si>
  <si>
    <t>DEPTO</t>
  </si>
  <si>
    <t>VALOR VIÁTICO</t>
  </si>
  <si>
    <t xml:space="preserve">F.TERMINACION </t>
  </si>
  <si>
    <t>*MUNICIPIO</t>
  </si>
  <si>
    <t>OBJETO</t>
  </si>
  <si>
    <t>JUSTIFIQUE ¿POR QUÉ LA ACTIVIDAD NO SE PUEDE HACER POR MEDIOS VIRTUALES?</t>
  </si>
  <si>
    <t>¿POR QUÉ ES INDISPENSABLE SU ASISTENCIA A LA COMISIÓN?</t>
  </si>
  <si>
    <t>RUBROS PRESUPUESTALES RUTA AÉREA</t>
  </si>
  <si>
    <t>TIQUETES AÉREOS</t>
  </si>
  <si>
    <t>RUBRO PRESUPUESTAL (Se deja constancia que los gastos descritos en el objeto de la presente comisión se relacionan directamente con los productos y actividades establecidos en los rubros presupuestales registrados.)</t>
  </si>
  <si>
    <t>DESCRIPCIÓN</t>
  </si>
  <si>
    <t>RESPONSABLE DE LOS RECURSOS</t>
  </si>
  <si>
    <t xml:space="preserve">FIRMA </t>
  </si>
  <si>
    <t>DATOS ORIGEN</t>
  </si>
  <si>
    <t xml:space="preserve">DATOS DESTINO </t>
  </si>
  <si>
    <t>TOTAL $ DESTINO AEROPUERTO</t>
  </si>
  <si>
    <t>RU
TA</t>
  </si>
  <si>
    <t>HORA</t>
  </si>
  <si>
    <t>$ TRANSPORTE</t>
  </si>
  <si>
    <t>ESPACIO PARA OBSERVACIONES DEL DESPACHO</t>
  </si>
  <si>
    <t>RUBROS PRESUPUESTALES VIÁTICOS Y RUTAS TERRESTRES</t>
  </si>
  <si>
    <t>VIÁTICOS</t>
  </si>
  <si>
    <t>FIRMA</t>
  </si>
  <si>
    <t>RUTA</t>
  </si>
  <si>
    <t>VALOR(IDA Y REGRESO)</t>
  </si>
  <si>
    <t>LIQUIDACIÓN DE LA COMISIÓN</t>
  </si>
  <si>
    <t xml:space="preserve">*SI LA COMISION ES DE MÁS DE UNA PERSONA SELECCIONE (GRUPAL)                                                                         Nota: al ser grupal, la persona que asumirá el transporte terrestre debe seleccionar individual en la lista *despegable para el reconocimiento.                                                                                </t>
  </si>
  <si>
    <r>
      <t xml:space="preserve">*Comisiones en Actos Administrativos o Comisiones Especiales?
</t>
    </r>
    <r>
      <rPr>
        <sz val="10"/>
        <color rgb="FF000000"/>
        <rFont val="Arial"/>
        <family val="2"/>
      </rPr>
      <t>Comisión que no genera desembolso en</t>
    </r>
    <r>
      <rPr>
        <b/>
        <sz val="9"/>
        <color rgb="FF000000"/>
        <rFont val="Arial"/>
        <family val="2"/>
      </rPr>
      <t xml:space="preserve"> Viaticos  (ADICIÓN-REDUCCIÓN-CANCELACIÓN)</t>
    </r>
  </si>
  <si>
    <t>DESTINO AEROPUERTO</t>
  </si>
  <si>
    <t>CUANDO ES GRUPAL REGISTRE EL NOMBRE DEL FUNCIONARIO O CONTRATISTA QUE ASUMIRÁ EL TRANSPORTE TERRRESTRE</t>
  </si>
  <si>
    <t>RUTAS TERRESTRES</t>
  </si>
  <si>
    <t>DISTANCIA EN KILÓMETROS - TERRESTRE
IDA Y REGRESO - (SIN PERNOCTAR)
DE ACUERDO A RESOLUCIÓN VIGENTE DE VIÁTICOS</t>
  </si>
  <si>
    <t>¿CUENTA CON VEHÍCULO ASIGNADO POR LA SNS PARA SU DESPLAZAMIENTO?</t>
  </si>
  <si>
    <t>TRANSPORTE X KM</t>
  </si>
  <si>
    <t xml:space="preserve">JUSTIFICAR "OTROS GASTOS" </t>
  </si>
  <si>
    <t>OTROS GASTOS</t>
  </si>
  <si>
    <t>JEFE INMEDIATO O SUPERVISOR (A)</t>
  </si>
  <si>
    <t xml:space="preserve">ORDENADOR (A) DEL GASTO </t>
  </si>
  <si>
    <t>NOMBRE</t>
  </si>
  <si>
    <t>CARGO</t>
  </si>
  <si>
    <t>ATRIBUTO</t>
  </si>
  <si>
    <t>DESCRIPCIÓN DEL ATRIBUTO</t>
  </si>
  <si>
    <t>TIPO DE ATRIBUTO</t>
  </si>
  <si>
    <t xml:space="preserve">EJEMPLO DE REGISTRO </t>
  </si>
  <si>
    <t>CALIDAD DE DATO</t>
  </si>
  <si>
    <t>FECHA SOLICITUD</t>
  </si>
  <si>
    <t>Atributo que describe la fecha de la Solicitud de comisión de servicios o autorización de gastos de viaje</t>
  </si>
  <si>
    <t>TIPO DE SOLICITUD</t>
  </si>
  <si>
    <t>Seleccionar si es una nueva solicitud o si se va a adicionar, reducir o cancelar la comisión de servicios o autorización de gastos de viaje</t>
  </si>
  <si>
    <t>Atributo de selección</t>
  </si>
  <si>
    <t>Este campo esta directamente relacionado con la selección del atributo</t>
  </si>
  <si>
    <t xml:space="preserve">RADICADO No. </t>
  </si>
  <si>
    <t>Número de radicado asociado con el trámite o proceso al que hace referencia la comisión.</t>
  </si>
  <si>
    <t xml:space="preserve">Atributo Automático </t>
  </si>
  <si>
    <t>2024-00123456</t>
  </si>
  <si>
    <t>Debe seguir el formato de radicado oficial asignado por la entidad competente.</t>
  </si>
  <si>
    <t xml:space="preserve"># RADICADO INICIAL </t>
  </si>
  <si>
    <t xml:space="preserve">Información adicional para indicar el radicado relacionado o cualquier otro detalle relevante al mismo. Para adicion7reduccion o cancelación </t>
  </si>
  <si>
    <t>Atributo texto</t>
  </si>
  <si>
    <t>2024-00123457</t>
  </si>
  <si>
    <t>Este campo debe relacionarse con el radicado principal(Nueva) y seguir el mismo formato.</t>
  </si>
  <si>
    <t>Atributo que indica si la comisión se realiza en cumplimiento de una sentencia específica.</t>
  </si>
  <si>
    <t>Debe registrarse el número de la sentencia judicial correspondiente. Si no aplica N/A</t>
  </si>
  <si>
    <t>¿CUÁL?</t>
  </si>
  <si>
    <t>Atributo para especificar detalles adicionales sobre la sentencia relacionada con la comisión, si aplica.</t>
  </si>
  <si>
    <t xml:space="preserve">Sentencia </t>
  </si>
  <si>
    <t>Debe proporcionar una descripción clara del tipo de sentencia, si es aplicable.</t>
  </si>
  <si>
    <t>NOMBRE (S)</t>
  </si>
  <si>
    <t>Diligenciar los datos completos del nombre en casilla</t>
  </si>
  <si>
    <t>Edwin Fabian</t>
  </si>
  <si>
    <t>Los textos se registran en minúsculas, solo se usa mayúscula al inicio de los nombres</t>
  </si>
  <si>
    <t>APELLIDOS (S)</t>
  </si>
  <si>
    <t>Diligenciar los datos completos de los apellidos en casilla</t>
  </si>
  <si>
    <t>Cepeda Castro</t>
  </si>
  <si>
    <r>
      <t>TIPO "</t>
    </r>
    <r>
      <rPr>
        <b/>
        <sz val="10"/>
        <color theme="1"/>
        <rFont val="Arial Narrow"/>
        <family val="2"/>
      </rPr>
      <t>IDENTIFICACIÓN"</t>
    </r>
  </si>
  <si>
    <t>Atributo que describe el numero de identificación del tipo documento Nacional de Identidad  del funcionario (a) o contratista quien realizará la comisión de servicios o autorización de viaje</t>
  </si>
  <si>
    <t xml:space="preserve">T,I  tarjeta  de identidad                                   C.C cedula de ciudadania                  P.A pasaporte                                                  C.E  cedula de extranjeria </t>
  </si>
  <si>
    <t>Este campo esta directamente relacionado con  el l tipo de documento del solicitante</t>
  </si>
  <si>
    <r>
      <t>NÚMERO "</t>
    </r>
    <r>
      <rPr>
        <b/>
        <sz val="10"/>
        <color theme="1"/>
        <rFont val="Arial Narrow"/>
        <family val="2"/>
      </rPr>
      <t>IDENTIFICACIÓN</t>
    </r>
    <r>
      <rPr>
        <sz val="10"/>
        <color theme="1"/>
        <rFont val="Arial Narrow"/>
        <family val="2"/>
      </rPr>
      <t>"</t>
    </r>
  </si>
  <si>
    <t xml:space="preserve">Atributo texto </t>
  </si>
  <si>
    <t>Este campo esta directamente relacionado con  el número  correspondiente al tipo de documento del solicitante</t>
  </si>
  <si>
    <t>NO. CELULAR</t>
  </si>
  <si>
    <t>Atributo que describe el número de contacto del funcionario (a) o contratista quien realizará la comisión de servicios o autorización de viaje.</t>
  </si>
  <si>
    <t>Este campo esta directamente relacionado con el número de contacto del solicitante</t>
  </si>
  <si>
    <t>Atributo que indica el cargo actual del funcionario  quien realizará la comisión de servicios</t>
  </si>
  <si>
    <t xml:space="preserve">Director </t>
  </si>
  <si>
    <t>Este campo esta directamente relacionado con el cargo del solicitante</t>
  </si>
  <si>
    <t>F.NACIMIENTO</t>
  </si>
  <si>
    <t>Atributo que describe la fecha de nacimiento del funcionario (a) o contratista quien realizará la comisión de servicios o autorización de viaje</t>
  </si>
  <si>
    <t>Se debe registrar el número en formato internacional. No incluir espacios ni caracteres adicionales.</t>
  </si>
  <si>
    <t># CUENTA BANCO</t>
  </si>
  <si>
    <t>Atributo que describe el número de cuenta bancaria del funcionario (a) o contratista quien realizará la comisión de servicios o autorización de viaje</t>
  </si>
  <si>
    <t>Este campo esta directamente relacionado con la selección correspondiente al número de cuenta bancaria  del solicitante</t>
  </si>
  <si>
    <t>Atributo que indica el grado actual del funcionario  quien realizará la comisión de servicios</t>
  </si>
  <si>
    <t>Este campo esta directamente relacionado con el grado del solicitante</t>
  </si>
  <si>
    <t>Atributo que describe la dependencia a la que pertenece solicitante del funcionario (a) o contratista quien realizará la comisión de servicios o autorización de viaje</t>
  </si>
  <si>
    <t>Oficina Asesora de Planeación</t>
  </si>
  <si>
    <t>Este campo esta directamente relacionado con la dependencia a la que pertenece solicitante</t>
  </si>
  <si>
    <t>BANCO</t>
  </si>
  <si>
    <t>Atributo que describe el nombre de la entidad bancaria del funcionario (a) o contratista quien realizará la comisión de servicios o autorización de viaje</t>
  </si>
  <si>
    <t>Banco Bancolombia</t>
  </si>
  <si>
    <t>Este campo esta directamente relacionado con la selección correspondiente al nombre de la entidad bancaria  del solicitante</t>
  </si>
  <si>
    <t>SALARIO/HONORARIOS</t>
  </si>
  <si>
    <t xml:space="preserve">Salario: Atributo que indica el salario actual del funcionario  quien realizará la comisión de servicios
Honorarios: Atributo que indica los ingresos mensuales del contratista, en este caso se debe registrar el valor mensual de los honorarios </t>
  </si>
  <si>
    <r>
      <rPr>
        <b/>
        <sz val="10"/>
        <color rgb="FF000000"/>
        <rFont val="Arial Narrow"/>
        <family val="2"/>
      </rPr>
      <t>Salario:</t>
    </r>
    <r>
      <rPr>
        <sz val="10"/>
        <color rgb="FF000000"/>
        <rFont val="Arial Narrow"/>
        <family val="2"/>
      </rPr>
      <t xml:space="preserve"> Atributo automático 
</t>
    </r>
    <r>
      <rPr>
        <b/>
        <sz val="10"/>
        <color rgb="FF000000"/>
        <rFont val="Arial Narrow"/>
        <family val="2"/>
      </rPr>
      <t xml:space="preserve">
Honorarios: </t>
    </r>
    <r>
      <rPr>
        <sz val="10"/>
        <color rgb="FF000000"/>
        <rFont val="Arial Narrow"/>
        <family val="2"/>
      </rPr>
      <t>Atributo texto</t>
    </r>
  </si>
  <si>
    <r>
      <rPr>
        <b/>
        <sz val="10"/>
        <color rgb="FF000000"/>
        <rFont val="Arial Narrow"/>
        <family val="2"/>
      </rPr>
      <t xml:space="preserve">Salario: </t>
    </r>
    <r>
      <rPr>
        <sz val="10"/>
        <color rgb="FF000000"/>
        <rFont val="Arial Narrow"/>
        <family val="2"/>
      </rPr>
      <t xml:space="preserve">Este campo esta directamente relacionado con el salario del solicitante
</t>
    </r>
    <r>
      <rPr>
        <b/>
        <sz val="10"/>
        <color rgb="FF000000"/>
        <rFont val="Arial Narrow"/>
        <family val="2"/>
      </rPr>
      <t>Honorario:</t>
    </r>
    <r>
      <rPr>
        <sz val="10"/>
        <color rgb="FF000000"/>
        <rFont val="Arial Narrow"/>
        <family val="2"/>
      </rPr>
      <t xml:space="preserve"> Este campo esta directamente relacionado con los ingresos mensuales del contratista </t>
    </r>
  </si>
  <si>
    <t>Atributo que indica la fecha inicial del contrato</t>
  </si>
  <si>
    <t>Atributo fecha</t>
  </si>
  <si>
    <t>Este campo esta directamente relacionado con la fecha inicial del contrato</t>
  </si>
  <si>
    <t>Atributo que indica la fecha final del contrato</t>
  </si>
  <si>
    <t xml:space="preserve">Este campo esta directamente relacionado con la fecha final del contrato </t>
  </si>
  <si>
    <t>Atributo que indica si el contratista está obligado a facturar</t>
  </si>
  <si>
    <t>SI
NO</t>
  </si>
  <si>
    <t xml:space="preserve">Este campo esta directamente relacionado con las obligaciones de facturación del contratista </t>
  </si>
  <si>
    <t>DATOS DE LA COMISION</t>
  </si>
  <si>
    <t xml:space="preserve">FECHA INICIO </t>
  </si>
  <si>
    <t>Atributo que indica la fecha en la que inicia el desplazamiento o comisión de servicios</t>
  </si>
  <si>
    <t>El formato debe ser DD/MM/AAAA y debe estar dentro del rango solicitado</t>
  </si>
  <si>
    <t xml:space="preserve">FECHA TERMINACION </t>
  </si>
  <si>
    <t>Atributo que indica la fecha de finalización del desplazamiento o la comisión de servicios</t>
  </si>
  <si>
    <t>El formato debe ser DD/MM/AAAA y debe ser posterior a la "FECHA IDA"</t>
  </si>
  <si>
    <t xml:space="preserve">Numero de Días </t>
  </si>
  <si>
    <t xml:space="preserve">Atributo que calcula numero de días de la comisión de servicios o autorización de gastos de viaje </t>
  </si>
  <si>
    <t>Atributo automático</t>
  </si>
  <si>
    <t>Esta casilla se encuentra formulada no debe ser modificada</t>
  </si>
  <si>
    <t>ORIGEN - DEPARTAMENTO</t>
  </si>
  <si>
    <t>Atributo que describe el departamento de origen del funcionario (a) o contratista</t>
  </si>
  <si>
    <t>Bogotá</t>
  </si>
  <si>
    <t xml:space="preserve">Este campo esta directamente relacionado donde inicia la comisión </t>
  </si>
  <si>
    <t xml:space="preserve">ORIGEN - CIUDAD Y/O MUNICIPIO </t>
  </si>
  <si>
    <t>Atributo que describe la ciudad y/o municipio de origen del funcionario (a) o contratista</t>
  </si>
  <si>
    <t>DESTINO DEPTO</t>
  </si>
  <si>
    <t>Atributo que describe el departamento a donde se desplazará el  funcionario (a) o contratista</t>
  </si>
  <si>
    <t xml:space="preserve">Antioquia </t>
  </si>
  <si>
    <t xml:space="preserve">Este campo esta directamente relacionado donde se llevara acabo la comisión </t>
  </si>
  <si>
    <t xml:space="preserve">DESTINO- CIUDAD Y/O MUNICIPIO </t>
  </si>
  <si>
    <t>Atributo que describe la ciudad y/o municipio donde se desplazará el  funcionario (a) o contratista</t>
  </si>
  <si>
    <t>Medellín</t>
  </si>
  <si>
    <t>VALOR VIATICO</t>
  </si>
  <si>
    <t xml:space="preserve">	Atributo que indica el monto total asignado para cubrir los gastos de viáticos durante un viaje</t>
  </si>
  <si>
    <t xml:space="preserve">esta campo esta directamente relacionado con el grado y cargo del funcionario en comisión </t>
  </si>
  <si>
    <t xml:space="preserve">OBJETO </t>
  </si>
  <si>
    <t>Atributo en el que se debe describir el fin para el cual se esta realizando la comisión</t>
  </si>
  <si>
    <r>
      <t>En cumplimiento a lo dispuesto en el objeto de contrato interadministrativo N. X</t>
    </r>
    <r>
      <rPr>
        <sz val="10"/>
        <color theme="1"/>
        <rFont val="Arial"/>
        <family val="2"/>
      </rPr>
      <t>X de 2021</t>
    </r>
    <r>
      <rPr>
        <sz val="10"/>
        <color rgb="FF000000"/>
        <rFont val="Arial"/>
        <family val="2"/>
      </rPr>
      <t xml:space="preserve"> el funcionario debe prestar el servicio en calidad de integrante.</t>
    </r>
  </si>
  <si>
    <t>Se debe diligenciar la actividad a realizar durante el desarrollo de la comisión de servicios o autorización de gasto de viaje</t>
  </si>
  <si>
    <t>Atributo en el que se debe justificar la necesidad del viaje y la razón por la cual no se utilizan los medios virtuales, así como el número de personas que viajarán, indicando la necesidad de su asistencia y el rol que cada una cumplirá, procurando el número estrictamente necesario y cuyas funciones estén directamente relacionadas con el objeto de la comisión.</t>
  </si>
  <si>
    <r>
      <t>En cumplimiento a lo dispue</t>
    </r>
    <r>
      <rPr>
        <sz val="10"/>
        <color theme="1"/>
        <rFont val="Arial"/>
        <family val="2"/>
      </rPr>
      <t>sto en el objeto de contrato interadministrativo N. XX de 2021</t>
    </r>
    <r>
      <rPr>
        <sz val="10"/>
        <color rgb="FF000000"/>
        <rFont val="Arial"/>
        <family val="2"/>
      </rPr>
      <t xml:space="preserve"> el funcionario debe prestar el servicio en calidad de integrante.</t>
    </r>
  </si>
  <si>
    <t>Atributo que describe el rol que se va a cumplir de acuerdo a la comisión</t>
  </si>
  <si>
    <r>
      <t>En cumplimiento a lo dispuesto en el objeto de contrato interadministrativo N. XX de 2</t>
    </r>
    <r>
      <rPr>
        <sz val="10"/>
        <color theme="1"/>
        <rFont val="Arial"/>
        <family val="2"/>
      </rPr>
      <t>021</t>
    </r>
    <r>
      <rPr>
        <sz val="10"/>
        <color rgb="FF000000"/>
        <rFont val="Arial"/>
        <family val="2"/>
      </rPr>
      <t xml:space="preserve"> el funcionario debe prestar el servicio en calidad de integrante.</t>
    </r>
  </si>
  <si>
    <t xml:space="preserve">Se debe justificar el rol a cumplir durante el desarrollo de la comisión de servicios o autorización de gasto de viaje
</t>
  </si>
  <si>
    <t>TIPO DE RUBRO</t>
  </si>
  <si>
    <t>Atributo destinado a registrar SI el Rubro corresponde a FUNCIONAMIENTO ó INVERSIÓN</t>
  </si>
  <si>
    <t xml:space="preserve">INVERSION / FUNCIONAMIENTO </t>
  </si>
  <si>
    <t>Este campo esta directamente relacionado con el rubro a ejecutar</t>
  </si>
  <si>
    <t xml:space="preserve">Atributo que describe la dependencia a ejecutar </t>
  </si>
  <si>
    <t>DELEGATURA PARA ENTIDADES TERRITORIALES GENERADORES RECAUDADORES Y ADMINISTRADORES DE RECURSOS SGSSS</t>
  </si>
  <si>
    <t>Este campo esta directamente relacionado con el rubro a ejecutar  la dependencia a la que pertenece solicitante Y/O a la dependencia que presta los recursos</t>
  </si>
  <si>
    <t>RUBRO PRESUPUESTAL</t>
  </si>
  <si>
    <t xml:space="preserve"> Atributo que describe el código del rubro a ejecutar
Nota: esta celda se calcula una vez se haya seleccionado la dependencia</t>
  </si>
  <si>
    <t>C-1903-0300-6-0-1903025-02</t>
  </si>
  <si>
    <t>Dependiendo del rubro de viáticos seleccionado nos arroja la actividad del mismo</t>
  </si>
  <si>
    <t xml:space="preserve"> ADQUISICIÓN DE BIENES Y SERVICIOS - SERVICIO DE PRE JORNADAS Y JORNADAS DE LA FUNCIÓN DE CONCILIACIÓN - OPTIMIZACIÓN DEL USO DE LOS MECANISMOS  DE CONCILIACIÓN Y FACULTAD JURISDICCIONAL EN EL SISTEMA GENERAL DE SEGURIDAD SOCIAL EN SALUD DISPUESTOS PO</t>
  </si>
  <si>
    <t>Este campo esta directamente relacionado con la dependencia a la que pertenece los recursos</t>
  </si>
  <si>
    <t xml:space="preserve">RESPONSABLE DE LOS RECURSOS </t>
  </si>
  <si>
    <t xml:space="preserve">Atributo que evidencia el nombre  del Delegado, Secretario General o Jefe de Oficina responsable del recurso.
</t>
  </si>
  <si>
    <t>MARIA JOSE VELEZ PAEZ</t>
  </si>
  <si>
    <t>Atributo que evidencia la firma del visto bueno del Delegado, Secretario General o Jefe de Oficina responsable del recurso.</t>
  </si>
  <si>
    <t>FIRMA MARIA JOSE VELEZ PAEZ</t>
  </si>
  <si>
    <t>DATOS ORIGEN/TIQUETES AEREOS Y TRASLADOS AEROPUERTOS</t>
  </si>
  <si>
    <t xml:space="preserve"> ORIGEN</t>
  </si>
  <si>
    <t>Atributo que indica el lugar de origen del trayecto autorizado para la comisión de servicios</t>
  </si>
  <si>
    <t>Debe especificarse el lugar exacto de salida, utilizando nombres oficiales, se diligencian la cantidad de orígenes que se requieran en las casillas R1 a R5.</t>
  </si>
  <si>
    <t>Atributo que indica la fecha de inicio del trayecto autorizado</t>
  </si>
  <si>
    <t>Debe ser en formato DD/MM/AAAA y estar relacionado con la fecha de salida del vuelo,, se diligencian la cantidad de orígenes que se requieran en las casillas R1 a R5.</t>
  </si>
  <si>
    <t>Atributo que registra la hora de salida del trayecto autorizado</t>
  </si>
  <si>
    <t>Formato 24 horas (HH
), debe coincidir con la programación del viaje, se diligencian la cantidad de orígenes que se requieran en las casillas R1 a R5.</t>
  </si>
  <si>
    <t xml:space="preserve">"Se refiere a traslados de residencia a aeropuertos o viceversa. Si es necesario, </t>
  </si>
  <si>
    <t xml:space="preserve">Se registra en moneda local y reflejar el costo real del transporte, este valor se calcula por cada origen </t>
  </si>
  <si>
    <t xml:space="preserve"> $ TRANSPORTE / SELECCIÓN SI ó NO</t>
  </si>
  <si>
    <t>"Se refiere a traslados de residencia a aeropuertos o viceversa. Si es necesario.
Si es necesario realizar el pago, seleccione 'Sí' o 'No' según corresponda."</t>
  </si>
  <si>
    <t>Atributo Automático 
Atributo de Selección</t>
  </si>
  <si>
    <t>$ 82,000 
SI ó NO</t>
  </si>
  <si>
    <t>Se registra en moneda local y refleja el costo real del transporte, este valor se calcula automaticamente por cada trayecto.
Debe seleccionar si requiere el pago de traslados por trayecto</t>
  </si>
  <si>
    <t>DATOS  DESTINO/TIQUETES AEREOS Y TRASLADOS AEROPUERTOS</t>
  </si>
  <si>
    <t>Atributo que indica el lugar de destino del trayecto autorizado para la comisión de servicios</t>
  </si>
  <si>
    <t>Debe especificarse el lugar exacto de llegada, utilizando nombres oficiales, se diligencian la cantidad de destinos que se requieran en las casillas R1 a R5.</t>
  </si>
  <si>
    <t>$ 180,000 
SI ó NO</t>
  </si>
  <si>
    <t>Atributo que especifica el costo total del transporte entre el destino y el aeropuerto</t>
  </si>
  <si>
    <t>Se registra en moneda local, considerando todos los costos del trayecto, este valor lo calcula automáticamente de acuerdo con los orígenes y destinos escogidos.</t>
  </si>
  <si>
    <t xml:space="preserve">*ESPACIO PARA OBSERVACIONES DEL DESPACHO																					</t>
  </si>
  <si>
    <t>Atributo destinado a registrar comentarios, recomendaciones o notas adicionales del despacho</t>
  </si>
  <si>
    <t>Requiere aprobación urgente</t>
  </si>
  <si>
    <t>El texto debe ser claro y relevante, proporcionando información adicional cuando sea necesario.</t>
  </si>
  <si>
    <t>RUBROS PRESUPUESTALES VIÁTICOS</t>
  </si>
  <si>
    <t>Atributo que describe la dependencia a ejecutar</t>
  </si>
  <si>
    <t>Atributo que describe el código del rubro a ejecutar</t>
  </si>
  <si>
    <r>
      <t>Atributo que evidencia el    nombre  del Delegado, Secretario General o Jefe de Oficina responsable del recurso. (</t>
    </r>
    <r>
      <rPr>
        <sz val="10"/>
        <rFont val="Aptos Estrechos"/>
      </rPr>
      <t>Cuándo</t>
    </r>
    <r>
      <rPr>
        <sz val="10"/>
        <color rgb="FF000000"/>
        <rFont val="Aptos Estrechos"/>
      </rPr>
      <t xml:space="preserve"> se requiera hacer uso de un rubro de otra dependencia)</t>
    </r>
  </si>
  <si>
    <t xml:space="preserve">FIRMA VIÁTICOS </t>
  </si>
  <si>
    <t xml:space="preserve">RUTAS TERRESTRES </t>
  </si>
  <si>
    <t>Atributo que indica el lugar de origen del viaje terrestre correspondiente a la ruta R1</t>
  </si>
  <si>
    <t>Debe especificarse el lugar exacto de salida, utilizando nombres oficiales, se diligencian la cantidad de orígenes que se requieran en las casillas R1 a R10.</t>
  </si>
  <si>
    <t xml:space="preserve">DESTINO </t>
  </si>
  <si>
    <t>Atributo que indica el lugar de destino del viaje terrestre correspondiente a la ruta R1</t>
  </si>
  <si>
    <t>Debe especificarse el lugar exacto de llegada, utilizando nombres oficiales, se diligencian la cantidad de orígenes que se requieran en las casillas R1 a R10.</t>
  </si>
  <si>
    <t xml:space="preserve">FECHA  </t>
  </si>
  <si>
    <t>Atributo que indica la fecha del viaje terrestre correspondiente a la ruta R1</t>
  </si>
  <si>
    <t>Debe estar en formato DD/MM/AAAA y ser coherente con el itinerario de viaje, se diligencian la cantidad de orígenes que se requieran en las casillas R1 a R10.</t>
  </si>
  <si>
    <t>Atributo que especifica el costo total del viaje terrestre, incluyendo el trayecto de ida y regreso</t>
  </si>
  <si>
    <t>Atributo numérico</t>
  </si>
  <si>
    <t xml:space="preserve">Debe registrarse en moneda local y reflejar el costo real del transporte terrestre ida y regreso, se diligencian la cantidad de orígenes que se requieran en las casillas R1 a R10. </t>
  </si>
  <si>
    <t>LIQUIDACIÓN  DE LA COMISION</t>
  </si>
  <si>
    <t>SI LA COMISION ES DE MÁS DE UNA PERSONA SELECCIONE (GRUPAL) Nota: al ser grupal, la persona que asumirá el trasporte terrestre debe seleccionar individual en la lista despegable para el reconocimiento</t>
  </si>
  <si>
    <t>Atributo que permite seleccionar si la comisión es para más de una persona (grupal) o es para una sola persona (individual)</t>
  </si>
  <si>
    <t>Grupal / Individual</t>
  </si>
  <si>
    <t>Seleccionar "Grupal" si la comisión incluye varias personas, "Individual" si es una sola persona.</t>
  </si>
  <si>
    <t>*Comisiones en Actos Administrativos o Comisiones Especiales?
Comisión que no genera desembolso</t>
  </si>
  <si>
    <t>Atributo que permite seleccionar si la comisión  corresponde a Actos Administrativos o Comisiones Especiales, que no genera desembolso.</t>
  </si>
  <si>
    <t>Debe registrarse como "Sí" o "No", indicando si genera o no desembolso la comisión.</t>
  </si>
  <si>
    <t>Atributo que indica el nombre del funcionario o contratista que asumirá el transporte terrestre en caso de una comisión grupal</t>
  </si>
  <si>
    <t>Juan Pérez</t>
  </si>
  <si>
    <t xml:space="preserve">	Debe registrarse el nombre completo, utilizando mayúscula inicial y minúsculas para el resto del nombre.</t>
  </si>
  <si>
    <t>Atributo que indica la distancia total recorrida en kilómetros para el viaje terrestre</t>
  </si>
  <si>
    <t>Debe registrarse en números enteros o decimales, especificando "km" como unidad de medida.</t>
  </si>
  <si>
    <t>¿CUENTA CON VEHICULO ASIGNADO POR LA SUPERINTENDENCIA PARA SU DESPLAZAMIENTOS ?</t>
  </si>
  <si>
    <t>Atributo que indica si el funcionario dispone de un vehículo asignado por la superintendencia para sus desplazamientos</t>
  </si>
  <si>
    <t>Sí / No</t>
  </si>
  <si>
    <t xml:space="preserve">Debe registrarse como "Sí" o "No", indicando si el vehículo está disponible o no. Solo si se registra en Km </t>
  </si>
  <si>
    <t xml:space="preserve">JUSTIFICAR OTROS GASTOS </t>
  </si>
  <si>
    <t>Especifica en qué consisten los "otros gastos". Por ejemplo, pueden ser gastos de traslados de recidencia,   imprevistos, compras de emergencia o servicios adicionales que no estaban contemplados en el presupuesto original.</t>
  </si>
  <si>
    <t>Atributo de texto</t>
  </si>
  <si>
    <t>Residencia - Terminal</t>
  </si>
  <si>
    <t xml:space="preserve">Debe registrarse en moneda local y reflejar el costo real del transporte. Desplazamientos a recidencia </t>
  </si>
  <si>
    <t>Atributo que indica la dependencia o unidad administrativa a la que pertenece el funcionario</t>
  </si>
  <si>
    <t>Debe registrarse  especificando el nombre completo de la dependencia correspondiente, únicamente si corresponde a rubro funcionamiento.</t>
  </si>
  <si>
    <t xml:space="preserve">NOMBRE DE RESPONSABLE </t>
  </si>
  <si>
    <t>Atributo que indica el nombre completo del responsable asignado a la tarea o proyecto</t>
  </si>
  <si>
    <t>Debe registrarse como texto, incluyendo el nombre completo y sin abreviaturas. únicamente si corresponde a rubro funcionamiento.</t>
  </si>
  <si>
    <t xml:space="preserve">VIÁTICOS </t>
  </si>
  <si>
    <t>Atributo que indica el total de viáticos asignados para el viaje</t>
  </si>
  <si>
    <t xml:space="preserve">Atributo numérico - automático </t>
  </si>
  <si>
    <t>Se registra en moneda local, considerando todos los costos, se genera automático de acuerdo con los campos diligenciados en tiquetes y viáticos.</t>
  </si>
  <si>
    <t>Atributo que indica el costo total del destino del aeropuerto</t>
  </si>
  <si>
    <t>Atributo que indica el costo total de las rutas terrestres utilizadas</t>
  </si>
  <si>
    <t xml:space="preserve">TRANSPORTE X KM									</t>
  </si>
  <si>
    <t>Atributo que indica el total del costo de transporte por kilómetro</t>
  </si>
  <si>
    <t xml:space="preserve">OTROS GASTOS </t>
  </si>
  <si>
    <t>Atributo que indica el total de otros gastos incurridos durante el viaje</t>
  </si>
  <si>
    <t>TOTAL GASTOS</t>
  </si>
  <si>
    <t>Atributo que indica el total general de todos los gastos relacionados con el viaje</t>
  </si>
  <si>
    <t xml:space="preserve">NOMBRE DEL JEFE INMEDIATO O SUPERVISOR </t>
  </si>
  <si>
    <t>Atributo que evidencia el nombre del jefe inmediato o supervisor</t>
  </si>
  <si>
    <t>Jorge Leonardo Bustos</t>
  </si>
  <si>
    <t>Nombre Completo</t>
  </si>
  <si>
    <t xml:space="preserve">CARGO DEL JEFE INMEDIATO O SUPERVISOR </t>
  </si>
  <si>
    <t>Atributo que indica el cargo del funcionario  quien autoriza la comisión de servicios o autorización de viaje</t>
  </si>
  <si>
    <t>SUPERINTENDENTE DELEGADO PARA ENTIDADES TERRITORIALES GENERADORES RECAUDADORES Y ADMINISTRADORES DE RECURSOS SGSSS</t>
  </si>
  <si>
    <t>Este campo esta directamente relacionado con el cargo del delegado</t>
  </si>
  <si>
    <t xml:space="preserve">NOMBRE DEL ORDENADOR (A) DEL GASTO </t>
  </si>
  <si>
    <t>Atributo que describe el nombre de la persona en calidad de ordenador (a) del gasto</t>
  </si>
  <si>
    <t>Eduardo Polo</t>
  </si>
  <si>
    <t xml:space="preserve">CARGO DEL ORDENADOR (A) DEL GASTO </t>
  </si>
  <si>
    <t>Atributo que indica el cargo de ordenador (a) del gasto quien autoriza la comisión de servicios o autorización de viaje</t>
  </si>
  <si>
    <t>VERSION</t>
  </si>
  <si>
    <t>#  RADICADO INICIAL</t>
  </si>
  <si>
    <t>CUAL ?</t>
  </si>
  <si>
    <t>NÚMERO</t>
  </si>
  <si>
    <t>CUENTA BANCO</t>
  </si>
  <si>
    <t xml:space="preserve">BANCO </t>
  </si>
  <si>
    <t xml:space="preserve">SALARIO </t>
  </si>
  <si>
    <t>HONORARIOS</t>
  </si>
  <si>
    <t>FECHA INICIO</t>
  </si>
  <si>
    <t>DIAS</t>
  </si>
  <si>
    <t>ORIGEN DEPTO</t>
  </si>
  <si>
    <t>ORIGEN MUNICIPIO</t>
  </si>
  <si>
    <t>DESTINO MUNICIPIO</t>
  </si>
  <si>
    <t>*JUSTIFIQUE ¿POR QUE LA ACTIVIDAD NO SE PUEDE HACER POR MEDIOS VIRTUALES?</t>
  </si>
  <si>
    <t>*¿POR QUÉ ES INDISPENSABLE SU ASISTENCIA A LA COMISIÓN?</t>
  </si>
  <si>
    <t xml:space="preserve">TIPO RUBRO </t>
  </si>
  <si>
    <t>T.A. DEPENDENCIA</t>
  </si>
  <si>
    <t>T.A. RUBRO</t>
  </si>
  <si>
    <t>T.A. DESCRIPCIÓN</t>
  </si>
  <si>
    <t xml:space="preserve">T.A. RESPONSABLE DE LOS RECURSOS </t>
  </si>
  <si>
    <t>R1</t>
  </si>
  <si>
    <t>T.A R1 ORIGEN</t>
  </si>
  <si>
    <t>T.A R1 FECHA</t>
  </si>
  <si>
    <t>T.A R1 HORA</t>
  </si>
  <si>
    <t>T.A R1 $ TRANSPORTE1</t>
  </si>
  <si>
    <t xml:space="preserve">T.A R1 LLEVA TRASPORTE </t>
  </si>
  <si>
    <t>T.A R1 DESTINO</t>
  </si>
  <si>
    <t>T.A R1 $ TRANSPORTE2</t>
  </si>
  <si>
    <t>LLEVA TRASPORTE</t>
  </si>
  <si>
    <t>T.A R1 TOTAL $ DESTINO AEROPUERTO</t>
  </si>
  <si>
    <t>R2</t>
  </si>
  <si>
    <t>T.A/R2.ORIGEN</t>
  </si>
  <si>
    <t>T.A/R2.FECHA</t>
  </si>
  <si>
    <t>T.A/R2.HORA</t>
  </si>
  <si>
    <t>T.A/R2. $ TRANSPORTE</t>
  </si>
  <si>
    <t>LLEVA TRASPORTE2</t>
  </si>
  <si>
    <t>T.A/R2. DESTINO</t>
  </si>
  <si>
    <t>T.A/R2. $ TRANSPORTE2</t>
  </si>
  <si>
    <t>LLEVA TRASPORTE 2</t>
  </si>
  <si>
    <t>T.A/R2. TOTAL $ DESTINO AEROPUERTO</t>
  </si>
  <si>
    <t>R3</t>
  </si>
  <si>
    <t>T.A/R3 ORIGEN</t>
  </si>
  <si>
    <t>T.A/R3. FECHA</t>
  </si>
  <si>
    <t>T.A/R3. HORA</t>
  </si>
  <si>
    <t>T.A/R3. $ TRANSPORTE</t>
  </si>
  <si>
    <t>LLEVA TRASPORTE 3</t>
  </si>
  <si>
    <t>T.A/R3. DESTINO</t>
  </si>
  <si>
    <t>T.A/R3. $ TRANSPORTE3</t>
  </si>
  <si>
    <t xml:space="preserve">LLEVA TRASPORTES </t>
  </si>
  <si>
    <t>T.A/R3. TOTAL $ DESTINO AEROPUERTO</t>
  </si>
  <si>
    <t>R4</t>
  </si>
  <si>
    <t>T.A/R4.  ORIGEN</t>
  </si>
  <si>
    <t>T.A/R4.  FECHA</t>
  </si>
  <si>
    <t>T.A/R4.  HORA</t>
  </si>
  <si>
    <t>T.A/R4.   $ TRANSPORTE</t>
  </si>
  <si>
    <t>LLEVA TRASPORTES 4</t>
  </si>
  <si>
    <t>T.A/R4.  DESTINO</t>
  </si>
  <si>
    <t>T.A/R4.  $ TRANSPORTE</t>
  </si>
  <si>
    <t>LLEVA TRASPORTES4</t>
  </si>
  <si>
    <t>T.A/R4.  TOTAL $ DESTINO AEROPUERTO</t>
  </si>
  <si>
    <t>R5</t>
  </si>
  <si>
    <t>T.A/R5.  ORIGEN</t>
  </si>
  <si>
    <t>T.A/R5. FECHA</t>
  </si>
  <si>
    <t>T.A/R5. HORA</t>
  </si>
  <si>
    <t>T.A/R5. $ TRANSPORTE</t>
  </si>
  <si>
    <t>LLEVA TRASPORTES 22</t>
  </si>
  <si>
    <t>T.A/R5. DESTINO</t>
  </si>
  <si>
    <t>T.A/R5. $ TRANSPORTE10</t>
  </si>
  <si>
    <t>LLEVA TRASPORTES 222</t>
  </si>
  <si>
    <t>T.A/R5. $ TRANSPORTE102</t>
  </si>
  <si>
    <t xml:space="preserve">*ESPACIO PARA OBSERVACIONES DEL    DESPACHO																					</t>
  </si>
  <si>
    <t>VIA.TIPO</t>
  </si>
  <si>
    <t>VIA. DEPENDENCIA</t>
  </si>
  <si>
    <t>VIA. *RUBRO PRESUPUESTAL</t>
  </si>
  <si>
    <t>VIA. DESCRIPCIÓN</t>
  </si>
  <si>
    <t>VIA/R1 ORIGEN</t>
  </si>
  <si>
    <t xml:space="preserve">VIA/R1 DESTINO </t>
  </si>
  <si>
    <t xml:space="preserve">VIA/R1 FECHA  </t>
  </si>
  <si>
    <t xml:space="preserve"> VIA/R1  VALOR(IDA Y REGRESO)</t>
  </si>
  <si>
    <t>VIA/R2 ORIGEN</t>
  </si>
  <si>
    <t xml:space="preserve">VIA/R2 DESTINO </t>
  </si>
  <si>
    <t xml:space="preserve">VIA/R2 FECHA  </t>
  </si>
  <si>
    <t xml:space="preserve"> VIA/R2  VALOR(IDA Y REGRESO)</t>
  </si>
  <si>
    <t>VIA/R3 ORIGEN</t>
  </si>
  <si>
    <t xml:space="preserve">VIA/R3 DESTINO </t>
  </si>
  <si>
    <t xml:space="preserve">VIA/R3 FECHA  </t>
  </si>
  <si>
    <t xml:space="preserve"> VIA/R3  VALOR(IDA Y REGRESO)</t>
  </si>
  <si>
    <t>VIA/R4 ORIGEN</t>
  </si>
  <si>
    <t xml:space="preserve">VIA/R4 DESTINO </t>
  </si>
  <si>
    <t xml:space="preserve">VIA/R4 FECHA  </t>
  </si>
  <si>
    <t xml:space="preserve"> VIA/R4 VALOR(IDA Y REGRESO)</t>
  </si>
  <si>
    <t>VIA/R5 ORIGEN</t>
  </si>
  <si>
    <t xml:space="preserve">VIA/R5 DESTINO </t>
  </si>
  <si>
    <t xml:space="preserve">VIA/R5 FECHA  </t>
  </si>
  <si>
    <t xml:space="preserve"> VIA/R5  VALOR(IDA Y REGRESO)</t>
  </si>
  <si>
    <t>VIA/R6 ORIGEN</t>
  </si>
  <si>
    <t xml:space="preserve">VIA/R6 DESTINO </t>
  </si>
  <si>
    <t xml:space="preserve">VIA/R6 FECHA  </t>
  </si>
  <si>
    <t xml:space="preserve"> VIA/R6  VALOR(IDA Y REGRESO)</t>
  </si>
  <si>
    <t>VIA/R7 ORIGEN</t>
  </si>
  <si>
    <t xml:space="preserve">VIA/R7 DESTINO </t>
  </si>
  <si>
    <t xml:space="preserve">VIA/R7 FECHA  </t>
  </si>
  <si>
    <t xml:space="preserve"> VIA/R7  VALOR(IDA Y REGRESO)</t>
  </si>
  <si>
    <t>VIA/R8 ORIGEN</t>
  </si>
  <si>
    <t xml:space="preserve">VIA/R8 DESTINO </t>
  </si>
  <si>
    <t xml:space="preserve">VIA/R8 FECHA  </t>
  </si>
  <si>
    <t xml:space="preserve"> VIA/R8  VALOR(IDA Y REGRESO)</t>
  </si>
  <si>
    <t>VIA/R9 ORIGEN</t>
  </si>
  <si>
    <t xml:space="preserve">VIA/R9 DESTINO </t>
  </si>
  <si>
    <t xml:space="preserve">VIA/R9 FECHA  </t>
  </si>
  <si>
    <t xml:space="preserve"> VIA/R9  VALOR(IDA Y REGRESO)</t>
  </si>
  <si>
    <t>VIA/R10 ORIGEN</t>
  </si>
  <si>
    <t xml:space="preserve">VIA/R10 DESTINO </t>
  </si>
  <si>
    <t xml:space="preserve">VIA/R10 FECHA  </t>
  </si>
  <si>
    <t xml:space="preserve"> VIA/R10  VALOR(IDA Y REGRESO)</t>
  </si>
  <si>
    <r>
      <t xml:space="preserve">SI LA COMISION ES DE MAS DE UNA PERSONA SELECCIONE (GRUPAL) </t>
    </r>
    <r>
      <rPr>
        <b/>
        <sz val="10"/>
        <color rgb="FF000000"/>
        <rFont val="Arial  "/>
      </rPr>
      <t>Nota:</t>
    </r>
    <r>
      <rPr>
        <sz val="10"/>
        <color rgb="FF000000"/>
        <rFont val="Arial  "/>
      </rPr>
      <t xml:space="preserve"> al ser grupal, la persona que asumira el trasporte terrestre debe seleccionar individual en la lista despegable para el reconocimiento</t>
    </r>
  </si>
  <si>
    <t>*Comisiones en Actos Administrativos o Comisiones Especiales?</t>
  </si>
  <si>
    <t>CUANDO ES GRUPAL REGISTRE EL NOMBRE DEL FUNCIONARIO O CONTRATISTA QUE ASUMIRA EL TRANSPORTE TERRRESTRE</t>
  </si>
  <si>
    <t>*DISTANCIA EN KILÓMETROS - TERRESTRE</t>
  </si>
  <si>
    <t>JUSTIFICAR "OTROS GASTOS"</t>
  </si>
  <si>
    <t xml:space="preserve">DETALLE </t>
  </si>
  <si>
    <t xml:space="preserve">NOMBRE DE RESPONSABRE </t>
  </si>
  <si>
    <t xml:space="preserve"> VIATICOS </t>
  </si>
  <si>
    <t>TOTAL RUTAS TERRESTRES</t>
  </si>
  <si>
    <t xml:space="preserve">TOTAL TRANSPORTE X KM									</t>
  </si>
  <si>
    <t xml:space="preserve"> OTROS GASTOS </t>
  </si>
  <si>
    <t xml:space="preserve">JEFE INMEDIATO  O SUPERVISOR </t>
  </si>
  <si>
    <t xml:space="preserve">CARGO </t>
  </si>
  <si>
    <t xml:space="preserve">ORDENADOR DEL GASTO </t>
  </si>
  <si>
    <t>CARGO 2</t>
  </si>
  <si>
    <t/>
  </si>
  <si>
    <t>BOGOTÁ, D.C.</t>
  </si>
  <si>
    <t>NORTE DE SANTANDER</t>
  </si>
  <si>
    <t>QUINDÍO</t>
  </si>
  <si>
    <t>ARCHIPIÉLAGO DE SAN ANDRÉS, PROVIDENCIA Y SANTA CATALINA</t>
  </si>
  <si>
    <t>MEDELLÍN</t>
  </si>
  <si>
    <t>ABRIAQUÍ</t>
  </si>
  <si>
    <t>ALEJANDRÍA</t>
  </si>
  <si>
    <t>AMAGÁ</t>
  </si>
  <si>
    <t>ANGELÓPOLIS</t>
  </si>
  <si>
    <t>ANORÍ</t>
  </si>
  <si>
    <t>SANTA FÉ DE ANTIOQUIA</t>
  </si>
  <si>
    <t>ANZÁ</t>
  </si>
  <si>
    <t>APARTADÓ</t>
  </si>
  <si>
    <t>ARGELIA ( ANT )</t>
  </si>
  <si>
    <t>ARMENIA ( ANT )</t>
  </si>
  <si>
    <t>BARBOSA ( ANT )</t>
  </si>
  <si>
    <t>BETULIA ( ANT )</t>
  </si>
  <si>
    <t>CIUDAD BOLÍVAR</t>
  </si>
  <si>
    <t>BRICEÑO ( ANT )</t>
  </si>
  <si>
    <t>BURITICÁ</t>
  </si>
  <si>
    <t>CÁCERES</t>
  </si>
  <si>
    <t>CALDAS ( ANT )</t>
  </si>
  <si>
    <t>CARACOLÍ</t>
  </si>
  <si>
    <t>CHIGORODÓ</t>
  </si>
  <si>
    <t>COCORNÁ</t>
  </si>
  <si>
    <t>CONCEPCIÓN ( ANT )</t>
  </si>
  <si>
    <t>CONCORDIA ( ANT )</t>
  </si>
  <si>
    <t>DONMATÍAS</t>
  </si>
  <si>
    <t>EBÉJICO</t>
  </si>
  <si>
    <t>ENTRERRÍOS</t>
  </si>
  <si>
    <t>GÓMEZ PLATA</t>
  </si>
  <si>
    <t>GRANADA ( ANT )</t>
  </si>
  <si>
    <t>GUADALUPE ( ANT )</t>
  </si>
  <si>
    <t>GUATAPÉ</t>
  </si>
  <si>
    <t>ITAGÜÍ</t>
  </si>
  <si>
    <t>JARDÍN</t>
  </si>
  <si>
    <t>JERICÓ ( ANT )</t>
  </si>
  <si>
    <t>LA UNIÓN ( ANT )</t>
  </si>
  <si>
    <t>MURINDÓ</t>
  </si>
  <si>
    <t>MUTATÁ</t>
  </si>
  <si>
    <t>NARIÑO ( ANT )</t>
  </si>
  <si>
    <t>NECOCLÍ</t>
  </si>
  <si>
    <t>NECHÍ</t>
  </si>
  <si>
    <t>PUERTO BERRÍO</t>
  </si>
  <si>
    <t>RIONEGRO ( ANT )</t>
  </si>
  <si>
    <t>SABANALARGA ( ANT )</t>
  </si>
  <si>
    <t>SAN ANDRÉS DE CUERQUÍA</t>
  </si>
  <si>
    <t>SAN CARLOS ( ANT )</t>
  </si>
  <si>
    <t>SAN FRANCISCO ( ANT )</t>
  </si>
  <si>
    <t>SAN JERÓNIMO</t>
  </si>
  <si>
    <t>SAN JOSÉ DE LA MONTAÑA</t>
  </si>
  <si>
    <t>SAN JUAN DE URABÁ</t>
  </si>
  <si>
    <t>SAN LUIS ( ANT )</t>
  </si>
  <si>
    <t>SAN PEDRO DE LOS MILAGROS</t>
  </si>
  <si>
    <t>SAN PEDRO DE URABÁ</t>
  </si>
  <si>
    <t>SAN RAFAEL</t>
  </si>
  <si>
    <t>SAN ROQUE</t>
  </si>
  <si>
    <t>SAN VICENTE FERRER</t>
  </si>
  <si>
    <t>SANTA BÁRBARA ( ANT )</t>
  </si>
  <si>
    <t>SANTA ROSA DE OSOS</t>
  </si>
  <si>
    <t>SONSÓN</t>
  </si>
  <si>
    <t>SOPETRÁN</t>
  </si>
  <si>
    <t>TÁMESIS</t>
  </si>
  <si>
    <t>TARAZÁ</t>
  </si>
  <si>
    <t>TITIRIBÍ</t>
  </si>
  <si>
    <t>TOLEDO ( ANT )</t>
  </si>
  <si>
    <t>VALPARAÍSO ( ANT )</t>
  </si>
  <si>
    <t>VEGACHÍ</t>
  </si>
  <si>
    <t>VENECIA ( ANT )</t>
  </si>
  <si>
    <t>VIGÍA DEL FUERTE</t>
  </si>
  <si>
    <t>YALÍ</t>
  </si>
  <si>
    <t>YOLOMBÓ</t>
  </si>
  <si>
    <t>YONDÓ</t>
  </si>
  <si>
    <t>CANDELARIA ( ATL )</t>
  </si>
  <si>
    <t>MANATÍ</t>
  </si>
  <si>
    <t>PIOJÓ</t>
  </si>
  <si>
    <t>PUERTO COLOMBIA ( ATL )</t>
  </si>
  <si>
    <t>REPELÓN</t>
  </si>
  <si>
    <t>SABANALARGA ( ATL )</t>
  </si>
  <si>
    <t>SANTA LUCÍA</t>
  </si>
  <si>
    <t>SANTO TOMÁS</t>
  </si>
  <si>
    <t>TUBARÁ</t>
  </si>
  <si>
    <t>USIACURÍ</t>
  </si>
  <si>
    <t>CARTAGENA DE INDIAS</t>
  </si>
  <si>
    <t>ACHÍ</t>
  </si>
  <si>
    <t>CALAMAR ( BOL )</t>
  </si>
  <si>
    <t>CÓRDOBA ( BOL )</t>
  </si>
  <si>
    <t>EL CARMEN DE BOLÍVAR</t>
  </si>
  <si>
    <t>EL PEÑÓN ( BOL )</t>
  </si>
  <si>
    <t>MAGANGUÉ</t>
  </si>
  <si>
    <t>MARÍA LA BAJA</t>
  </si>
  <si>
    <t>SANTA CRUZ DE MOMPOX</t>
  </si>
  <si>
    <t>MORALES ( BOL )</t>
  </si>
  <si>
    <t>NOROSÍ</t>
  </si>
  <si>
    <t>RÍO VIEJO</t>
  </si>
  <si>
    <t>SAN CRISTÓBAL</t>
  </si>
  <si>
    <t>SAN ESTANISLAO</t>
  </si>
  <si>
    <t>SAN FERNANDO</t>
  </si>
  <si>
    <t>SAN JACINTO</t>
  </si>
  <si>
    <t>SAN JACINTO DEL CAUCA</t>
  </si>
  <si>
    <t>SAN JUAN NEPOMUCENO</t>
  </si>
  <si>
    <t>SAN MARTÍN DE LOBA</t>
  </si>
  <si>
    <t>SAN PABLO ( BOL )</t>
  </si>
  <si>
    <t>SANTA CATALINA</t>
  </si>
  <si>
    <t>SANTA ROSA ( BOL )</t>
  </si>
  <si>
    <t>SANTA ROSA DEL SUR</t>
  </si>
  <si>
    <t>SIMITÍ</t>
  </si>
  <si>
    <t>TURBANÁ</t>
  </si>
  <si>
    <t>VILLANUEVA ( BOL )</t>
  </si>
  <si>
    <t>BELÉN ( BOY )</t>
  </si>
  <si>
    <t>BETÉITIVA</t>
  </si>
  <si>
    <t>BRICEÑO ( BOY )</t>
  </si>
  <si>
    <t>BUENAVISTA ( BOY )</t>
  </si>
  <si>
    <t>BUSBANZÁ</t>
  </si>
  <si>
    <t>CALDAS ( BOY )</t>
  </si>
  <si>
    <t>CHIQUINQUIRÁ</t>
  </si>
  <si>
    <t>CHIVATÁ</t>
  </si>
  <si>
    <t>CIÉNEGA</t>
  </si>
  <si>
    <t>CÓMBITA</t>
  </si>
  <si>
    <t>COVARACHÍA</t>
  </si>
  <si>
    <t>CUBARÁ</t>
  </si>
  <si>
    <t>CUÍTIVA</t>
  </si>
  <si>
    <t>CHÍQUIZA</t>
  </si>
  <si>
    <t>GACHANTIVÁ</t>
  </si>
  <si>
    <t>GÁMEZA</t>
  </si>
  <si>
    <t>GUAYATÁ</t>
  </si>
  <si>
    <t>GÜICÁN DE LA SIERRA</t>
  </si>
  <si>
    <t>JERICÓ ( BOY )</t>
  </si>
  <si>
    <t>LA VICTORIA ( BOY )</t>
  </si>
  <si>
    <t>MARIPÍ</t>
  </si>
  <si>
    <t>MIRAFLORES ( BOY )</t>
  </si>
  <si>
    <t>MONGUÍ</t>
  </si>
  <si>
    <t>MONIQUIRÁ</t>
  </si>
  <si>
    <t>NUEVO COLÓN</t>
  </si>
  <si>
    <t>OICATÁ</t>
  </si>
  <si>
    <t>PÁEZ ( BOY )</t>
  </si>
  <si>
    <t>PAZ DE RÍO</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</si>
  <si>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</si>
  <si>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</si>
  <si>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</si>
  <si>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</si>
  <si>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</si>
  <si>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</si>
  <si>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</si>
  <si>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</si>
  <si>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</si>
  <si>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</si>
  <si>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</si>
  <si>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</si>
  <si>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</si>
  <si>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</si>
  <si>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 MARÍA ( BOY )</t>
  </si>
  <si>
    <t>SANTA ROSA DE VITERBO</t>
  </si>
  <si>
    <t>SANTA SOFÍA</t>
  </si>
  <si>
    <t>SOATÁ</t>
  </si>
  <si>
    <t>SOCOTÁ</t>
  </si>
  <si>
    <t>SOTAQUIRÁ</t>
  </si>
  <si>
    <t>SORACÁ</t>
  </si>
  <si>
    <t>SUSACÓN</t>
  </si>
  <si>
    <t>SUTAMARCHÁN</t>
  </si>
  <si>
    <t>TIBANÁ</t>
  </si>
  <si>
    <t>TINJACÁ</t>
  </si>
  <si>
    <t>TOGÜÍ</t>
  </si>
  <si>
    <t>TÓPAGA</t>
  </si>
  <si>
    <t>TUNUNGUÁ</t>
  </si>
  <si>
    <t>TURMEQUÉ</t>
  </si>
  <si>
    <t>TUTAZÁ</t>
  </si>
  <si>
    <t>ÚMBITA</t>
  </si>
  <si>
    <t>VIRACACHÁ</t>
  </si>
  <si>
    <t>BELALCÁZAR</t>
  </si>
  <si>
    <t>CHINCHINÁ</t>
  </si>
  <si>
    <t>PÁCORA</t>
  </si>
  <si>
    <t>PALESTINA ( CAL )</t>
  </si>
  <si>
    <t>RIOSUCIO ( CAL )</t>
  </si>
  <si>
    <t>SALAMINA ( CAL )</t>
  </si>
  <si>
    <t>SAMANÁ</t>
  </si>
  <si>
    <t>SAN JOSÉ</t>
  </si>
  <si>
    <t>SUPÍA</t>
  </si>
  <si>
    <t>VILLAMARÍA</t>
  </si>
  <si>
    <t>FLORENCIA ( CAQ )</t>
  </si>
  <si>
    <t>ALBANIA ( CAQ )</t>
  </si>
  <si>
    <t>BELÉN DE LOS ANDAQUÍES</t>
  </si>
  <si>
    <t>CARTAGENA DEL CHAIRÁ</t>
  </si>
  <si>
    <t>EL PAUJÍL</t>
  </si>
  <si>
    <t>MILÁN</t>
  </si>
  <si>
    <t>PUERTO RICO ( CAQ )</t>
  </si>
  <si>
    <t>SAN JOSÉ DEL FRAGUA</t>
  </si>
  <si>
    <t>SAN VICENTE DEL CAGUÁN</t>
  </si>
  <si>
    <t>VALPARAÍSO ( CAQ )</t>
  </si>
  <si>
    <t>POPAYÁN</t>
  </si>
  <si>
    <t>ARGELIA ( CAU )</t>
  </si>
  <si>
    <t>BALBOA ( CAU )</t>
  </si>
  <si>
    <t>BOLÍVAR ( CAU )</t>
  </si>
  <si>
    <t>CAJIBÍO</t>
  </si>
  <si>
    <t>EL TAMBO ( CAU )</t>
  </si>
  <si>
    <t>FLORENCIA ( CAU )</t>
  </si>
  <si>
    <t>GUACHENÉ</t>
  </si>
  <si>
    <t>INZÁ</t>
  </si>
  <si>
    <t>JAMBALÓ</t>
  </si>
  <si>
    <t>LA VEGA ( CAU )</t>
  </si>
  <si>
    <t>LÓPEZ DE MICAY</t>
  </si>
  <si>
    <t>MORALES ( CAU )</t>
  </si>
  <si>
    <t>PÁEZ ( CAU )</t>
  </si>
  <si>
    <t>PATÍA</t>
  </si>
  <si>
    <t>PIENDAMÓ - TUNÍA</t>
  </si>
  <si>
    <t>PURACÉ</t>
  </si>
  <si>
    <t>SAN SEBASTIÁN</t>
  </si>
  <si>
    <t>SANTA ROSA ( CAU )</t>
  </si>
  <si>
    <t>SOTARÁ - PAISPAMBA</t>
  </si>
  <si>
    <t>SUÁREZ ( CAU )</t>
  </si>
  <si>
    <t>SUCRE ( CAU )</t>
  </si>
  <si>
    <t>TIMBÍO</t>
  </si>
  <si>
    <t>TIMBIQUÍ</t>
  </si>
  <si>
    <t>TORIBÍO</t>
  </si>
  <si>
    <t>TOTORÓ</t>
  </si>
  <si>
    <t>AGUSTÍN CODAZZI</t>
  </si>
  <si>
    <t>CHIRIGUANÁ</t>
  </si>
  <si>
    <t>CURUMANÍ</t>
  </si>
  <si>
    <t>GONZÁLEZ</t>
  </si>
  <si>
    <t>MANAURE BALCÓN DEL CESAR</t>
  </si>
  <si>
    <t>RÍO DE ORO</t>
  </si>
  <si>
    <t>LA PAZ ( CES )</t>
  </si>
  <si>
    <t>SAN ALBERTO</t>
  </si>
  <si>
    <t>SAN DIEGO</t>
  </si>
  <si>
    <t>SAN MARTÍN ( CES )</t>
  </si>
  <si>
    <t>MONTERÍA</t>
  </si>
  <si>
    <t>BUENAVISTA ( CÓR )</t>
  </si>
  <si>
    <t>CERETÉ</t>
  </si>
  <si>
    <t>CHIMÁ</t>
  </si>
  <si>
    <t>CHINÚ</t>
  </si>
  <si>
    <t>CIÉNAGA DE ORO</t>
  </si>
  <si>
    <t>LOS CÓRDOBAS</t>
  </si>
  <si>
    <t>MONTELÍBANO</t>
  </si>
  <si>
    <t>PURÍSIMA DE LA CONCEPCIÓN</t>
  </si>
  <si>
    <t>SAHAGÚN</t>
  </si>
  <si>
    <t>SAN ANDRÉS DE SOTAVENTO</t>
  </si>
  <si>
    <t>SAN ANTERO</t>
  </si>
  <si>
    <t>SAN BERNARDO DEL VIENTO</t>
  </si>
  <si>
    <t>SAN CARLOS ( CÓR )</t>
  </si>
  <si>
    <t>SAN JOSÉ DE URÉ</t>
  </si>
  <si>
    <t>SAN PELAYO</t>
  </si>
  <si>
    <t>TUCHÍN</t>
  </si>
  <si>
    <t>ALBÁN ( CUN )</t>
  </si>
  <si>
    <t>ARBELÁEZ</t>
  </si>
  <si>
    <t>BELTRÁN</t>
  </si>
  <si>
    <t>BOJACÁ</t>
  </si>
  <si>
    <t>CABRERA ( CUN )</t>
  </si>
  <si>
    <t>CAJICÁ</t>
  </si>
  <si>
    <t>CAPARRAPÍ</t>
  </si>
  <si>
    <t>CÁQUEZA</t>
  </si>
  <si>
    <t>CHAGUANÍ</t>
  </si>
  <si>
    <t>CHÍA</t>
  </si>
  <si>
    <t>CHOACHÍ</t>
  </si>
  <si>
    <t>CHOCONTÁ</t>
  </si>
  <si>
    <t>CUCUNUBÁ</t>
  </si>
  <si>
    <t>EL PEÑÓN ( CUN )</t>
  </si>
  <si>
    <t>FACATATIVÁ</t>
  </si>
  <si>
    <t>FÓMEQUE</t>
  </si>
  <si>
    <t>FÚQUENE</t>
  </si>
  <si>
    <t>FUSAGASUGÁ</t>
  </si>
  <si>
    <t>GACHALÁ</t>
  </si>
  <si>
    <t>GACHANCIPÁ</t>
  </si>
  <si>
    <t>GACHETÁ</t>
  </si>
  <si>
    <t>GRANADA ( CUN )</t>
  </si>
  <si>
    <t>GUACHETÁ</t>
  </si>
  <si>
    <t>GUATAQUÍ</t>
  </si>
  <si>
    <t>GUAYABAL DE SÍQUIMA</t>
  </si>
  <si>
    <t>GUTIÉRREZ</t>
  </si>
  <si>
    <t>JERUSALÉN</t>
  </si>
  <si>
    <t>JUNÍN</t>
  </si>
  <si>
    <t>LA VEGA ( CUN )</t>
  </si>
  <si>
    <t>MACHETÁ</t>
  </si>
  <si>
    <t>MOSQUERA ( CUN )</t>
  </si>
  <si>
    <t>NARIÑO ( CUN )</t>
  </si>
  <si>
    <t>NEMOCÓN</t>
  </si>
  <si>
    <t>VENECIA ( CUN )</t>
  </si>
  <si>
    <t>PULÍ</t>
  </si>
  <si>
    <t>RICAURTE ( CUN )</t>
  </si>
  <si>
    <t>SAN ANTONIO DEL TEQUENDAMA</t>
  </si>
  <si>
    <t>SAN BERNARDO ( CUN )</t>
  </si>
  <si>
    <t>SAN CAYETANO ( CUN )</t>
  </si>
  <si>
    <t>SAN FRANCISCO ( CUN )</t>
  </si>
  <si>
    <t>SAN JUAN DE RIOSECO</t>
  </si>
  <si>
    <t>SESQUILÉ</t>
  </si>
  <si>
    <t>SIBATÉ</t>
  </si>
  <si>
    <t>SOPÓ</t>
  </si>
  <si>
    <t>SUPATÁ</t>
  </si>
  <si>
    <t>TOCANCIPÁ</t>
  </si>
  <si>
    <t>TOPAIPÍ</t>
  </si>
  <si>
    <t>UBALÁ</t>
  </si>
  <si>
    <t>VILLA DE SAN DIEGO DE UBATÉ</t>
  </si>
  <si>
    <t>ÚTICA</t>
  </si>
  <si>
    <t>VIANÍ</t>
  </si>
  <si>
    <t>VILLAGÓMEZ</t>
  </si>
  <si>
    <t>VILLAPINZÓN</t>
  </si>
  <si>
    <t>VIOTÁ</t>
  </si>
  <si>
    <t>YACOPÍ</t>
  </si>
  <si>
    <t>ZIPACÓN</t>
  </si>
  <si>
    <t>ZIPAQUIRÁ</t>
  </si>
  <si>
    <t>QUIBDÓ</t>
  </si>
  <si>
    <t>ACANDÍ</t>
  </si>
  <si>
    <t>ALTO BAUDÓ</t>
  </si>
  <si>
    <t>BAGADÓ</t>
  </si>
  <si>
    <t>BAHÍA SOLANO</t>
  </si>
  <si>
    <t>BAJO BAUDÓ</t>
  </si>
  <si>
    <t>BOJAYÁ</t>
  </si>
  <si>
    <t>EL CANTÓN DEL SAN PABLO</t>
  </si>
  <si>
    <t>CARMEN DEL DARIÉN</t>
  </si>
  <si>
    <t>CÉRTEGUI</t>
  </si>
  <si>
    <t>EL LITORAL DEL SAN JUAN</t>
  </si>
  <si>
    <t>JURADÓ</t>
  </si>
  <si>
    <t>LLORÓ</t>
  </si>
  <si>
    <t>MEDIO BAUDÓ</t>
  </si>
  <si>
    <t>MEDIO SAN JUAN</t>
  </si>
  <si>
    <t>NÓVITA</t>
  </si>
  <si>
    <t>NUEVO BELÉN DE BAJIRÁ</t>
  </si>
  <si>
    <t>NUQUÍ</t>
  </si>
  <si>
    <t>RÍO IRÓ</t>
  </si>
  <si>
    <t>RÍO QUITO</t>
  </si>
  <si>
    <t>RIOSUCIO ( CHO )</t>
  </si>
  <si>
    <t>SAN JOSÉ DEL PALMAR</t>
  </si>
  <si>
    <t>SIPÍ</t>
  </si>
  <si>
    <t>TADÓ</t>
  </si>
  <si>
    <t>UNGUÍA</t>
  </si>
  <si>
    <t>UNIÓN PANAMERICANA</t>
  </si>
  <si>
    <t>ELÍAS</t>
  </si>
  <si>
    <t>GARZÓN</t>
  </si>
  <si>
    <t>GUADALUPE ( HUI )</t>
  </si>
  <si>
    <t>ÍQUIRA</t>
  </si>
  <si>
    <t>NÁTAGA</t>
  </si>
  <si>
    <t>PALESTINA ( HUI )</t>
  </si>
  <si>
    <t>SAN AGUSTÍN</t>
  </si>
  <si>
    <t>SANTA MARÍA ( HUI )</t>
  </si>
  <si>
    <t>TIMANÁ</t>
  </si>
  <si>
    <t>YAGUARÁ</t>
  </si>
  <si>
    <t>ALBANIA ( LA  )</t>
  </si>
  <si>
    <t>DISTRACCIÓN</t>
  </si>
  <si>
    <t>MANAURE</t>
  </si>
  <si>
    <t>SAN JUAN DEL CESAR</t>
  </si>
  <si>
    <t>VILLANUEVA ( LA  )</t>
  </si>
  <si>
    <t>ARIGUANÍ</t>
  </si>
  <si>
    <t>CERRO DE SAN ANTONIO</t>
  </si>
  <si>
    <t>CIÉNAGA</t>
  </si>
  <si>
    <t>CONCORDIA ( MAG )</t>
  </si>
  <si>
    <t>EL PIÑÓN</t>
  </si>
  <si>
    <t>EL RETÉN</t>
  </si>
  <si>
    <t>FUNDACIÓN</t>
  </si>
  <si>
    <t>GUAMAL ( MAG )</t>
  </si>
  <si>
    <t>NUEVA GRANADA</t>
  </si>
  <si>
    <t>SABANAS DE SAN ÁNGEL</t>
  </si>
  <si>
    <t>SALAMINA ( MAG )</t>
  </si>
  <si>
    <t>SAN SEBASTIÁN DE BUENAVISTA</t>
  </si>
  <si>
    <t>SAN ZENÓN</t>
  </si>
  <si>
    <t>SANTA ANA</t>
  </si>
  <si>
    <t>SANTA BÁRBARA DE PINTO</t>
  </si>
  <si>
    <t>ZAPAYÁN</t>
  </si>
  <si>
    <t>ACACÍAS</t>
  </si>
  <si>
    <t>BARRANCA DE UPÍA</t>
  </si>
  <si>
    <t>GRANADA ( MET )</t>
  </si>
  <si>
    <t>GUAMAL ( MET )</t>
  </si>
  <si>
    <t>MAPIRIPÁN</t>
  </si>
  <si>
    <t>LEJANÍAS</t>
  </si>
  <si>
    <t>PUERTO GAITÁN</t>
  </si>
  <si>
    <t>PUERTO LÓPEZ</t>
  </si>
  <si>
    <t>PUERTO RICO ( MET )</t>
  </si>
  <si>
    <t>RESTREPO ( MET )</t>
  </si>
  <si>
    <t>SAN CARLOS DE GUAROA</t>
  </si>
  <si>
    <t>SAN JUAN DE ARAMA</t>
  </si>
  <si>
    <t>SAN JUANITO</t>
  </si>
  <si>
    <t>SAN MARTÍN ( MET )</t>
  </si>
  <si>
    <t>VISTAHERMOSA</t>
  </si>
  <si>
    <t>ALBÁN ( NAR )</t>
  </si>
  <si>
    <t>BELÉN ( NAR )</t>
  </si>
  <si>
    <t>COLÓN ( NAR )</t>
  </si>
  <si>
    <t>CONSACÁ</t>
  </si>
  <si>
    <t>CÓRDOBA ( NAR )</t>
  </si>
  <si>
    <t>CUASPUD CARLOSAMA</t>
  </si>
  <si>
    <t>CHACHAGÜÍ</t>
  </si>
  <si>
    <t>EL TABLÓN DE GÓMEZ</t>
  </si>
  <si>
    <t>EL TAMBO ( NAR )</t>
  </si>
  <si>
    <t>GUALMATÁN</t>
  </si>
  <si>
    <t>IMUÉS</t>
  </si>
  <si>
    <t>LA UNIÓN ( NAR )</t>
  </si>
  <si>
    <t>MAGÜÍ</t>
  </si>
  <si>
    <t>MOSQUERA ( NAR )</t>
  </si>
  <si>
    <t>NARIÑO ( NAR )</t>
  </si>
  <si>
    <t>POTOSÍ</t>
  </si>
  <si>
    <t>PROVIDENCIA ( NAR )</t>
  </si>
  <si>
    <t>RICAURTE ( NAR )</t>
  </si>
  <si>
    <t>ROBERTO PAYÁN</t>
  </si>
  <si>
    <t>SANDONÁ</t>
  </si>
  <si>
    <t>SAN BERNARDO ( NAR )</t>
  </si>
  <si>
    <t>SAN LORENZO</t>
  </si>
  <si>
    <t>SAN PABLO ( NAR )</t>
  </si>
  <si>
    <t>SAN PEDRO DE CARTAGO</t>
  </si>
  <si>
    <t>SANTA BÁRBARA ( NAR )</t>
  </si>
  <si>
    <t>SAN ANDRÉS DE TUMACO</t>
  </si>
  <si>
    <t>TÚQUERRES</t>
  </si>
  <si>
    <t>SAN JOSÉ DE CÚCUTA</t>
  </si>
  <si>
    <t>ÁBREGO</t>
  </si>
  <si>
    <t>CÁCOTA</t>
  </si>
  <si>
    <t>CÁCHIRA</t>
  </si>
  <si>
    <t>CHINÁCOTA</t>
  </si>
  <si>
    <t>CHITAGÁ</t>
  </si>
  <si>
    <t>CONVENCIÓN</t>
  </si>
  <si>
    <t>HACARÍ</t>
  </si>
  <si>
    <t>HERRÁN</t>
  </si>
  <si>
    <t>PUERTO SANTANDER ( NOR )</t>
  </si>
  <si>
    <t>SAN CALIXTO</t>
  </si>
  <si>
    <t>SAN CAYETANO ( NOR )</t>
  </si>
  <si>
    <t>SANTIAGO ( NOR )</t>
  </si>
  <si>
    <t>TIBÚ</t>
  </si>
  <si>
    <t>TOLEDO ( NOR )</t>
  </si>
  <si>
    <t>ARMENIA ( QUI )</t>
  </si>
  <si>
    <t>BUENAVISTA ( QUI )</t>
  </si>
  <si>
    <t>CALARCÁ</t>
  </si>
  <si>
    <t>CÓRDOBA ( QUI )</t>
  </si>
  <si>
    <t>GÉNOVA</t>
  </si>
  <si>
    <t>APÍA</t>
  </si>
  <si>
    <t>BALBOA ( RIS )</t>
  </si>
  <si>
    <t>BELÉN DE UMBRÍA</t>
  </si>
  <si>
    <t>GUÁTICA</t>
  </si>
  <si>
    <t>MISTRATÓ</t>
  </si>
  <si>
    <t>QUINCHÍA</t>
  </si>
  <si>
    <t>SANTA ROSA DE CABAL</t>
  </si>
  <si>
    <t>ALBANIA ( SAN )</t>
  </si>
  <si>
    <t>BARBOSA ( SAN )</t>
  </si>
  <si>
    <t>BETULIA ( SAN )</t>
  </si>
  <si>
    <t>BOLÍVAR ( SAN )</t>
  </si>
  <si>
    <t>CABRERA ( SAN )</t>
  </si>
  <si>
    <t>CARCASÍ</t>
  </si>
  <si>
    <t>CEPITÁ</t>
  </si>
  <si>
    <t>CHARALÁ</t>
  </si>
  <si>
    <t>CHIMA</t>
  </si>
  <si>
    <t>CHIPATÁ</t>
  </si>
  <si>
    <t>CONCEPCIÓN ( SAN )</t>
  </si>
  <si>
    <t>CONTRATACIÓN</t>
  </si>
  <si>
    <t>CURITÍ</t>
  </si>
  <si>
    <t>EL CARMEN DE CHUCURÍ</t>
  </si>
  <si>
    <t>EL PEÑÓN ( SAN )</t>
  </si>
  <si>
    <t>EL PLAYÓN</t>
  </si>
  <si>
    <t>FLORIÁN</t>
  </si>
  <si>
    <t>GALÁN</t>
  </si>
  <si>
    <t>GÁMBITA</t>
  </si>
  <si>
    <t>GIRÓN</t>
  </si>
  <si>
    <t>GUADALUPE ( SAN )</t>
  </si>
  <si>
    <t>GUAPOTÁ</t>
  </si>
  <si>
    <t>GUAVATÁ</t>
  </si>
  <si>
    <t>JESÚS MARÍA</t>
  </si>
  <si>
    <t>JORDÁN</t>
  </si>
  <si>
    <t>LANDÁZURI</t>
  </si>
  <si>
    <t>LA PAZ ( SAN )</t>
  </si>
  <si>
    <t>MÁLAGA</t>
  </si>
  <si>
    <t>PÁRAMO</t>
  </si>
  <si>
    <t>RIONEGRO ( SAN )</t>
  </si>
  <si>
    <t>SAN ANDRÉS ( SAN )</t>
  </si>
  <si>
    <t>SAN BENITO</t>
  </si>
  <si>
    <t>SAN GIL</t>
  </si>
  <si>
    <t>SAN JOAQUÍN</t>
  </si>
  <si>
    <t>SAN JOSÉ DE MIRANDA</t>
  </si>
  <si>
    <t>SAN MIGUEL ( SAN )</t>
  </si>
  <si>
    <t>SAN VICENTE DE CHUCURÍ</t>
  </si>
  <si>
    <t>SANTA BÁRBARA ( SAN )</t>
  </si>
  <si>
    <t>SANTA HELENA DEL OPÓN</t>
  </si>
  <si>
    <t>SUCRE ( SAN )</t>
  </si>
  <si>
    <t>SURATÁ</t>
  </si>
  <si>
    <t>VALLE DE SAN JOSÉ</t>
  </si>
  <si>
    <t>VÉLEZ</t>
  </si>
  <si>
    <t>VILLANUEVA ( SAN )</t>
  </si>
  <si>
    <t>BUENAVISTA ( SUC )</t>
  </si>
  <si>
    <t>COLOSÓ</t>
  </si>
  <si>
    <t>COVEÑAS</t>
  </si>
  <si>
    <t>CHALÁN</t>
  </si>
  <si>
    <t>LA UNIÓN ( SUC )</t>
  </si>
  <si>
    <t>SAMPUÉS</t>
  </si>
  <si>
    <t>SAN BENITO ABAD</t>
  </si>
  <si>
    <t>SAN JUAN DE BETULIA</t>
  </si>
  <si>
    <t>SAN MARCOS</t>
  </si>
  <si>
    <t>SAN ONOFRE</t>
  </si>
  <si>
    <t>SAN PEDRO ( SUC )</t>
  </si>
  <si>
    <t>SAN LUIS DE SINCÉ</t>
  </si>
  <si>
    <t>SUCRE ( SUC )</t>
  </si>
  <si>
    <t>SANTIAGO DE TOLÚ</t>
  </si>
  <si>
    <t>SAN JOSÉ DE TOLUVIEJO</t>
  </si>
  <si>
    <t>IBAGUÉ</t>
  </si>
  <si>
    <t>ANZOÁTEGUI</t>
  </si>
  <si>
    <t>CARMEN DE APICALÁ</t>
  </si>
  <si>
    <t>LÉRIDA</t>
  </si>
  <si>
    <t>LÍBANO</t>
  </si>
  <si>
    <t>SAN SEBASTIÁN DE MARIQUITA</t>
  </si>
  <si>
    <t>PURIFICACIÓN</t>
  </si>
  <si>
    <t>SAN ANTONIO</t>
  </si>
  <si>
    <t>SAN LUIS ( TOL )</t>
  </si>
  <si>
    <t>SANTA ISABEL</t>
  </si>
  <si>
    <t>SUÁREZ ( TOL )</t>
  </si>
  <si>
    <t>VALLE DE SAN JUAN</t>
  </si>
  <si>
    <t>ALCALÁ</t>
  </si>
  <si>
    <t>ANDALUCÍA</t>
  </si>
  <si>
    <t>ARGELIA ( VAL )</t>
  </si>
  <si>
    <t>BOLÍVAR ( VAL )</t>
  </si>
  <si>
    <t>CANDELARIA ( VAL )</t>
  </si>
  <si>
    <t>EL ÁGUILA</t>
  </si>
  <si>
    <t>GUACARÍ</t>
  </si>
  <si>
    <t>JAMUNDÍ</t>
  </si>
  <si>
    <t>LA UNIÓN ( VAL )</t>
  </si>
  <si>
    <t>LA VICTORIA ( VAL )</t>
  </si>
  <si>
    <t>RESTREPO ( VAL )</t>
  </si>
  <si>
    <t>RIOFRÍO</t>
  </si>
  <si>
    <t>SAN PEDRO ( VAL )</t>
  </si>
  <si>
    <t>TULUÁ</t>
  </si>
  <si>
    <t>PUERTO RONDÓN</t>
  </si>
  <si>
    <t>CHÁMEZA</t>
  </si>
  <si>
    <t>MANÍ</t>
  </si>
  <si>
    <t>NUNCHÍA</t>
  </si>
  <si>
    <t>OROCUÉ</t>
  </si>
  <si>
    <t>SABANALARGA ( CAS )</t>
  </si>
  <si>
    <t>SÁCAMA</t>
  </si>
  <si>
    <t>SAN LUIS DE PALENQUE</t>
  </si>
  <si>
    <t>TÁMARA</t>
  </si>
  <si>
    <t>VILLANUEVA ( CAS )</t>
  </si>
  <si>
    <t>COLÓN ( PUT )</t>
  </si>
  <si>
    <t>PUERTO ASÍS</t>
  </si>
  <si>
    <t>PUERTO GUZMÁN</t>
  </si>
  <si>
    <t>PUERTO LEGUÍZAMO</t>
  </si>
  <si>
    <t>SAN FRANCISCO ( PUT )</t>
  </si>
  <si>
    <t>SAN MIGUEL ( PUT )</t>
  </si>
  <si>
    <t>SANTIAGO ( PUT )</t>
  </si>
  <si>
    <t>VILLAGARZÓN</t>
  </si>
  <si>
    <t>SAN ANDRÉS ( ARC )</t>
  </si>
  <si>
    <t>PROVIDENCIA ( ARC )</t>
  </si>
  <si>
    <t>LA VICTORIA ( AMA )</t>
  </si>
  <si>
    <t>MIRITÍ - PARANÁ</t>
  </si>
  <si>
    <t>PUERTO ALEGRÍA</t>
  </si>
  <si>
    <t>PUERTO SANTANDER ( AMA )</t>
  </si>
  <si>
    <t>TARAPACÁ</t>
  </si>
  <si>
    <t>INÍRIDA</t>
  </si>
  <si>
    <t>BARRANCOMINAS</t>
  </si>
  <si>
    <t>SAN FELIPE</t>
  </si>
  <si>
    <t>PUERTO COLOMBIA ( GUA )</t>
  </si>
  <si>
    <t>SAN JOSÉ DEL GUAVIARE</t>
  </si>
  <si>
    <t>CALAMAR ( GUA )</t>
  </si>
  <si>
    <t>MIRAFLORES ( GUA )</t>
  </si>
  <si>
    <t>MITÚ</t>
  </si>
  <si>
    <t>CARURÚ</t>
  </si>
  <si>
    <t>PAPUNAHUA</t>
  </si>
  <si>
    <t>YAVARATÉ</t>
  </si>
  <si>
    <t>SANTA ROSALÍA</t>
  </si>
  <si>
    <t>18-19 DELEGATURA DE INVESTIGACIONES ADMINISTRATIVAS</t>
  </si>
  <si>
    <t>14-11 SUPERINTENDENCIA NACIONAL DE SALUD TIQUETES</t>
  </si>
  <si>
    <t>7-55 OFICINA ASESORA DE PLANEACIÓN</t>
  </si>
  <si>
    <t>12-53 GRUPO DE GESTIÓN DOCUMENTAL</t>
  </si>
  <si>
    <t>12-54 GRUPO DE GESTIÓN DOCUMENTAL</t>
  </si>
  <si>
    <t>12-63 GRUPO DE GESTIÓN DOCUMENTAL</t>
  </si>
  <si>
    <t>28-63 SUBDIRECCIÓN DE TECNOLOGÍAS DE LA INFORMACIÓN</t>
  </si>
  <si>
    <t>28-67 SUBDIRECCIÓN DE TECNOLOGÍAS DE LA INFORMACIÓN</t>
  </si>
  <si>
    <t>2-38 DELEGATURA PARA LA FUNCIÓN JURISDICCIONAL Y DE CONCILIACIÓN</t>
  </si>
  <si>
    <t>2-51 DELEGATURA PARA LA FUNCIÓN JURISDICCIONAL Y DE CONCILIACIÓN</t>
  </si>
  <si>
    <t>10-28 DELEGATURA PARA LA PROTECCIÓN AL USUARIO</t>
  </si>
  <si>
    <t>10-25 DELEGATURA PARA LA PROTECCIÓN AL USUARIO</t>
  </si>
  <si>
    <t>10-16 DELEGATURA PARA LA PROTECCIÓN AL USUARIO</t>
  </si>
  <si>
    <t>22-53 DIRECCIÓN JURÍDICA</t>
  </si>
  <si>
    <t>21-53 DIRECCIÓN DE INNOVACIÓN Y DESARROLLO</t>
  </si>
  <si>
    <t>21-30 DIRECCIÓN DE INNOVACIÓN Y DESARROLLO</t>
  </si>
  <si>
    <t>21-74 DIRECCIÓN DE INNOVACIÓN Y DESARROLLO</t>
  </si>
  <si>
    <t>30-53 DELEGATURA PARA OPERADORES LOGÍSTICOS DE TECNOLOGÍA EN SALUD Y GESTORES FARMACÉUTICOS</t>
  </si>
  <si>
    <t>30-16 DELEGATURA PARA OPERADORES LOGÍSTICOS DE TECNOLOGÍA EN SALUD Y GESTORES FARMACÉUTICOS</t>
  </si>
  <si>
    <t>8-47 OFICINA ASESORA DE COMUNICACIONES ESTRATÉGICAS E IMAGEN INSTITUCIONAL</t>
  </si>
  <si>
    <t>-</t>
  </si>
  <si>
    <t>VALOR      (TRAYECTO)</t>
  </si>
  <si>
    <t>Resolución No. 000238 del 15 de diciembre de 2025</t>
  </si>
  <si>
    <t xml:space="preserve">C-1999-0300-15-20201C-1999074-02	</t>
  </si>
  <si>
    <t>19-10-00-31</t>
  </si>
  <si>
    <t>1/11/2024 (dd/mm/aaaa)</t>
  </si>
  <si>
    <t>21/11/2024 (dd/mm/aaaa)</t>
  </si>
  <si>
    <t>5/11/2025 (dd/mm/aaaa)</t>
  </si>
  <si>
    <t>11/10/2025 (dd/mm/aaaa)</t>
  </si>
  <si>
    <t>- Nueva
- Adición
- Reducción
- Cancelación</t>
  </si>
  <si>
    <t>12/07/1988 (dd/mm/aaaa)</t>
  </si>
  <si>
    <t>2/02/2021 (dd/mm/aaaa)</t>
  </si>
  <si>
    <t>30/12/2021 (dd/mm/aaaa)</t>
  </si>
  <si>
    <t>2:00 A 3:00 (Formato 24 Hrs)</t>
  </si>
  <si>
    <t>EL (LA) SECRETARIO (A) GENERAL DE LA SUPERINTENDENCIA NACIONAL DE SALUD
En ejercicio de sus facultades legales vigentes autoriza y reconoce una comisión de servicios (funcionario) o autorización de gastos de viaje (contratista), relacionada a continuación:</t>
  </si>
  <si>
    <t>Nota: El Ordenador (a) del Gasto firmará el formato cuando el Sistema Integrado de Información Financiera SIIF Nación no se encuentre en funcionamiento.
* Campos obligatorios</t>
  </si>
  <si>
    <t>El formato toma automaticamente la fecha en que se va a realizar la solicitud.</t>
  </si>
  <si>
    <t>31-74 OFICINA CONTROL DISCIPLINARIO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</si>
</sst>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 #,##0.00_-;\-&quot;$&quot;\ * #,##0.00_-;_-&quot;$&quot;\ * &quot;-&quot;??_-;_-@_-"/>
    <numFmt numFmtId="43" formatCode="_-* #,##0.00_-;\-* #,##0.00_-;_-* &quot;-&quot;??_-;_-@_-"/>
    <numFmt numFmtId="164" formatCode="&quot;$&quot;\ #,##0"/>
    <numFmt numFmtId="165" formatCode="_-[$$-240A]\ * #,##0_-;\-[$$-240A]\ * #,##0_-;_-[$$-240A]\ * &quot;-&quot;_-;_-@_-"/>
    <numFmt numFmtId="166" formatCode="_-[$$-240A]\ * #,##0_-;\-[$$-240A]\ * #,##0_-;_-[$$-240A]\ * &quot;-&quot;??_-;_-@_-"/>
    <numFmt numFmtId="167" formatCode="0.0"/>
    <numFmt numFmtId="168" formatCode="_(* #,##0.00_);_(* \(#,##0.00\);_(* &quot;-&quot;??_);_(@_)"/>
    <numFmt numFmtId="169" formatCode="_(* #,##0_);_(* \(#,##0\);_(* &quot;-&quot;??_);_(@_)"/>
    <numFmt numFmtId="170" formatCode="_-[$$-240A]\ * #,##0.00_-;\-[$$-240A]\ * #,##0.00_-;_-[$$-240A]\ * &quot;-&quot;_-;_-@_-"/>
    <numFmt numFmtId="171" formatCode="_-&quot;$&quot;\ * #,##0_-;\-&quot;$&quot;\ * #,##0_-;_-&quot;$&quot;\ * &quot;-&quot;??_-;_-@_-"/>
    <numFmt numFmtId="172" formatCode="[$$-240A]\ #,##0"/>
    <numFmt numFmtId="173" formatCode="dd/mm/yyyy;@"/>
  </numFmts>
  <fonts count="63">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ptos Estrechos"/>
    </font>
    <font>
      <sz val="11"/>
      <name val="Aptos Estrechos"/>
    </font>
    <font>
      <sz val="11"/>
      <color rgb="FFFF0000"/>
      <name val="Aptos Estrechos"/>
    </font>
    <font>
      <b/>
      <sz val="11"/>
      <color theme="1"/>
      <name val="Aptos Estrechos"/>
    </font>
    <font>
      <sz val="10"/>
      <color theme="1"/>
      <name val="Arial Narrow"/>
      <family val="2"/>
    </font>
    <font>
      <sz val="10"/>
      <color rgb="FF000000"/>
      <name val="Arial Narrow"/>
      <family val="2"/>
    </font>
    <font>
      <sz val="10"/>
      <color theme="1"/>
      <name val="Aptos Narrow"/>
      <family val="2"/>
      <scheme val="minor"/>
    </font>
    <font>
      <sz val="10"/>
      <name val="Aptos Estrechos"/>
    </font>
    <font>
      <sz val="10"/>
      <color rgb="FF000000"/>
      <name val="Aptos Estrechos"/>
    </font>
    <font>
      <sz val="10"/>
      <color theme="1"/>
      <name val="Arial"/>
      <family val="2"/>
    </font>
    <font>
      <sz val="10"/>
      <color rgb="FF000000"/>
      <name val="Arial"/>
      <family val="2"/>
    </font>
    <font>
      <sz val="10"/>
      <color theme="1"/>
      <name val="Aptos Estrechos"/>
    </font>
    <font>
      <sz val="11"/>
      <color rgb="FF000000"/>
      <name val="Aptos Estrechos"/>
    </font>
    <font>
      <sz val="11"/>
      <color theme="1"/>
      <name val="Arial Narrow"/>
      <family val="2"/>
    </font>
    <font>
      <b/>
      <sz val="11"/>
      <color theme="1"/>
      <name val="Arial Narrow"/>
      <family val="2"/>
    </font>
    <font>
      <sz val="11"/>
      <color rgb="FF000000"/>
      <name val="Arial"/>
      <family val="2"/>
    </font>
    <font>
      <sz val="12"/>
      <color theme="1"/>
      <name val="Arial Narrow"/>
      <family val="2"/>
    </font>
    <font>
      <b/>
      <sz val="11"/>
      <color rgb="FF000000"/>
      <name val="Arial"/>
      <family val="2"/>
    </font>
    <font>
      <sz val="11"/>
      <color rgb="FF1F1F1F"/>
      <name val="Google Sans"/>
      <charset val="1"/>
    </font>
    <font>
      <sz val="11"/>
      <color rgb="FF000000"/>
      <name val="Aptos Narrow"/>
      <family val="2"/>
      <scheme val="minor"/>
    </font>
    <font>
      <b/>
      <sz val="11"/>
      <color rgb="FF1F1F1F"/>
      <name val="Google Sans"/>
      <charset val="1"/>
    </font>
    <font>
      <sz val="13"/>
      <color rgb="FF333333"/>
      <name val="Arial"/>
      <family val="2"/>
    </font>
    <font>
      <sz val="11"/>
      <color theme="1"/>
      <name val="Arial"/>
      <family val="2"/>
    </font>
    <font>
      <b/>
      <sz val="11"/>
      <color rgb="FFFF0000"/>
      <name val="Arial"/>
      <family val="2"/>
    </font>
    <font>
      <sz val="10"/>
      <color theme="1"/>
      <name val="Franklin Gothic Book"/>
      <family val="2"/>
    </font>
    <font>
      <sz val="12"/>
      <color rgb="FF000000"/>
      <name val="Arial Narrow"/>
      <family val="2"/>
    </font>
    <font>
      <sz val="18"/>
      <color theme="1"/>
      <name val="Aptos Narrow"/>
      <family val="2"/>
      <scheme val="minor"/>
    </font>
    <font>
      <b/>
      <sz val="12"/>
      <color theme="1"/>
      <name val="Arial Narrow"/>
      <family val="2"/>
    </font>
    <font>
      <b/>
      <sz val="10"/>
      <color theme="1"/>
      <name val="Arial"/>
      <family val="2"/>
    </font>
    <font>
      <b/>
      <sz val="9"/>
      <color theme="1"/>
      <name val="Arial"/>
      <family val="2"/>
    </font>
    <font>
      <sz val="10"/>
      <name val="Arial"/>
      <family val="2"/>
    </font>
    <font>
      <b/>
      <sz val="8"/>
      <color rgb="FF000000"/>
      <name val="Arial"/>
      <family val="2"/>
    </font>
    <font>
      <b/>
      <sz val="8"/>
      <color theme="1"/>
      <name val="Arial"/>
      <family val="2"/>
    </font>
    <font>
      <sz val="8"/>
      <name val="Arial"/>
      <family val="2"/>
    </font>
    <font>
      <b/>
      <sz val="10"/>
      <name val="Arial"/>
      <family val="2"/>
    </font>
    <font>
      <sz val="9"/>
      <color indexed="81"/>
      <name val="Tahoma"/>
      <family val="2"/>
    </font>
    <font>
      <sz val="9"/>
      <color theme="1"/>
      <name val="Tahoma"/>
      <family val="2"/>
    </font>
    <font>
      <b/>
      <sz val="9"/>
      <color indexed="81"/>
      <name val="Tahoma"/>
      <family val="2"/>
    </font>
    <font>
      <sz val="1"/>
      <color theme="1"/>
      <name val="Aptos Narrow"/>
      <family val="2"/>
      <scheme val="minor"/>
    </font>
    <font>
      <sz val="1"/>
      <color theme="1"/>
      <name val="Arial"/>
      <family val="2"/>
    </font>
    <font>
      <sz val="8"/>
      <color theme="1"/>
      <name val="Arial"/>
      <family val="2"/>
    </font>
    <font>
      <sz val="10"/>
      <color theme="1"/>
      <name val="Arial  "/>
    </font>
    <font>
      <sz val="10"/>
      <color rgb="FF242424"/>
      <name val="Arial  "/>
    </font>
    <font>
      <b/>
      <sz val="10"/>
      <color rgb="FF000000"/>
      <name val="Arial  "/>
    </font>
    <font>
      <sz val="10"/>
      <color rgb="FF000000"/>
      <name val="Arial  "/>
    </font>
    <font>
      <b/>
      <sz val="20"/>
      <color theme="1"/>
      <name val="Aptos Narrow"/>
      <family val="2"/>
      <scheme val="minor"/>
    </font>
    <font>
      <b/>
      <sz val="9"/>
      <color rgb="FF000000"/>
      <name val="Arial"/>
      <family val="2"/>
    </font>
    <font>
      <b/>
      <sz val="10"/>
      <color theme="1"/>
      <name val="Arial  "/>
    </font>
    <font>
      <sz val="9"/>
      <name val="Arial"/>
      <family val="2"/>
    </font>
    <font>
      <b/>
      <sz val="10"/>
      <color rgb="FF000000"/>
      <name val="Arial Narrow"/>
      <family val="2"/>
    </font>
    <font>
      <b/>
      <sz val="10"/>
      <color theme="0"/>
      <name val="Arial Narrow"/>
      <family val="2"/>
    </font>
    <font>
      <b/>
      <sz val="10"/>
      <color theme="1"/>
      <name val="Arial Narrow"/>
      <family val="2"/>
    </font>
    <font>
      <sz val="9"/>
      <color theme="1"/>
      <name val="Arial"/>
      <family val="2"/>
    </font>
    <font>
      <b/>
      <sz val="11"/>
      <color theme="0"/>
      <name val="Aptos Narrow"/>
      <family val="2"/>
      <scheme val="minor"/>
    </font>
    <font>
      <b/>
      <sz val="11"/>
      <color theme="0"/>
      <name val="Aptos Narrow"/>
      <family val="2"/>
    </font>
    <font>
      <b/>
      <sz val="24"/>
      <color theme="0"/>
      <name val="Aptos Narrow"/>
      <family val="2"/>
      <scheme val="minor"/>
    </font>
    <font>
      <b/>
      <sz val="11"/>
      <color theme="0"/>
      <name val="Aptos Estrechos"/>
    </font>
    <font>
      <b/>
      <sz val="16"/>
      <color theme="1"/>
      <name val="Aptos Estrechos"/>
    </font>
    <font>
      <b/>
      <sz val="12"/>
      <color theme="3" tint="0.249977111117893"/>
      <name val="Arial"/>
      <family val="2"/>
    </font>
    <font>
      <sz val="12"/>
      <color theme="3" tint="0.249977111117893"/>
      <name val="Arial"/>
      <family val="2"/>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156082"/>
        <bgColor rgb="FFFFC000"/>
      </patternFill>
    </fill>
    <fill>
      <patternFill patternType="solid">
        <fgColor rgb="FFC0E6F5"/>
        <bgColor indexed="64"/>
      </patternFill>
    </fill>
    <fill>
      <patternFill patternType="solid">
        <fgColor rgb="FFFF0000"/>
        <bgColor indexed="64"/>
      </patternFill>
    </fill>
    <fill>
      <patternFill patternType="solid">
        <fgColor theme="2"/>
        <bgColor indexed="64"/>
      </patternFill>
    </fill>
    <fill>
      <patternFill patternType="solid">
        <fgColor rgb="FF15608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rgb="FF000000"/>
      </left>
      <right/>
      <top/>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indexed="64"/>
      </top>
      <bottom style="thin">
        <color indexed="64"/>
      </bottom>
      <diagonal/>
    </border>
    <border>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top style="thin">
        <color rgb="FF000000"/>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rgb="FF000000"/>
      </bottom>
      <diagonal/>
    </border>
  </borders>
  <cellStyleXfs count="6">
    <xf numFmtId="0" fontId="0" fillId="0" borderId="0"/>
    <xf numFmtId="44"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327">
    <xf numFmtId="0" fontId="0" fillId="0" borderId="0" xfId="0"/>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6" fillId="0" borderId="1" xfId="0" applyFont="1" applyBorder="1" applyAlignment="1">
      <alignment horizontal="left" vertical="center" wrapText="1"/>
    </xf>
    <xf numFmtId="0" fontId="0" fillId="0" borderId="0" xfId="0" applyAlignment="1">
      <alignment vertical="center"/>
    </xf>
    <xf numFmtId="0" fontId="7" fillId="0" borderId="0" xfId="0" applyFont="1" applyAlignment="1">
      <alignment horizontal="left" vertical="center"/>
    </xf>
    <xf numFmtId="0" fontId="8" fillId="0" borderId="1" xfId="0" applyFont="1" applyBorder="1" applyAlignment="1">
      <alignment horizontal="left" vertical="center" wrapText="1"/>
    </xf>
    <xf numFmtId="4" fontId="8" fillId="0" borderId="1" xfId="0" applyNumberFormat="1" applyFont="1" applyBorder="1" applyAlignment="1">
      <alignment horizontal="left" vertical="center" wrapText="1"/>
    </xf>
    <xf numFmtId="0" fontId="7" fillId="0" borderId="1" xfId="0" applyFont="1" applyBorder="1" applyAlignment="1">
      <alignment horizontal="left" vertical="center"/>
    </xf>
    <xf numFmtId="14" fontId="8" fillId="0" borderId="1" xfId="0" applyNumberFormat="1" applyFont="1" applyBorder="1" applyAlignment="1">
      <alignment horizontal="left" vertical="center" wrapText="1"/>
    </xf>
    <xf numFmtId="0" fontId="7" fillId="0" borderId="1" xfId="0" applyFont="1" applyBorder="1" applyAlignment="1">
      <alignment horizontal="left" vertical="center" wrapText="1"/>
    </xf>
    <xf numFmtId="164" fontId="8" fillId="0" borderId="1" xfId="0" applyNumberFormat="1" applyFont="1" applyBorder="1" applyAlignment="1">
      <alignment horizontal="left" vertical="center" wrapText="1"/>
    </xf>
    <xf numFmtId="0" fontId="7" fillId="2" borderId="1" xfId="0" applyFont="1" applyFill="1" applyBorder="1" applyAlignment="1">
      <alignment horizontal="left" vertical="center"/>
    </xf>
    <xf numFmtId="0" fontId="8" fillId="0" borderId="3" xfId="0" applyFont="1" applyBorder="1" applyAlignment="1">
      <alignment horizontal="left" vertical="center" wrapText="1"/>
    </xf>
    <xf numFmtId="3" fontId="8" fillId="0" borderId="1" xfId="0" applyNumberFormat="1" applyFont="1" applyBorder="1" applyAlignment="1">
      <alignment horizontal="left" vertical="center" wrapText="1"/>
    </xf>
    <xf numFmtId="0" fontId="7" fillId="0" borderId="1" xfId="0" applyFont="1" applyBorder="1" applyAlignment="1">
      <alignment horizontal="justify" vertical="center" wrapText="1"/>
    </xf>
    <xf numFmtId="49" fontId="8" fillId="0" borderId="1" xfId="0" applyNumberFormat="1" applyFont="1" applyBorder="1" applyAlignment="1">
      <alignment horizontal="left" vertical="center" wrapText="1"/>
    </xf>
    <xf numFmtId="0" fontId="3" fillId="0" borderId="0" xfId="0" applyFont="1" applyAlignment="1">
      <alignment horizontal="left" vertical="center"/>
    </xf>
    <xf numFmtId="0" fontId="14" fillId="0" borderId="0" xfId="0" applyFont="1" applyAlignment="1">
      <alignment horizontal="center" vertical="center"/>
    </xf>
    <xf numFmtId="167" fontId="0" fillId="0" borderId="0" xfId="0" applyNumberFormat="1"/>
    <xf numFmtId="169" fontId="0" fillId="0" borderId="0" xfId="2" applyNumberFormat="1" applyFont="1"/>
    <xf numFmtId="170" fontId="15" fillId="3" borderId="6" xfId="0" applyNumberFormat="1" applyFont="1" applyFill="1" applyBorder="1" applyAlignment="1">
      <alignment horizontal="center" vertical="center"/>
    </xf>
    <xf numFmtId="165" fontId="16" fillId="3" borderId="7" xfId="0" applyNumberFormat="1" applyFont="1" applyFill="1" applyBorder="1" applyAlignment="1">
      <alignment horizontal="left" vertical="center" wrapText="1" indent="3"/>
    </xf>
    <xf numFmtId="0" fontId="16" fillId="0" borderId="7" xfId="0" applyFont="1" applyBorder="1" applyAlignment="1">
      <alignment horizontal="left" vertical="center" wrapText="1"/>
    </xf>
    <xf numFmtId="0" fontId="0" fillId="0" borderId="0" xfId="0" applyAlignment="1">
      <alignment vertical="center" wrapText="1"/>
    </xf>
    <xf numFmtId="0" fontId="17" fillId="0" borderId="1" xfId="0" applyFont="1" applyBorder="1" applyAlignment="1">
      <alignment horizontal="left" vertical="center" wrapText="1" indent="3"/>
    </xf>
    <xf numFmtId="0" fontId="17" fillId="0" borderId="1" xfId="0" applyFont="1" applyBorder="1" applyAlignment="1">
      <alignment horizontal="left" vertical="center" wrapText="1" indent="2"/>
    </xf>
    <xf numFmtId="0" fontId="16" fillId="0" borderId="0" xfId="0" applyFont="1" applyAlignment="1">
      <alignment horizontal="left" vertical="center" wrapText="1"/>
    </xf>
    <xf numFmtId="0" fontId="18" fillId="0" borderId="6" xfId="0" applyFont="1" applyBorder="1" applyAlignment="1">
      <alignment horizontal="left" vertical="center" indent="3"/>
    </xf>
    <xf numFmtId="0" fontId="16" fillId="0" borderId="6" xfId="0" applyFont="1" applyBorder="1" applyAlignment="1">
      <alignment horizontal="left" vertical="center" wrapText="1" indent="3"/>
    </xf>
    <xf numFmtId="0" fontId="16" fillId="0" borderId="6" xfId="0" applyFont="1" applyBorder="1" applyAlignment="1">
      <alignment horizontal="left" vertical="center" wrapText="1"/>
    </xf>
    <xf numFmtId="0" fontId="19" fillId="0" borderId="1" xfId="0" applyFont="1" applyBorder="1"/>
    <xf numFmtId="0" fontId="3" fillId="3" borderId="6" xfId="0" applyFont="1" applyFill="1" applyBorder="1" applyAlignment="1">
      <alignment horizontal="center"/>
    </xf>
    <xf numFmtId="165" fontId="18" fillId="0" borderId="0" xfId="0" applyNumberFormat="1" applyFont="1" applyAlignment="1">
      <alignment horizontal="center" vertical="center"/>
    </xf>
    <xf numFmtId="0" fontId="18" fillId="0" borderId="0" xfId="0" applyFont="1" applyAlignment="1">
      <alignment horizontal="center" vertical="center"/>
    </xf>
    <xf numFmtId="0" fontId="2" fillId="0" borderId="0" xfId="0" applyFont="1"/>
    <xf numFmtId="169" fontId="20" fillId="0" borderId="1" xfId="2" applyNumberFormat="1" applyFont="1" applyBorder="1" applyAlignment="1">
      <alignment vertical="center" wrapText="1"/>
    </xf>
    <xf numFmtId="0" fontId="20" fillId="0" borderId="8" xfId="0" applyFont="1" applyBorder="1" applyAlignment="1">
      <alignment vertical="center" wrapText="1"/>
    </xf>
    <xf numFmtId="0" fontId="18" fillId="0" borderId="1" xfId="0" applyFont="1" applyBorder="1" applyAlignment="1">
      <alignment horizontal="center" vertical="center"/>
    </xf>
    <xf numFmtId="0" fontId="21" fillId="4" borderId="1" xfId="0" applyFont="1" applyFill="1" applyBorder="1" applyAlignment="1">
      <alignment horizontal="center" vertical="center" wrapText="1"/>
    </xf>
    <xf numFmtId="0" fontId="22" fillId="0" borderId="1" xfId="0" applyFont="1" applyBorder="1" applyAlignment="1">
      <alignment horizontal="center" vertical="center"/>
    </xf>
    <xf numFmtId="0" fontId="23" fillId="4" borderId="1" xfId="0" applyFont="1" applyFill="1" applyBorder="1" applyAlignment="1">
      <alignment horizontal="center" vertical="center" wrapText="1"/>
    </xf>
    <xf numFmtId="0" fontId="23" fillId="0" borderId="1" xfId="0" applyFont="1" applyBorder="1" applyAlignment="1">
      <alignment horizontal="center" vertical="center"/>
    </xf>
    <xf numFmtId="0" fontId="0" fillId="0" borderId="0" xfId="0" applyAlignment="1">
      <alignment horizontal="center" indent="1"/>
    </xf>
    <xf numFmtId="171" fontId="0" fillId="0" borderId="1" xfId="0" applyNumberFormat="1" applyBorder="1" applyAlignment="1">
      <alignment horizontal="center"/>
    </xf>
    <xf numFmtId="0" fontId="0" fillId="0" borderId="1" xfId="0" applyBorder="1" applyAlignment="1">
      <alignment horizontal="center"/>
    </xf>
    <xf numFmtId="0" fontId="0" fillId="3" borderId="1" xfId="0" applyFill="1" applyBorder="1" applyAlignment="1">
      <alignment horizontal="center"/>
    </xf>
    <xf numFmtId="0" fontId="24" fillId="0" borderId="0" xfId="0" applyFont="1" applyAlignment="1">
      <alignment horizontal="center" vertical="center" wrapText="1" indent="1"/>
    </xf>
    <xf numFmtId="169" fontId="25" fillId="5" borderId="6" xfId="2" applyNumberFormat="1" applyFont="1" applyFill="1" applyBorder="1" applyAlignment="1">
      <alignment vertical="center" wrapText="1"/>
    </xf>
    <xf numFmtId="3" fontId="25" fillId="5" borderId="6" xfId="0" applyNumberFormat="1" applyFont="1" applyFill="1" applyBorder="1" applyAlignment="1">
      <alignment vertical="center" wrapText="1"/>
    </xf>
    <xf numFmtId="0" fontId="25" fillId="5" borderId="6" xfId="0" applyFont="1" applyFill="1" applyBorder="1" applyAlignment="1">
      <alignment horizontal="center" vertical="center" wrapText="1" indent="1"/>
    </xf>
    <xf numFmtId="0" fontId="25" fillId="3" borderId="7" xfId="0" applyFont="1" applyFill="1" applyBorder="1" applyAlignment="1">
      <alignment vertical="center" wrapText="1"/>
    </xf>
    <xf numFmtId="0" fontId="26" fillId="3" borderId="7"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6" fillId="3" borderId="10" xfId="0" applyFont="1" applyFill="1" applyBorder="1" applyAlignment="1">
      <alignment horizontal="center" vertical="center" wrapText="1" indent="1"/>
    </xf>
    <xf numFmtId="0" fontId="26" fillId="3" borderId="11" xfId="0" applyFont="1" applyFill="1" applyBorder="1" applyAlignment="1">
      <alignment horizontal="center" vertical="center" wrapText="1"/>
    </xf>
    <xf numFmtId="0" fontId="19" fillId="0" borderId="0" xfId="0" applyFont="1"/>
    <xf numFmtId="0" fontId="0" fillId="0" borderId="1" xfId="0" applyBorder="1"/>
    <xf numFmtId="20" fontId="19" fillId="0" borderId="0" xfId="0" applyNumberFormat="1" applyFont="1"/>
    <xf numFmtId="0" fontId="19" fillId="0" borderId="0" xfId="0" applyFont="1" applyAlignment="1">
      <alignment horizontal="center"/>
    </xf>
    <xf numFmtId="49" fontId="19" fillId="0" borderId="0" xfId="0" applyNumberFormat="1" applyFont="1" applyAlignment="1">
      <alignment horizontal="center"/>
    </xf>
    <xf numFmtId="20" fontId="19" fillId="0" borderId="0" xfId="0" applyNumberFormat="1" applyFont="1" applyAlignment="1">
      <alignment horizontal="center"/>
    </xf>
    <xf numFmtId="0" fontId="19" fillId="0" borderId="6" xfId="0" applyFont="1" applyBorder="1" applyAlignment="1">
      <alignment horizontal="left"/>
    </xf>
    <xf numFmtId="0" fontId="19" fillId="0" borderId="6" xfId="0" applyFont="1" applyBorder="1" applyAlignment="1">
      <alignment horizontal="center"/>
    </xf>
    <xf numFmtId="0" fontId="19" fillId="0" borderId="1" xfId="0" applyFont="1" applyBorder="1" applyAlignment="1">
      <alignment horizontal="center"/>
    </xf>
    <xf numFmtId="49" fontId="19" fillId="0" borderId="1" xfId="0" applyNumberFormat="1" applyFont="1" applyBorder="1" applyAlignment="1">
      <alignment horizontal="center"/>
    </xf>
    <xf numFmtId="0" fontId="27" fillId="0" borderId="1" xfId="0" applyFont="1" applyBorder="1" applyAlignment="1">
      <alignment vertical="center"/>
    </xf>
    <xf numFmtId="0" fontId="28" fillId="0" borderId="1" xfId="0" applyFont="1" applyBorder="1"/>
    <xf numFmtId="0" fontId="16" fillId="0" borderId="1" xfId="0" applyFont="1" applyBorder="1" applyAlignment="1">
      <alignment horizontal="center" vertical="center"/>
    </xf>
    <xf numFmtId="0" fontId="28" fillId="0" borderId="1" xfId="0" applyFont="1" applyBorder="1" applyAlignment="1">
      <alignment vertical="center"/>
    </xf>
    <xf numFmtId="0" fontId="19" fillId="0" borderId="6" xfId="0" applyFont="1" applyBorder="1"/>
    <xf numFmtId="0" fontId="29" fillId="0" borderId="0" xfId="0" applyFont="1"/>
    <xf numFmtId="0" fontId="16" fillId="0" borderId="1" xfId="0" applyFont="1" applyBorder="1"/>
    <xf numFmtId="0" fontId="19" fillId="0" borderId="16" xfId="0" applyFont="1" applyBorder="1"/>
    <xf numFmtId="0" fontId="30" fillId="0" borderId="1" xfId="0" applyFont="1" applyBorder="1" applyAlignment="1">
      <alignment horizontal="center"/>
    </xf>
    <xf numFmtId="0" fontId="19" fillId="3" borderId="1" xfId="0" applyFont="1" applyFill="1" applyBorder="1"/>
    <xf numFmtId="0" fontId="19" fillId="3" borderId="0" xfId="0" applyFont="1" applyFill="1"/>
    <xf numFmtId="0" fontId="29" fillId="0" borderId="1" xfId="0" applyFont="1" applyBorder="1"/>
    <xf numFmtId="0" fontId="30" fillId="3" borderId="1" xfId="0" applyFont="1" applyFill="1" applyBorder="1" applyAlignment="1">
      <alignment horizontal="center"/>
    </xf>
    <xf numFmtId="0" fontId="19" fillId="3" borderId="1" xfId="0" applyFont="1" applyFill="1" applyBorder="1" applyAlignment="1">
      <alignment horizontal="center"/>
    </xf>
    <xf numFmtId="0" fontId="19" fillId="3" borderId="6" xfId="0" applyFont="1" applyFill="1" applyBorder="1"/>
    <xf numFmtId="0" fontId="19" fillId="3" borderId="5" xfId="0" applyFont="1" applyFill="1" applyBorder="1" applyAlignment="1">
      <alignment horizontal="center"/>
    </xf>
    <xf numFmtId="0" fontId="41" fillId="0" borderId="0" xfId="0" applyFont="1"/>
    <xf numFmtId="0" fontId="0" fillId="0" borderId="0" xfId="0" applyAlignment="1">
      <alignment horizontal="right"/>
    </xf>
    <xf numFmtId="165" fontId="15" fillId="3" borderId="10" xfId="0" applyNumberFormat="1" applyFont="1" applyFill="1" applyBorder="1" applyAlignment="1">
      <alignment horizontal="center" vertical="center"/>
    </xf>
    <xf numFmtId="0" fontId="20" fillId="0" borderId="9" xfId="0" applyFont="1" applyBorder="1" applyAlignment="1">
      <alignment horizontal="center" vertical="center"/>
    </xf>
    <xf numFmtId="0" fontId="20" fillId="0" borderId="18" xfId="0" applyFont="1" applyBorder="1" applyAlignment="1">
      <alignment horizontal="center" vertical="center"/>
    </xf>
    <xf numFmtId="0" fontId="20" fillId="0" borderId="22" xfId="0" applyFont="1" applyBorder="1" applyAlignment="1">
      <alignment horizontal="center" vertical="center" wrapText="1"/>
    </xf>
    <xf numFmtId="0" fontId="20" fillId="0" borderId="20" xfId="0" applyFont="1" applyBorder="1" applyAlignment="1">
      <alignment vertical="center" wrapText="1"/>
    </xf>
    <xf numFmtId="0" fontId="20" fillId="0" borderId="1" xfId="0" applyFont="1" applyBorder="1" applyAlignment="1">
      <alignment vertical="center"/>
    </xf>
    <xf numFmtId="171" fontId="20" fillId="0" borderId="1" xfId="0" applyNumberFormat="1" applyFont="1" applyBorder="1" applyAlignment="1">
      <alignment vertical="center"/>
    </xf>
    <xf numFmtId="165" fontId="18" fillId="0" borderId="1" xfId="0" applyNumberFormat="1" applyFont="1" applyBorder="1" applyAlignment="1">
      <alignment horizontal="center" vertical="center"/>
    </xf>
    <xf numFmtId="0" fontId="29" fillId="3" borderId="0" xfId="0" applyFont="1" applyFill="1"/>
    <xf numFmtId="0" fontId="44" fillId="0" borderId="22" xfId="0" applyFont="1" applyBorder="1" applyAlignment="1" applyProtection="1">
      <alignment horizontal="center" vertical="center"/>
      <protection hidden="1"/>
    </xf>
    <xf numFmtId="0" fontId="44" fillId="0" borderId="7" xfId="0" applyFont="1" applyBorder="1" applyAlignment="1" applyProtection="1">
      <alignment horizontal="center" vertical="center"/>
      <protection hidden="1"/>
    </xf>
    <xf numFmtId="0" fontId="45" fillId="0" borderId="7" xfId="0" applyFont="1" applyBorder="1" applyAlignment="1">
      <alignment horizontal="center" vertical="center"/>
    </xf>
    <xf numFmtId="0" fontId="45" fillId="0" borderId="7" xfId="0" applyFont="1" applyBorder="1" applyAlignment="1">
      <alignment horizontal="center" vertical="center" wrapText="1"/>
    </xf>
    <xf numFmtId="0" fontId="45" fillId="0" borderId="20" xfId="0" applyFont="1" applyBorder="1" applyAlignment="1">
      <alignment horizontal="center" vertical="center" wrapText="1"/>
    </xf>
    <xf numFmtId="14" fontId="0" fillId="0" borderId="0" xfId="0" applyNumberFormat="1"/>
    <xf numFmtId="1" fontId="0" fillId="0" borderId="0" xfId="0" applyNumberFormat="1"/>
    <xf numFmtId="0" fontId="0" fillId="0" borderId="0" xfId="0" applyAlignment="1">
      <alignment horizontal="center"/>
    </xf>
    <xf numFmtId="0" fontId="48" fillId="3" borderId="23" xfId="0" applyFont="1" applyFill="1" applyBorder="1"/>
    <xf numFmtId="0" fontId="45" fillId="0" borderId="16" xfId="0" applyFont="1" applyBorder="1" applyAlignment="1">
      <alignment horizontal="center" vertical="center" wrapText="1"/>
    </xf>
    <xf numFmtId="49" fontId="0" fillId="0" borderId="0" xfId="0" applyNumberFormat="1"/>
    <xf numFmtId="165" fontId="16" fillId="0" borderId="19" xfId="0" applyNumberFormat="1" applyFont="1" applyBorder="1" applyAlignment="1">
      <alignment horizontal="left" vertical="center" wrapText="1" indent="3"/>
    </xf>
    <xf numFmtId="165" fontId="15" fillId="3" borderId="9" xfId="0" applyNumberFormat="1" applyFont="1" applyFill="1" applyBorder="1" applyAlignment="1">
      <alignment horizontal="center" vertical="center"/>
    </xf>
    <xf numFmtId="14" fontId="44" fillId="10" borderId="10" xfId="0" applyNumberFormat="1" applyFont="1" applyFill="1" applyBorder="1" applyAlignment="1">
      <alignment horizontal="center" vertical="center"/>
    </xf>
    <xf numFmtId="14" fontId="44" fillId="10" borderId="6" xfId="0" applyNumberFormat="1" applyFont="1" applyFill="1" applyBorder="1" applyAlignment="1">
      <alignment horizontal="center" vertical="center"/>
    </xf>
    <xf numFmtId="0" fontId="44" fillId="10" borderId="6" xfId="0" applyFont="1" applyFill="1" applyBorder="1" applyAlignment="1">
      <alignment horizontal="center" vertical="center"/>
    </xf>
    <xf numFmtId="1" fontId="44" fillId="10" borderId="6" xfId="0" applyNumberFormat="1" applyFont="1" applyFill="1" applyBorder="1" applyAlignment="1">
      <alignment horizontal="center" vertical="center"/>
    </xf>
    <xf numFmtId="165" fontId="44" fillId="10" borderId="6" xfId="0" applyNumberFormat="1" applyFont="1" applyFill="1" applyBorder="1" applyAlignment="1">
      <alignment horizontal="center" vertical="center"/>
    </xf>
    <xf numFmtId="44" fontId="44" fillId="10" borderId="6" xfId="0" applyNumberFormat="1" applyFont="1" applyFill="1" applyBorder="1" applyAlignment="1">
      <alignment horizontal="center" vertical="center"/>
    </xf>
    <xf numFmtId="166" fontId="44" fillId="10" borderId="6" xfId="0" applyNumberFormat="1" applyFont="1" applyFill="1" applyBorder="1" applyAlignment="1">
      <alignment horizontal="center" vertical="center"/>
    </xf>
    <xf numFmtId="0" fontId="44" fillId="10" borderId="6" xfId="0" applyFont="1" applyFill="1" applyBorder="1" applyAlignment="1">
      <alignment horizontal="center" vertical="center" wrapText="1"/>
    </xf>
    <xf numFmtId="164" fontId="44" fillId="10" borderId="6" xfId="0" applyNumberFormat="1" applyFont="1" applyFill="1" applyBorder="1" applyAlignment="1">
      <alignment horizontal="center" vertical="center"/>
    </xf>
    <xf numFmtId="166" fontId="44" fillId="10" borderId="19" xfId="0" applyNumberFormat="1" applyFont="1" applyFill="1" applyBorder="1" applyAlignment="1">
      <alignment horizontal="center" vertical="center"/>
    </xf>
    <xf numFmtId="0" fontId="44" fillId="10" borderId="1" xfId="0" applyFont="1" applyFill="1" applyBorder="1" applyAlignment="1">
      <alignment horizontal="center" vertical="center"/>
    </xf>
    <xf numFmtId="14" fontId="45" fillId="10" borderId="6" xfId="0" applyNumberFormat="1" applyFont="1" applyFill="1" applyBorder="1" applyAlignment="1">
      <alignment horizontal="center" vertical="center" wrapText="1"/>
    </xf>
    <xf numFmtId="0" fontId="44" fillId="10" borderId="19" xfId="0" applyFont="1" applyFill="1" applyBorder="1" applyAlignment="1">
      <alignment horizontal="center" vertical="center"/>
    </xf>
    <xf numFmtId="0" fontId="50" fillId="3" borderId="6" xfId="0" applyFont="1" applyFill="1" applyBorder="1" applyAlignment="1">
      <alignment horizontal="center" vertical="center"/>
    </xf>
    <xf numFmtId="0" fontId="44" fillId="10" borderId="10" xfId="0" applyFont="1" applyFill="1" applyBorder="1" applyAlignment="1">
      <alignment horizontal="center" vertical="center"/>
    </xf>
    <xf numFmtId="0" fontId="53" fillId="11" borderId="1" xfId="0" applyFont="1" applyFill="1" applyBorder="1" applyAlignment="1">
      <alignment horizontal="center" vertical="center" wrapText="1"/>
    </xf>
    <xf numFmtId="0" fontId="53" fillId="11" borderId="1" xfId="0" applyFont="1" applyFill="1" applyBorder="1" applyAlignment="1">
      <alignment horizontal="center" vertical="center"/>
    </xf>
    <xf numFmtId="0" fontId="7" fillId="12" borderId="1" xfId="0" applyFont="1" applyFill="1" applyBorder="1" applyAlignment="1">
      <alignment horizontal="left" vertical="center"/>
    </xf>
    <xf numFmtId="0" fontId="8" fillId="12" borderId="1" xfId="0" applyFont="1" applyFill="1" applyBorder="1" applyAlignment="1">
      <alignment horizontal="left" vertical="center" wrapText="1"/>
    </xf>
    <xf numFmtId="14" fontId="8" fillId="12" borderId="1" xfId="0" applyNumberFormat="1" applyFont="1" applyFill="1" applyBorder="1" applyAlignment="1">
      <alignment horizontal="left" vertical="center" wrapText="1"/>
    </xf>
    <xf numFmtId="0" fontId="0" fillId="12" borderId="0" xfId="0" applyFill="1" applyAlignment="1">
      <alignment vertical="center"/>
    </xf>
    <xf numFmtId="0" fontId="7" fillId="12" borderId="1" xfId="0" applyFont="1" applyFill="1" applyBorder="1" applyAlignment="1">
      <alignment horizontal="left" vertical="center" wrapText="1"/>
    </xf>
    <xf numFmtId="49" fontId="8" fillId="12" borderId="1" xfId="0" applyNumberFormat="1" applyFont="1" applyFill="1" applyBorder="1" applyAlignment="1">
      <alignment horizontal="left" vertical="center" wrapText="1"/>
    </xf>
    <xf numFmtId="3" fontId="8" fillId="12" borderId="1" xfId="0" applyNumberFormat="1" applyFont="1" applyFill="1" applyBorder="1" applyAlignment="1">
      <alignment horizontal="left" vertical="center" wrapText="1"/>
    </xf>
    <xf numFmtId="0" fontId="0" fillId="12" borderId="0" xfId="0" applyFill="1"/>
    <xf numFmtId="4" fontId="8" fillId="12" borderId="1" xfId="0" applyNumberFormat="1" applyFont="1" applyFill="1" applyBorder="1" applyAlignment="1">
      <alignment horizontal="left" vertical="center" wrapText="1"/>
    </xf>
    <xf numFmtId="0" fontId="8" fillId="12" borderId="3" xfId="0" applyFont="1" applyFill="1" applyBorder="1" applyAlignment="1">
      <alignment horizontal="left" vertical="center" wrapText="1"/>
    </xf>
    <xf numFmtId="20" fontId="7" fillId="12" borderId="1" xfId="0" applyNumberFormat="1" applyFont="1" applyFill="1" applyBorder="1" applyAlignment="1">
      <alignment horizontal="left" vertical="center" wrapText="1"/>
    </xf>
    <xf numFmtId="0" fontId="8" fillId="12" borderId="5" xfId="0" applyFont="1" applyFill="1" applyBorder="1" applyAlignment="1">
      <alignment horizontal="left" vertical="center" wrapText="1"/>
    </xf>
    <xf numFmtId="0" fontId="9" fillId="12" borderId="1" xfId="0" applyFont="1" applyFill="1" applyBorder="1" applyAlignment="1">
      <alignment horizontal="left" vertical="center" wrapText="1"/>
    </xf>
    <xf numFmtId="164" fontId="8" fillId="12" borderId="1" xfId="0" applyNumberFormat="1" applyFont="1" applyFill="1" applyBorder="1" applyAlignment="1">
      <alignment horizontal="left" vertical="center" wrapText="1"/>
    </xf>
    <xf numFmtId="0" fontId="8" fillId="0" borderId="5" xfId="0" applyFont="1" applyBorder="1" applyAlignment="1">
      <alignment horizontal="left" vertical="center" wrapText="1"/>
    </xf>
    <xf numFmtId="4" fontId="8" fillId="0" borderId="5" xfId="0" applyNumberFormat="1" applyFont="1" applyBorder="1" applyAlignment="1">
      <alignment horizontal="left" vertical="center" wrapText="1"/>
    </xf>
    <xf numFmtId="0" fontId="9" fillId="0" borderId="1" xfId="0" applyFont="1" applyBorder="1" applyAlignment="1">
      <alignment horizontal="left" vertical="center" wrapText="1"/>
    </xf>
    <xf numFmtId="0" fontId="44" fillId="10" borderId="6" xfId="0" applyFont="1" applyFill="1" applyBorder="1" applyAlignment="1">
      <alignment horizontal="left" vertical="center"/>
    </xf>
    <xf numFmtId="49" fontId="44" fillId="10" borderId="6" xfId="0" applyNumberFormat="1" applyFont="1" applyFill="1" applyBorder="1" applyAlignment="1">
      <alignment horizontal="center" vertical="center"/>
    </xf>
    <xf numFmtId="14" fontId="45" fillId="10" borderId="6" xfId="0" applyNumberFormat="1" applyFont="1" applyFill="1" applyBorder="1" applyAlignment="1">
      <alignment horizontal="center" vertical="center"/>
    </xf>
    <xf numFmtId="164" fontId="44" fillId="10" borderId="19" xfId="0" applyNumberFormat="1" applyFont="1" applyFill="1" applyBorder="1" applyAlignment="1">
      <alignment horizontal="center" vertical="center"/>
    </xf>
    <xf numFmtId="168" fontId="0" fillId="0" borderId="0" xfId="2" applyFont="1"/>
    <xf numFmtId="43" fontId="0" fillId="0" borderId="0" xfId="5" applyFont="1"/>
    <xf numFmtId="164" fontId="3" fillId="3" borderId="6" xfId="0" applyNumberFormat="1" applyFont="1" applyFill="1" applyBorder="1" applyAlignment="1">
      <alignment horizontal="center"/>
    </xf>
    <xf numFmtId="14" fontId="57" fillId="13" borderId="0" xfId="0" applyNumberFormat="1" applyFont="1" applyFill="1"/>
    <xf numFmtId="0" fontId="56" fillId="13" borderId="0" xfId="0" applyFont="1" applyFill="1"/>
    <xf numFmtId="49" fontId="19" fillId="0" borderId="0" xfId="0" applyNumberFormat="1" applyFont="1"/>
    <xf numFmtId="0" fontId="0" fillId="0" borderId="0" xfId="0" applyAlignment="1">
      <alignment horizontal="left"/>
    </xf>
    <xf numFmtId="0" fontId="0" fillId="0" borderId="1" xfId="0" applyBorder="1" applyAlignment="1">
      <alignment horizontal="left"/>
    </xf>
    <xf numFmtId="0" fontId="58" fillId="13" borderId="0" xfId="0" applyFont="1" applyFill="1"/>
    <xf numFmtId="0" fontId="19" fillId="0" borderId="3" xfId="0" applyFont="1" applyBorder="1"/>
    <xf numFmtId="0" fontId="19" fillId="0" borderId="14" xfId="0" applyFont="1" applyBorder="1"/>
    <xf numFmtId="0" fontId="19" fillId="0" borderId="5" xfId="0" applyFont="1" applyBorder="1"/>
    <xf numFmtId="0" fontId="0" fillId="14" borderId="0" xfId="0" applyFill="1"/>
    <xf numFmtId="0" fontId="41" fillId="14" borderId="0" xfId="0" applyFont="1" applyFill="1"/>
    <xf numFmtId="0" fontId="0" fillId="14" borderId="0" xfId="0" applyFill="1" applyAlignment="1">
      <alignment horizontal="right"/>
    </xf>
    <xf numFmtId="3" fontId="25" fillId="5" borderId="19" xfId="0" applyNumberFormat="1" applyFont="1" applyFill="1" applyBorder="1" applyAlignment="1">
      <alignment vertical="center" wrapText="1"/>
    </xf>
    <xf numFmtId="169" fontId="25" fillId="5" borderId="10" xfId="2" applyNumberFormat="1" applyFont="1" applyFill="1" applyBorder="1" applyAlignment="1">
      <alignment vertical="center" wrapText="1"/>
    </xf>
    <xf numFmtId="169" fontId="25" fillId="5" borderId="9" xfId="2" applyNumberFormat="1" applyFont="1" applyFill="1" applyBorder="1" applyAlignment="1">
      <alignment vertical="center" wrapText="1"/>
    </xf>
    <xf numFmtId="169" fontId="25" fillId="5" borderId="7" xfId="2" applyNumberFormat="1" applyFont="1" applyFill="1" applyBorder="1" applyAlignment="1">
      <alignment vertical="center" wrapText="1"/>
    </xf>
    <xf numFmtId="169" fontId="25" fillId="5" borderId="1" xfId="2" applyNumberFormat="1" applyFont="1" applyFill="1" applyBorder="1" applyAlignment="1">
      <alignment vertical="center" wrapText="1"/>
    </xf>
    <xf numFmtId="0" fontId="3" fillId="2" borderId="0" xfId="0" applyFont="1" applyFill="1" applyAlignment="1">
      <alignment horizontal="left" vertical="center" wrapText="1"/>
    </xf>
    <xf numFmtId="0" fontId="3" fillId="2" borderId="0" xfId="0" applyFont="1" applyFill="1" applyAlignment="1">
      <alignment horizontal="center" vertical="center" wrapText="1"/>
    </xf>
    <xf numFmtId="0" fontId="0" fillId="2" borderId="0" xfId="0" applyFill="1"/>
    <xf numFmtId="0" fontId="0" fillId="2" borderId="0" xfId="0" applyFill="1" applyAlignment="1">
      <alignment vertical="center"/>
    </xf>
    <xf numFmtId="0" fontId="59" fillId="15" borderId="1" xfId="0" applyFont="1" applyFill="1" applyBorder="1" applyAlignment="1">
      <alignment horizontal="center" vertical="center" wrapText="1"/>
    </xf>
    <xf numFmtId="0" fontId="7" fillId="2" borderId="0" xfId="0" applyFont="1" applyFill="1" applyAlignment="1">
      <alignment horizontal="left" vertical="center"/>
    </xf>
    <xf numFmtId="0" fontId="19" fillId="3" borderId="1" xfId="0" applyFont="1" applyFill="1" applyBorder="1" applyAlignment="1">
      <alignment horizontal="center"/>
    </xf>
    <xf numFmtId="0" fontId="19" fillId="3" borderId="0" xfId="0" applyFont="1" applyFill="1" applyAlignment="1">
      <alignment horizontal="center"/>
    </xf>
    <xf numFmtId="0" fontId="20" fillId="0" borderId="6" xfId="0" applyFont="1" applyBorder="1" applyAlignment="1">
      <alignment horizontal="center" vertical="center"/>
    </xf>
    <xf numFmtId="0" fontId="20" fillId="0" borderId="6" xfId="0" applyFont="1" applyBorder="1" applyAlignment="1">
      <alignment horizontal="center" vertical="center" wrapText="1"/>
    </xf>
    <xf numFmtId="0" fontId="20" fillId="0" borderId="9" xfId="0" applyFont="1" applyBorder="1" applyAlignment="1">
      <alignment horizontal="center" vertical="center" wrapText="1"/>
    </xf>
    <xf numFmtId="0" fontId="56" fillId="13" borderId="0" xfId="0" applyFont="1" applyFill="1" applyAlignment="1">
      <alignment horizontal="center"/>
    </xf>
    <xf numFmtId="0" fontId="56" fillId="13" borderId="0" xfId="0" applyFont="1" applyFill="1" applyAlignment="1">
      <alignment horizontal="left"/>
    </xf>
    <xf numFmtId="0" fontId="60" fillId="0" borderId="2"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3" xfId="0" applyFont="1" applyBorder="1" applyAlignment="1">
      <alignment horizontal="center" vertical="center" wrapText="1"/>
    </xf>
    <xf numFmtId="49" fontId="33" fillId="0" borderId="1" xfId="0" applyNumberFormat="1" applyFont="1" applyBorder="1" applyAlignment="1" applyProtection="1">
      <alignment horizontal="center" vertical="top" wrapText="1"/>
      <protection locked="0"/>
    </xf>
    <xf numFmtId="14" fontId="12" fillId="0" borderId="1" xfId="0" applyNumberFormat="1" applyFont="1" applyBorder="1" applyAlignment="1" applyProtection="1">
      <alignment horizontal="center" vertical="center"/>
      <protection locked="0"/>
    </xf>
    <xf numFmtId="172" fontId="33" fillId="0" borderId="2" xfId="0" applyNumberFormat="1" applyFont="1" applyBorder="1" applyAlignment="1" applyProtection="1">
      <alignment horizontal="center" vertical="center" wrapText="1"/>
      <protection locked="0"/>
    </xf>
    <xf numFmtId="172" fontId="33" fillId="0" borderId="4" xfId="0" applyNumberFormat="1" applyFont="1" applyBorder="1" applyAlignment="1" applyProtection="1">
      <alignment horizontal="center" vertical="center" wrapText="1"/>
      <protection locked="0"/>
    </xf>
    <xf numFmtId="172" fontId="33" fillId="0" borderId="3" xfId="0" applyNumberFormat="1" applyFont="1" applyBorder="1" applyAlignment="1" applyProtection="1">
      <alignment horizontal="center" vertical="center" wrapText="1"/>
      <protection locked="0"/>
    </xf>
    <xf numFmtId="0" fontId="34" fillId="6"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center" vertical="center" wrapText="1"/>
      <protection locked="0"/>
    </xf>
    <xf numFmtId="0" fontId="31" fillId="8" borderId="1" xfId="0" applyFont="1" applyFill="1" applyBorder="1" applyAlignment="1" applyProtection="1">
      <alignment horizontal="center" vertical="center"/>
      <protection hidden="1"/>
    </xf>
    <xf numFmtId="166" fontId="12" fillId="7" borderId="1" xfId="0" applyNumberFormat="1" applyFont="1" applyFill="1" applyBorder="1" applyAlignment="1" applyProtection="1">
      <alignment horizontal="center" vertical="center"/>
      <protection locked="0" hidden="1"/>
    </xf>
    <xf numFmtId="166" fontId="12" fillId="7" borderId="1" xfId="0" applyNumberFormat="1" applyFont="1" applyFill="1" applyBorder="1" applyAlignment="1" applyProtection="1">
      <alignment horizontal="center" vertical="center"/>
      <protection hidden="1"/>
    </xf>
    <xf numFmtId="0" fontId="35" fillId="6" borderId="1" xfId="0" applyFont="1" applyFill="1" applyBorder="1" applyAlignment="1" applyProtection="1">
      <alignment horizontal="center" vertical="center" wrapText="1"/>
      <protection hidden="1"/>
    </xf>
    <xf numFmtId="0" fontId="31" fillId="6" borderId="1" xfId="0" applyFont="1" applyFill="1" applyBorder="1" applyAlignment="1" applyProtection="1">
      <alignment horizontal="center" vertical="center"/>
      <protection hidden="1"/>
    </xf>
    <xf numFmtId="0" fontId="12" fillId="0" borderId="1" xfId="0" applyFont="1" applyBorder="1" applyAlignment="1" applyProtection="1">
      <alignment horizontal="center" vertical="center"/>
      <protection locked="0"/>
    </xf>
    <xf numFmtId="0" fontId="0" fillId="0" borderId="1" xfId="0" applyBorder="1" applyAlignment="1">
      <alignment horizontal="center"/>
    </xf>
    <xf numFmtId="169" fontId="31" fillId="9" borderId="1" xfId="2" applyNumberFormat="1" applyFont="1" applyFill="1" applyBorder="1" applyAlignment="1" applyProtection="1">
      <alignment horizontal="center" vertical="center"/>
      <protection hidden="1"/>
    </xf>
    <xf numFmtId="0" fontId="31" fillId="6" borderId="1" xfId="0" applyFont="1" applyFill="1" applyBorder="1" applyAlignment="1" applyProtection="1">
      <alignment horizontal="right" vertical="center"/>
      <protection hidden="1"/>
    </xf>
    <xf numFmtId="0" fontId="12" fillId="0" borderId="1" xfId="0" applyFont="1" applyBorder="1" applyAlignment="1">
      <alignment horizontal="center" vertical="center"/>
    </xf>
    <xf numFmtId="0" fontId="32" fillId="8" borderId="1" xfId="0" applyFont="1" applyFill="1" applyBorder="1" applyAlignment="1" applyProtection="1">
      <alignment horizontal="center" vertical="center" wrapText="1"/>
      <protection hidden="1"/>
    </xf>
    <xf numFmtId="171" fontId="12" fillId="7" borderId="1" xfId="0" applyNumberFormat="1" applyFont="1" applyFill="1" applyBorder="1" applyAlignment="1" applyProtection="1">
      <alignment horizontal="center" vertical="center"/>
      <protection hidden="1"/>
    </xf>
    <xf numFmtId="0" fontId="42" fillId="0" borderId="15" xfId="0" applyFont="1" applyBorder="1" applyAlignment="1" applyProtection="1">
      <alignment horizontal="center" vertical="center"/>
      <protection hidden="1"/>
    </xf>
    <xf numFmtId="0" fontId="35" fillId="0" borderId="1" xfId="0" applyFont="1" applyBorder="1" applyAlignment="1" applyProtection="1">
      <alignment horizontal="center" vertical="center" wrapText="1"/>
      <protection hidden="1"/>
    </xf>
    <xf numFmtId="0" fontId="12" fillId="0" borderId="1" xfId="0" applyFont="1" applyBorder="1" applyAlignment="1" applyProtection="1">
      <alignment horizontal="center" vertical="center" wrapText="1"/>
      <protection locked="0"/>
    </xf>
    <xf numFmtId="0" fontId="49" fillId="6" borderId="1" xfId="0" applyFont="1" applyFill="1" applyBorder="1" applyAlignment="1" applyProtection="1">
      <alignment horizontal="center" vertical="center" wrapText="1"/>
      <protection hidden="1"/>
    </xf>
    <xf numFmtId="49" fontId="36" fillId="0" borderId="1" xfId="0" applyNumberFormat="1" applyFont="1" applyBorder="1" applyAlignment="1" applyProtection="1">
      <alignment horizontal="center" vertical="center" wrapText="1"/>
      <protection locked="0"/>
    </xf>
    <xf numFmtId="0" fontId="33" fillId="0" borderId="1" xfId="0" applyFont="1" applyBorder="1" applyAlignment="1" applyProtection="1">
      <alignment horizontal="center" vertical="center"/>
      <protection locked="0"/>
    </xf>
    <xf numFmtId="0" fontId="31" fillId="6" borderId="1" xfId="0" applyFont="1" applyFill="1" applyBorder="1" applyAlignment="1" applyProtection="1">
      <alignment horizontal="center" vertical="center" wrapText="1"/>
      <protection hidden="1"/>
    </xf>
    <xf numFmtId="49" fontId="33" fillId="0" borderId="1" xfId="0" applyNumberFormat="1" applyFont="1" applyBorder="1" applyAlignment="1" applyProtection="1">
      <alignment horizontal="center" vertical="center" wrapText="1"/>
      <protection locked="0"/>
    </xf>
    <xf numFmtId="0" fontId="31" fillId="8" borderId="1" xfId="0" applyFont="1" applyFill="1" applyBorder="1" applyAlignment="1" applyProtection="1">
      <alignment horizontal="center" vertical="center" wrapText="1"/>
      <protection hidden="1"/>
    </xf>
    <xf numFmtId="0" fontId="12" fillId="7" borderId="1" xfId="0" applyFont="1" applyFill="1" applyBorder="1" applyAlignment="1" applyProtection="1">
      <alignment horizontal="center" vertical="center"/>
      <protection hidden="1"/>
    </xf>
    <xf numFmtId="0" fontId="32" fillId="6" borderId="1" xfId="0" applyFont="1" applyFill="1" applyBorder="1" applyAlignment="1" applyProtection="1">
      <alignment horizontal="center" vertical="center" wrapText="1"/>
      <protection hidden="1"/>
    </xf>
    <xf numFmtId="0" fontId="2" fillId="6" borderId="1" xfId="0" applyFont="1" applyFill="1" applyBorder="1" applyAlignment="1">
      <alignment horizontal="center" wrapText="1"/>
    </xf>
    <xf numFmtId="0" fontId="31" fillId="9" borderId="2" xfId="0" applyFont="1" applyFill="1" applyBorder="1" applyAlignment="1" applyProtection="1">
      <alignment horizontal="center" vertical="center"/>
      <protection hidden="1"/>
    </xf>
    <xf numFmtId="0" fontId="31" fillId="9" borderId="4" xfId="0" applyFont="1" applyFill="1" applyBorder="1" applyAlignment="1" applyProtection="1">
      <alignment horizontal="center" vertical="center"/>
      <protection hidden="1"/>
    </xf>
    <xf numFmtId="0" fontId="31" fillId="9" borderId="3" xfId="0" applyFont="1" applyFill="1" applyBorder="1" applyAlignment="1" applyProtection="1">
      <alignment horizontal="center" vertical="center"/>
      <protection hidden="1"/>
    </xf>
    <xf numFmtId="0" fontId="42" fillId="0" borderId="13" xfId="0" applyFont="1" applyBorder="1" applyAlignment="1" applyProtection="1">
      <alignment horizontal="center" vertical="center"/>
      <protection hidden="1"/>
    </xf>
    <xf numFmtId="0" fontId="12" fillId="6" borderId="1" xfId="0" applyFont="1" applyFill="1" applyBorder="1" applyAlignment="1" applyProtection="1">
      <alignment horizontal="center" vertical="center"/>
      <protection hidden="1"/>
    </xf>
    <xf numFmtId="172" fontId="33" fillId="0" borderId="1" xfId="0" applyNumberFormat="1" applyFont="1" applyBorder="1" applyAlignment="1" applyProtection="1">
      <alignment horizontal="center" vertical="center" wrapText="1"/>
      <protection locked="0"/>
    </xf>
    <xf numFmtId="0" fontId="31" fillId="6" borderId="2" xfId="0" applyFont="1" applyFill="1" applyBorder="1" applyAlignment="1" applyProtection="1">
      <alignment horizontal="center" vertical="center" wrapText="1"/>
      <protection hidden="1"/>
    </xf>
    <xf numFmtId="0" fontId="31" fillId="6" borderId="4" xfId="0" applyFont="1" applyFill="1" applyBorder="1" applyAlignment="1" applyProtection="1">
      <alignment horizontal="center" vertical="center" wrapText="1"/>
      <protection hidden="1"/>
    </xf>
    <xf numFmtId="168" fontId="33" fillId="2" borderId="6" xfId="2" applyFont="1" applyFill="1" applyBorder="1" applyAlignment="1" applyProtection="1">
      <alignment horizontal="center" vertical="center"/>
      <protection locked="0" hidden="1"/>
    </xf>
    <xf numFmtId="0" fontId="12" fillId="0" borderId="1" xfId="0" applyFont="1" applyBorder="1" applyAlignment="1" applyProtection="1">
      <alignment horizontal="center" vertical="center"/>
      <protection hidden="1"/>
    </xf>
    <xf numFmtId="0" fontId="12" fillId="0" borderId="2" xfId="0" applyFont="1" applyBorder="1" applyAlignment="1" applyProtection="1">
      <alignment horizontal="center" vertical="center"/>
      <protection hidden="1"/>
    </xf>
    <xf numFmtId="169" fontId="33" fillId="7" borderId="6" xfId="2" applyNumberFormat="1" applyFont="1" applyFill="1" applyBorder="1" applyAlignment="1" applyProtection="1">
      <alignment horizontal="center" vertical="center"/>
      <protection hidden="1"/>
    </xf>
    <xf numFmtId="14" fontId="36" fillId="0" borderId="6" xfId="0" applyNumberFormat="1" applyFont="1" applyBorder="1" applyAlignment="1" applyProtection="1">
      <alignment horizontal="center" vertical="center"/>
      <protection locked="0"/>
    </xf>
    <xf numFmtId="49" fontId="36" fillId="0" borderId="6" xfId="0" applyNumberFormat="1" applyFont="1" applyBorder="1" applyAlignment="1" applyProtection="1">
      <alignment horizontal="center" vertical="top"/>
      <protection locked="0"/>
    </xf>
    <xf numFmtId="0" fontId="35" fillId="6" borderId="2" xfId="0" applyFont="1" applyFill="1" applyBorder="1" applyAlignment="1" applyProtection="1">
      <alignment horizontal="center" vertical="center" wrapText="1"/>
      <protection hidden="1"/>
    </xf>
    <xf numFmtId="0" fontId="35" fillId="6" borderId="3" xfId="0" applyFont="1" applyFill="1" applyBorder="1" applyAlignment="1" applyProtection="1">
      <alignment horizontal="center" vertical="center" wrapText="1"/>
      <protection hidden="1"/>
    </xf>
    <xf numFmtId="0" fontId="31" fillId="6" borderId="12" xfId="0" applyFont="1" applyFill="1" applyBorder="1" applyAlignment="1" applyProtection="1">
      <alignment horizontal="center" vertical="center"/>
      <protection hidden="1"/>
    </xf>
    <xf numFmtId="0" fontId="31" fillId="6" borderId="13" xfId="0"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protection hidden="1"/>
    </xf>
    <xf numFmtId="0" fontId="31" fillId="6" borderId="12" xfId="0" applyFont="1" applyFill="1" applyBorder="1" applyAlignment="1" applyProtection="1">
      <alignment horizontal="center" vertical="center" wrapText="1"/>
      <protection hidden="1"/>
    </xf>
    <xf numFmtId="0" fontId="31" fillId="6" borderId="13"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center" vertical="center"/>
      <protection locked="0"/>
    </xf>
    <xf numFmtId="0" fontId="31" fillId="6" borderId="6" xfId="0" applyFont="1" applyFill="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31" fillId="6" borderId="9" xfId="0" applyFont="1" applyFill="1" applyBorder="1" applyAlignment="1" applyProtection="1">
      <alignment horizontal="center" vertical="center"/>
      <protection hidden="1"/>
    </xf>
    <xf numFmtId="0" fontId="36" fillId="7" borderId="9" xfId="0" applyFont="1" applyFill="1" applyBorder="1" applyAlignment="1" applyProtection="1">
      <alignment horizontal="center" vertical="center" wrapText="1" shrinkToFit="1"/>
      <protection hidden="1"/>
    </xf>
    <xf numFmtId="0" fontId="31" fillId="6" borderId="1" xfId="0" applyFont="1" applyFill="1" applyBorder="1" applyAlignment="1">
      <alignment horizontal="center" vertical="center"/>
    </xf>
    <xf numFmtId="0" fontId="12" fillId="6" borderId="6" xfId="0" applyFont="1" applyFill="1" applyBorder="1" applyAlignment="1" applyProtection="1">
      <alignment horizontal="center" vertical="center" wrapText="1"/>
      <protection hidden="1"/>
    </xf>
    <xf numFmtId="0" fontId="12" fillId="6" borderId="19" xfId="0" applyFont="1" applyFill="1" applyBorder="1" applyAlignment="1" applyProtection="1">
      <alignment horizontal="center" vertical="center" wrapText="1"/>
      <protection hidden="1"/>
    </xf>
    <xf numFmtId="0" fontId="12" fillId="0" borderId="6" xfId="0" applyFont="1" applyBorder="1" applyAlignment="1" applyProtection="1">
      <alignment horizontal="center" vertical="center" wrapText="1"/>
      <protection locked="0"/>
    </xf>
    <xf numFmtId="0" fontId="42" fillId="0" borderId="24" xfId="0" applyFont="1" applyBorder="1" applyAlignment="1" applyProtection="1">
      <alignment horizontal="center" vertical="center"/>
      <protection hidden="1"/>
    </xf>
    <xf numFmtId="0" fontId="42" fillId="0" borderId="4" xfId="0" applyFont="1" applyBorder="1" applyAlignment="1" applyProtection="1">
      <alignment horizontal="center" vertical="center"/>
      <protection hidden="1"/>
    </xf>
    <xf numFmtId="0" fontId="32" fillId="8" borderId="2" xfId="0" applyFont="1" applyFill="1" applyBorder="1" applyAlignment="1" applyProtection="1">
      <alignment horizontal="center" vertical="center" wrapText="1"/>
      <protection hidden="1"/>
    </xf>
    <xf numFmtId="0" fontId="32" fillId="8" borderId="5" xfId="0" applyFont="1" applyFill="1" applyBorder="1" applyAlignment="1" applyProtection="1">
      <alignment horizontal="center" vertical="center" wrapText="1"/>
      <protection hidden="1"/>
    </xf>
    <xf numFmtId="0" fontId="32" fillId="8" borderId="12" xfId="0" applyFont="1" applyFill="1" applyBorder="1" applyAlignment="1" applyProtection="1">
      <alignment horizontal="center" vertical="center" wrapText="1"/>
      <protection hidden="1"/>
    </xf>
    <xf numFmtId="0" fontId="13" fillId="6" borderId="5" xfId="0" applyFont="1" applyFill="1" applyBorder="1" applyAlignment="1" applyProtection="1">
      <alignment horizontal="justify" vertical="center" wrapText="1"/>
      <protection hidden="1"/>
    </xf>
    <xf numFmtId="0" fontId="12" fillId="6" borderId="5" xfId="0" applyFont="1" applyFill="1" applyBorder="1" applyAlignment="1" applyProtection="1">
      <alignment horizontal="justify" vertical="center" wrapText="1"/>
      <protection hidden="1"/>
    </xf>
    <xf numFmtId="0" fontId="37" fillId="6" borderId="5" xfId="0" applyFont="1" applyFill="1" applyBorder="1" applyAlignment="1" applyProtection="1">
      <alignment horizontal="center" vertical="center" wrapText="1"/>
      <protection hidden="1"/>
    </xf>
    <xf numFmtId="0" fontId="51" fillId="0" borderId="6" xfId="0" applyFont="1" applyBorder="1" applyAlignment="1" applyProtection="1">
      <alignment horizontal="center" vertical="center" wrapText="1"/>
      <protection locked="0" hidden="1"/>
    </xf>
    <xf numFmtId="0" fontId="31" fillId="0" borderId="1" xfId="0" applyFont="1" applyBorder="1" applyAlignment="1" applyProtection="1">
      <alignment horizontal="center" vertical="center"/>
      <protection hidden="1"/>
    </xf>
    <xf numFmtId="44" fontId="12" fillId="0" borderId="1" xfId="1" applyFont="1" applyFill="1" applyBorder="1" applyAlignment="1" applyProtection="1">
      <alignment horizontal="center" vertical="center"/>
      <protection locked="0"/>
    </xf>
    <xf numFmtId="171" fontId="12" fillId="7" borderId="1" xfId="1" applyNumberFormat="1" applyFont="1" applyFill="1" applyBorder="1" applyAlignment="1" applyProtection="1">
      <alignment horizontal="center" vertical="center"/>
      <protection hidden="1"/>
    </xf>
    <xf numFmtId="0" fontId="31" fillId="6" borderId="1" xfId="0" applyFont="1" applyFill="1" applyBorder="1" applyAlignment="1" applyProtection="1">
      <alignment horizontal="center" vertical="center" wrapText="1" shrinkToFit="1"/>
      <protection hidden="1"/>
    </xf>
    <xf numFmtId="14" fontId="12" fillId="0" borderId="1" xfId="0" applyNumberFormat="1" applyFont="1" applyBorder="1" applyAlignment="1" applyProtection="1">
      <alignment horizontal="center" vertical="center" shrinkToFit="1"/>
      <protection locked="0"/>
    </xf>
    <xf numFmtId="0" fontId="32" fillId="6" borderId="1" xfId="0" applyFont="1" applyFill="1" applyBorder="1" applyAlignment="1" applyProtection="1">
      <alignment horizontal="center" vertical="center"/>
      <protection hidden="1"/>
    </xf>
    <xf numFmtId="14" fontId="33" fillId="0" borderId="1" xfId="0" applyNumberFormat="1" applyFont="1" applyBorder="1" applyAlignment="1" applyProtection="1">
      <alignment horizontal="center" vertical="center" wrapText="1" shrinkToFit="1"/>
      <protection locked="0"/>
    </xf>
    <xf numFmtId="0" fontId="31" fillId="0" borderId="1" xfId="0" applyFont="1" applyBorder="1" applyAlignment="1" applyProtection="1">
      <alignment horizontal="center" vertical="center" wrapText="1"/>
      <protection hidden="1"/>
    </xf>
    <xf numFmtId="14" fontId="31" fillId="0" borderId="1" xfId="0" applyNumberFormat="1" applyFont="1" applyBorder="1" applyAlignment="1" applyProtection="1">
      <alignment horizontal="center" vertical="center"/>
      <protection locked="0"/>
    </xf>
    <xf numFmtId="49" fontId="37" fillId="6" borderId="2" xfId="0" applyNumberFormat="1" applyFont="1" applyFill="1" applyBorder="1" applyAlignment="1" applyProtection="1">
      <alignment horizontal="center" vertical="center" wrapText="1"/>
      <protection hidden="1"/>
    </xf>
    <xf numFmtId="49" fontId="37" fillId="6" borderId="4" xfId="0" applyNumberFormat="1" applyFont="1" applyFill="1" applyBorder="1" applyAlignment="1" applyProtection="1">
      <alignment horizontal="center" vertical="center" wrapText="1"/>
      <protection hidden="1"/>
    </xf>
    <xf numFmtId="49" fontId="33" fillId="0" borderId="21" xfId="0" applyNumberFormat="1" applyFont="1" applyBorder="1" applyAlignment="1" applyProtection="1">
      <alignment horizontal="center" vertical="center" wrapText="1"/>
      <protection locked="0"/>
    </xf>
    <xf numFmtId="49" fontId="33" fillId="0" borderId="4" xfId="0" applyNumberFormat="1" applyFont="1" applyBorder="1" applyAlignment="1" applyProtection="1">
      <alignment horizontal="center" vertical="center" wrapText="1"/>
      <protection locked="0"/>
    </xf>
    <xf numFmtId="49" fontId="33" fillId="0" borderId="3" xfId="0" applyNumberFormat="1" applyFont="1" applyBorder="1" applyAlignment="1" applyProtection="1">
      <alignment horizontal="center" vertical="center" wrapText="1"/>
      <protection locked="0"/>
    </xf>
    <xf numFmtId="0" fontId="12" fillId="6" borderId="2" xfId="0" applyFont="1" applyFill="1" applyBorder="1" applyAlignment="1" applyProtection="1">
      <alignment horizontal="center" vertical="center"/>
      <protection hidden="1"/>
    </xf>
    <xf numFmtId="0" fontId="12" fillId="6" borderId="4" xfId="0" applyFont="1" applyFill="1" applyBorder="1" applyAlignment="1" applyProtection="1">
      <alignment horizontal="center" vertical="center"/>
      <protection hidden="1"/>
    </xf>
    <xf numFmtId="0" fontId="12" fillId="6" borderId="3"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55" fillId="2" borderId="1" xfId="0" applyFont="1" applyFill="1" applyBorder="1" applyAlignment="1" applyProtection="1">
      <alignment horizontal="center" vertical="center" wrapText="1"/>
      <protection hidden="1"/>
    </xf>
    <xf numFmtId="173" fontId="12" fillId="0" borderId="1" xfId="0" applyNumberFormat="1" applyFont="1" applyBorder="1" applyAlignment="1" applyProtection="1">
      <alignment horizontal="center" vertical="center"/>
      <protection hidden="1"/>
    </xf>
    <xf numFmtId="0" fontId="62" fillId="0" borderId="1" xfId="0" applyFont="1" applyBorder="1" applyAlignment="1" applyProtection="1">
      <alignment horizontal="center" vertical="center"/>
      <protection locked="0"/>
    </xf>
    <xf numFmtId="0" fontId="61" fillId="6" borderId="1" xfId="0" applyFont="1" applyFill="1" applyBorder="1" applyAlignment="1" applyProtection="1">
      <alignment horizontal="center" vertical="center" wrapText="1"/>
      <protection hidden="1"/>
    </xf>
    <xf numFmtId="0" fontId="35" fillId="0" borderId="1" xfId="0" applyFont="1" applyBorder="1" applyAlignment="1" applyProtection="1">
      <alignment horizontal="center" vertical="center" wrapText="1"/>
      <protection locked="0"/>
    </xf>
    <xf numFmtId="0" fontId="2" fillId="6" borderId="1" xfId="0" applyFont="1" applyFill="1" applyBorder="1" applyAlignment="1">
      <alignment horizontal="center"/>
    </xf>
    <xf numFmtId="0" fontId="12" fillId="0" borderId="1" xfId="0" applyFont="1" applyBorder="1" applyAlignment="1" applyProtection="1">
      <alignment horizontal="center" vertical="center" wrapText="1"/>
      <protection locked="0" hidden="1"/>
    </xf>
    <xf numFmtId="0" fontId="31" fillId="6" borderId="1" xfId="0" applyFont="1" applyFill="1" applyBorder="1" applyAlignment="1" applyProtection="1">
      <alignment horizontal="center" vertical="center"/>
      <protection locked="0"/>
    </xf>
    <xf numFmtId="14" fontId="33" fillId="0" borderId="1" xfId="0" applyNumberFormat="1" applyFont="1" applyBorder="1" applyAlignment="1" applyProtection="1">
      <alignment horizontal="center" vertical="center" shrinkToFit="1"/>
      <protection locked="0"/>
    </xf>
    <xf numFmtId="0" fontId="31" fillId="6" borderId="1" xfId="0" applyFont="1" applyFill="1" applyBorder="1" applyAlignment="1" applyProtection="1">
      <alignment horizontal="left" vertical="center" wrapText="1"/>
      <protection hidden="1"/>
    </xf>
    <xf numFmtId="14" fontId="12" fillId="0" borderId="2" xfId="0" applyNumberFormat="1" applyFont="1" applyBorder="1" applyAlignment="1" applyProtection="1">
      <alignment horizontal="center" vertical="center" shrinkToFit="1"/>
      <protection locked="0"/>
    </xf>
    <xf numFmtId="14" fontId="12" fillId="0" borderId="4" xfId="0" applyNumberFormat="1" applyFont="1" applyBorder="1" applyAlignment="1" applyProtection="1">
      <alignment horizontal="center" vertical="center" shrinkToFit="1"/>
      <protection locked="0"/>
    </xf>
    <xf numFmtId="14" fontId="12" fillId="0" borderId="3" xfId="0" applyNumberFormat="1" applyFont="1" applyBorder="1" applyAlignment="1" applyProtection="1">
      <alignment horizontal="center" vertical="center" shrinkToFit="1"/>
      <protection locked="0"/>
    </xf>
    <xf numFmtId="1" fontId="55" fillId="0" borderId="1" xfId="0" applyNumberFormat="1" applyFont="1" applyBorder="1" applyAlignment="1" applyProtection="1">
      <alignment horizontal="center" vertical="center" wrapText="1"/>
      <protection locked="0"/>
    </xf>
    <xf numFmtId="49" fontId="33" fillId="0" borderId="6" xfId="0" applyNumberFormat="1" applyFont="1" applyBorder="1" applyAlignment="1" applyProtection="1">
      <alignment vertical="center" wrapText="1"/>
      <protection locked="0"/>
    </xf>
    <xf numFmtId="171" fontId="12" fillId="7" borderId="6" xfId="1" applyNumberFormat="1" applyFont="1" applyFill="1" applyBorder="1" applyAlignment="1" applyProtection="1">
      <alignment horizontal="center" vertical="center"/>
      <protection hidden="1"/>
    </xf>
    <xf numFmtId="0" fontId="12" fillId="6" borderId="6" xfId="0" applyFont="1" applyFill="1" applyBorder="1" applyAlignment="1" applyProtection="1">
      <alignment horizontal="center" vertical="center"/>
      <protection hidden="1"/>
    </xf>
    <xf numFmtId="0" fontId="12" fillId="6" borderId="7" xfId="0" applyFont="1" applyFill="1" applyBorder="1" applyAlignment="1" applyProtection="1">
      <alignment horizontal="center" vertical="center"/>
      <protection hidden="1"/>
    </xf>
    <xf numFmtId="0" fontId="12" fillId="0" borderId="20"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7" borderId="6" xfId="0" applyFont="1" applyFill="1" applyBorder="1" applyAlignment="1" applyProtection="1">
      <alignment horizontal="left" vertical="center"/>
      <protection hidden="1"/>
    </xf>
    <xf numFmtId="0" fontId="32" fillId="6" borderId="9" xfId="0" applyFont="1" applyFill="1" applyBorder="1" applyAlignment="1" applyProtection="1">
      <alignment horizontal="center" vertical="center" wrapText="1" shrinkToFit="1"/>
      <protection hidden="1"/>
    </xf>
    <xf numFmtId="0" fontId="32" fillId="6" borderId="17" xfId="0" applyFont="1" applyFill="1" applyBorder="1" applyAlignment="1" applyProtection="1">
      <alignment horizontal="center" vertical="center" wrapText="1" shrinkToFit="1"/>
      <protection hidden="1"/>
    </xf>
    <xf numFmtId="14" fontId="12" fillId="0" borderId="6" xfId="0" applyNumberFormat="1" applyFont="1" applyBorder="1" applyAlignment="1" applyProtection="1">
      <alignment horizontal="center" vertical="center" shrinkToFit="1"/>
      <protection locked="0"/>
    </xf>
    <xf numFmtId="167" fontId="31" fillId="0" borderId="6" xfId="0" applyNumberFormat="1" applyFont="1" applyBorder="1" applyAlignment="1" applyProtection="1">
      <alignment horizontal="center" vertical="center"/>
      <protection hidden="1"/>
    </xf>
    <xf numFmtId="0" fontId="32" fillId="6" borderId="6" xfId="0" applyFont="1" applyFill="1" applyBorder="1" applyAlignment="1" applyProtection="1">
      <alignment horizontal="center" vertical="center" wrapText="1" shrinkToFit="1"/>
      <protection hidden="1"/>
    </xf>
    <xf numFmtId="0" fontId="32" fillId="6" borderId="19" xfId="0" applyFont="1" applyFill="1" applyBorder="1" applyAlignment="1" applyProtection="1">
      <alignment horizontal="center" vertical="center" wrapText="1" shrinkToFit="1"/>
      <protection hidden="1"/>
    </xf>
    <xf numFmtId="0" fontId="12" fillId="7" borderId="6" xfId="0" applyFont="1" applyFill="1" applyBorder="1" applyAlignment="1" applyProtection="1">
      <alignment vertical="center"/>
      <protection hidden="1"/>
    </xf>
    <xf numFmtId="169" fontId="12" fillId="7" borderId="6" xfId="2" applyNumberFormat="1" applyFont="1" applyFill="1" applyBorder="1" applyAlignment="1" applyProtection="1">
      <alignment horizontal="center" vertical="center"/>
      <protection hidden="1"/>
    </xf>
    <xf numFmtId="0" fontId="31" fillId="8" borderId="2" xfId="0" applyFont="1" applyFill="1" applyBorder="1" applyAlignment="1" applyProtection="1">
      <alignment horizontal="center" vertical="center" wrapText="1"/>
      <protection hidden="1"/>
    </xf>
    <xf numFmtId="0" fontId="35" fillId="6" borderId="5" xfId="0" applyFont="1" applyFill="1" applyBorder="1" applyAlignment="1" applyProtection="1">
      <alignment horizontal="center" vertical="center" wrapText="1"/>
      <protection hidden="1"/>
    </xf>
    <xf numFmtId="0" fontId="12" fillId="0" borderId="4" xfId="0" applyFont="1" applyBorder="1" applyAlignment="1" applyProtection="1">
      <alignment horizontal="center" vertical="center"/>
      <protection hidden="1"/>
    </xf>
    <xf numFmtId="0" fontId="12" fillId="0" borderId="3" xfId="0" applyFont="1" applyBorder="1" applyAlignment="1" applyProtection="1">
      <alignment horizontal="center" vertical="center"/>
      <protection hidden="1"/>
    </xf>
    <xf numFmtId="0" fontId="32" fillId="2" borderId="2" xfId="0" applyFont="1" applyFill="1" applyBorder="1" applyAlignment="1" applyProtection="1">
      <alignment horizontal="center" vertical="center" wrapText="1"/>
      <protection hidden="1"/>
    </xf>
    <xf numFmtId="0" fontId="32" fillId="2" borderId="4" xfId="0" applyFont="1" applyFill="1" applyBorder="1" applyAlignment="1" applyProtection="1">
      <alignment horizontal="center" vertical="center" wrapText="1"/>
      <protection hidden="1"/>
    </xf>
    <xf numFmtId="0" fontId="32" fillId="2" borderId="3" xfId="0" applyFont="1" applyFill="1" applyBorder="1" applyAlignment="1" applyProtection="1">
      <alignment horizontal="center" vertical="center" wrapText="1"/>
      <protection hidden="1"/>
    </xf>
    <xf numFmtId="0" fontId="31" fillId="6" borderId="2" xfId="0" applyFont="1" applyFill="1" applyBorder="1" applyAlignment="1" applyProtection="1">
      <alignment horizontal="center" vertical="center"/>
      <protection hidden="1"/>
    </xf>
    <xf numFmtId="0" fontId="31" fillId="6" borderId="4" xfId="0" applyFont="1" applyFill="1" applyBorder="1" applyAlignment="1" applyProtection="1">
      <alignment horizontal="center" vertical="center"/>
      <protection hidden="1"/>
    </xf>
    <xf numFmtId="0" fontId="31" fillId="6" borderId="3" xfId="0" applyFont="1" applyFill="1" applyBorder="1" applyAlignment="1" applyProtection="1">
      <alignment horizontal="center" vertical="center"/>
      <protection hidden="1"/>
    </xf>
    <xf numFmtId="0" fontId="42" fillId="0" borderId="27" xfId="0" applyFont="1" applyBorder="1" applyAlignment="1" applyProtection="1">
      <alignment horizontal="center" vertical="center"/>
      <protection hidden="1"/>
    </xf>
    <xf numFmtId="0" fontId="12" fillId="0" borderId="25"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12" fillId="6" borderId="1" xfId="0" applyFont="1" applyFill="1" applyBorder="1" applyAlignment="1" applyProtection="1">
      <alignment horizontal="right" vertical="center" wrapText="1"/>
      <protection hidden="1"/>
    </xf>
    <xf numFmtId="0" fontId="12" fillId="6" borderId="18" xfId="0" applyFont="1" applyFill="1" applyBorder="1" applyAlignment="1" applyProtection="1">
      <alignment horizontal="right" vertical="center" wrapText="1"/>
      <protection hidden="1"/>
    </xf>
    <xf numFmtId="0" fontId="36" fillId="7" borderId="6" xfId="0" applyFont="1" applyFill="1" applyBorder="1" applyAlignment="1" applyProtection="1">
      <alignment horizontal="center" vertical="center" wrapText="1" shrinkToFit="1"/>
      <protection hidden="1"/>
    </xf>
    <xf numFmtId="0" fontId="31" fillId="6" borderId="6" xfId="0" applyFont="1" applyFill="1" applyBorder="1" applyAlignment="1" applyProtection="1">
      <alignment horizontal="center" vertical="center" wrapText="1"/>
      <protection hidden="1"/>
    </xf>
    <xf numFmtId="0" fontId="12" fillId="0" borderId="6" xfId="0" applyFont="1" applyBorder="1" applyAlignment="1" applyProtection="1">
      <alignment horizontal="center" vertical="center"/>
      <protection locked="0"/>
    </xf>
    <xf numFmtId="0" fontId="53" fillId="11" borderId="2" xfId="0" applyFont="1" applyFill="1" applyBorder="1" applyAlignment="1">
      <alignment horizontal="center" vertical="center" wrapText="1"/>
    </xf>
    <xf numFmtId="0" fontId="53" fillId="11" borderId="4" xfId="0" applyFont="1" applyFill="1" applyBorder="1" applyAlignment="1">
      <alignment horizontal="center" vertical="center" wrapText="1"/>
    </xf>
    <xf numFmtId="0" fontId="53" fillId="11" borderId="3" xfId="0" applyFont="1" applyFill="1" applyBorder="1" applyAlignment="1">
      <alignment horizontal="center" vertical="center" wrapText="1"/>
    </xf>
  </cellXfs>
  <cellStyles count="6">
    <cellStyle name="Millares" xfId="5" builtinId="3"/>
    <cellStyle name="Millares 2" xfId="2" xr:uid="{491F766A-B3CF-4DB0-BD12-13B4CEE6166E}"/>
    <cellStyle name="Millares 2 2" xfId="3" xr:uid="{5C8711EB-8FDF-49FA-A258-D62D16A2B7EF}"/>
    <cellStyle name="Moneda" xfId="1" builtinId="4"/>
    <cellStyle name="Moneda 2" xfId="4" xr:uid="{FCF61F27-7D79-4A70-BFF2-8BB256E59BB2}"/>
    <cellStyle name="Normal" xfId="0" builtinId="0"/>
  </cellStyles>
  <dxfs count="3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242424"/>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34" formatCode="_-&quot;$&quot;\ * #,##0.00_-;\-&quot;$&quot;\ * #,##0.00_-;_-&quot;$&quot;\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 formatCode="0"/>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left/>
        <right style="thin">
          <color rgb="FF000000"/>
        </right>
        <top style="thin">
          <color rgb="FF000000"/>
        </top>
        <bottom style="thin">
          <color rgb="FF000000"/>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0"/>
        <color rgb="FF000000"/>
        <name val="Arial  "/>
        <scheme val="none"/>
      </font>
      <fill>
        <patternFill patternType="none">
          <fgColor rgb="FF000000"/>
          <bgColor rgb="FFDAF2D0"/>
        </patternFill>
      </fill>
      <alignment horizontal="center" vertical="center" textRotation="0" wrapText="0" indent="0" justifyLastLine="0" shrinkToFit="0" readingOrder="0"/>
    </dxf>
    <dxf>
      <font>
        <b val="0"/>
        <i val="0"/>
        <strike val="0"/>
        <condense val="0"/>
        <extend val="0"/>
        <outline val="0"/>
        <shadow val="0"/>
        <u val="none"/>
        <vertAlign val="baseline"/>
        <sz val="10"/>
        <color rgb="FF242424"/>
        <name val="Arial  "/>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242424"/>
        <name val="Arial  "/>
        <scheme val="none"/>
      </font>
      <numFmt numFmtId="19" formatCode="d/mm/yyyy"/>
      <fill>
        <patternFill patternType="none">
          <fgColor indexed="64"/>
          <bgColor theme="9"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4" formatCode="&quot;$&quot;\ #,##0"/>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
        <scheme val="none"/>
      </font>
      <numFmt numFmtId="164" formatCode="&quot;$&quot;\ #,##0"/>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4" formatCode="&quot;$&quot;\ #,##0"/>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4" formatCode="&quot;$&quot;\ #,##0"/>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0" formatCode="General"/>
      <fill>
        <patternFill patternType="none">
          <fgColor indexed="64"/>
          <bgColor theme="9"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left"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6"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solid">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34" formatCode="_-&quot;$&quot;\ * #,##0.00_-;\-&quot;$&quot;\ * #,##0.00_-;_-&quot;$&quot;\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65" formatCode="_-[$$-240A]\ * #,##0_-;\-[$$-240A]\ * #,##0_-;_-[$$-240A]\ * &quot;-&quot;_-;_-@_-"/>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 formatCode="0"/>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
        <scheme val="none"/>
      </font>
      <numFmt numFmtId="19" formatCode="d/mm/yyyy"/>
      <fill>
        <patternFill patternType="none">
          <fgColor indexed="64"/>
          <bgColor theme="9" tint="0.79998168889431442"/>
        </patternFill>
      </fill>
      <alignment horizontal="center" vertical="center" textRotation="0" wrapText="0"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0"/>
        <color theme="1"/>
        <name val="Arial  "/>
        <scheme val="none"/>
      </font>
      <fill>
        <patternFill patternType="none">
          <fgColor indexed="64"/>
          <bgColor theme="9" tint="0.79998168889431442"/>
        </patternFill>
      </fill>
      <alignment horizontal="center" vertical="center" textRotation="0" wrapText="0" indent="0" justifyLastLine="0" shrinkToFit="0" readingOrder="0"/>
    </dxf>
    <dxf>
      <font>
        <b val="0"/>
        <i val="0"/>
        <strike val="0"/>
        <condense val="0"/>
        <extend val="0"/>
        <outline val="0"/>
        <shadow val="0"/>
        <u val="none"/>
        <vertAlign val="baseline"/>
        <sz val="10"/>
        <color rgb="FF242424"/>
        <name val="Arial  "/>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FF"/>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center" vertical="center" textRotation="0" wrapText="1" relativeIndent="1"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FF"/>
        </patternFill>
      </fill>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rgb="FFFF0000"/>
        <name val="Arial"/>
        <family val="2"/>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Narrow"/>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Narrow"/>
        <family val="2"/>
        <scheme val="none"/>
      </font>
      <border diagonalUp="0" diagonalDown="0">
        <left/>
        <right style="thin">
          <color indexed="64"/>
        </right>
        <top style="thin">
          <color indexed="64"/>
        </top>
        <bottom style="thin">
          <color indexed="64"/>
        </bottom>
        <vertical/>
        <horizontal/>
      </border>
    </dxf>
    <dxf>
      <border outline="0">
        <left style="thin">
          <color indexed="64"/>
        </left>
        <bottom style="thin">
          <color indexed="64"/>
        </bottom>
      </border>
    </dxf>
  </dxfs>
  <tableStyles count="0" defaultTableStyle="TableStyleMedium2" defaultPivotStyle="PivotStyleLight16"/>
  <colors>
    <mruColors>
      <color rgb="FF156082"/>
      <color rgb="FFC0E6F5"/>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60107</xdr:colOff>
      <xdr:row>1</xdr:row>
      <xdr:rowOff>1971</xdr:rowOff>
    </xdr:from>
    <xdr:ext cx="968593" cy="584058"/>
    <xdr:pic>
      <xdr:nvPicPr>
        <xdr:cNvPr id="2" name="Imagen 1">
          <a:extLst>
            <a:ext uri="{FF2B5EF4-FFF2-40B4-BE49-F238E27FC236}">
              <a16:creationId xmlns:a16="http://schemas.microsoft.com/office/drawing/2014/main" id="{F5018996-A601-4C2A-9FFA-8E2D5C067D6F}"/>
            </a:ext>
          </a:extLst>
        </xdr:cNvPr>
        <xdr:cNvPicPr>
          <a:picLocks noChangeAspect="1"/>
        </xdr:cNvPicPr>
      </xdr:nvPicPr>
      <xdr:blipFill>
        <a:blip xmlns:r="http://schemas.openxmlformats.org/officeDocument/2006/relationships" r:embed="rId1"/>
        <a:stretch>
          <a:fillRect/>
        </a:stretch>
      </xdr:blipFill>
      <xdr:spPr>
        <a:xfrm>
          <a:off x="726857" y="87696"/>
          <a:ext cx="968593" cy="584058"/>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8B0EFC-D94E-4DFE-9190-9BC13DAEA10B}" name="TIPO" displayName="TIPO" ref="S36:T42" totalsRowShown="0" tableBorderDxfId="300">
  <autoFilter ref="S36:T42" xr:uid="{408B0EFC-D94E-4DFE-9190-9BC13DAEA10B}"/>
  <tableColumns count="2">
    <tableColumn id="1" xr3:uid="{5727505E-5D3A-476A-9A9F-D37B523E2ADE}" name="*TIPO DE SOLICITUD" dataDxfId="299"/>
    <tableColumn id="2" xr3:uid="{0FF9F48E-F07B-4400-B008-F70EFA8D4943}" name="CANCELACIÓN" dataDxfId="29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501611-9B45-425E-BB21-70062E83BA50}" name="Tabla24" displayName="Tabla24" ref="A1:K30" totalsRowShown="0" headerRowDxfId="297" dataDxfId="295" headerRowBorderDxfId="296" tableBorderDxfId="294" totalsRowBorderDxfId="293">
  <autoFilter ref="A1:K30" xr:uid="{66501611-9B45-425E-BB21-70062E83BA50}"/>
  <tableColumns count="11">
    <tableColumn id="1" xr3:uid="{323AAC2C-4173-4AA6-90BA-020098D0EBCF}" name="GRADO" dataDxfId="292"/>
    <tableColumn id="2" xr3:uid="{68E40533-C443-4BDC-9938-7F773D84C15A}" name="DIRECTOR" dataDxfId="291"/>
    <tableColumn id="3" xr3:uid="{A39CA337-5D7E-4F3B-B20F-952C8B145DEE}" name="ASESOR" dataDxfId="290"/>
    <tableColumn id="4" xr3:uid="{F18E2C20-EA9E-4995-897C-134F1D6C2D4A}" name="PROFESIONAL" dataDxfId="289"/>
    <tableColumn id="5" xr3:uid="{E7D5FED1-E931-4D65-945F-78868023D1B7}" name="TECNICO" dataDxfId="288"/>
    <tableColumn id="6" xr3:uid="{D3502435-7B8F-428A-9CE9-D4EAFBFE7EE0}" name="ASISTENCIAL" dataDxfId="287"/>
    <tableColumn id="7" xr3:uid="{2F47F956-844B-472E-AF8E-4EA9117E27A1}" name="CONTRATISTA" dataDxfId="286"/>
    <tableColumn id="8" xr3:uid="{E94D98EA-ACDD-4AB5-82AA-82A8B2E58D0D}" name="SUPERINTENDENTE" dataDxfId="285"/>
    <tableColumn id="9" xr3:uid="{2D16D17E-19A9-4FE9-B1C0-8DB50A0BC186}" name="S. DELEGADO" dataDxfId="284"/>
    <tableColumn id="10" xr3:uid="{7F598DC0-05D7-4EFD-ABDF-A2F42122059E}" name="SEC. GENERAL" dataDxfId="283"/>
    <tableColumn id="11" xr3:uid="{9327607F-8ED7-434F-BBE9-05DA863A242F}" name="JEFE DE OFICINA" dataDxfId="2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E776067-DB0B-417C-95C5-AD9DB1E77756}" name="Tabla3" displayName="Tabla3" ref="C1:EY2" totalsRowShown="0" headerRowDxfId="281" dataDxfId="280" tableBorderDxfId="279">
  <tableColumns count="153">
    <tableColumn id="1" xr3:uid="{EBE75634-6F61-427D-810C-8726EEFF5F9C}" name="FECHA SOLICITUD" dataDxfId="278">
      <calculatedColumnFormula>IF(GFFT26!G13="","",GFFT26!G13)</calculatedColumnFormula>
    </tableColumn>
    <tableColumn id="2" xr3:uid="{CC603ED4-C8FE-4475-A675-27C26F40BA27}" name="TIPO DE SOLICITUD" dataDxfId="277">
      <calculatedColumnFormula>IF(GFFT26!U13="","",GFFT26!U13)</calculatedColumnFormula>
    </tableColumn>
    <tableColumn id="3" xr3:uid="{1BCD6BA2-FC26-498E-ABCE-4922F7157184}" name="RADICADO No. " dataDxfId="276">
      <calculatedColumnFormula>IF(GFFT26!AP13="","",GFFT26!AP13)</calculatedColumnFormula>
    </tableColumn>
    <tableColumn id="4" xr3:uid="{3643D871-8ECF-405A-9605-C2F1A7A74154}" name="#  RADICADO INICIAL" dataDxfId="275">
      <calculatedColumnFormula>IF(GFFT26!BG13="","",GFFT26!BG13)</calculatedColumnFormula>
    </tableColumn>
    <tableColumn id="5" xr3:uid="{218B9BDF-F925-40EF-9B31-827BFB411969}" name="LA COMISIÓN ES EN CUMPLIMIENTO DE LA SENTENCIA No." dataDxfId="274"/>
    <tableColumn id="6" xr3:uid="{150F7533-D9C2-4360-B94E-333D5DBD7EC8}" name="CUAL ?" dataDxfId="273"/>
    <tableColumn id="7" xr3:uid="{21F0626C-5F32-4AFC-B900-871095C11059}" name="NOMBRE (S)" dataDxfId="272"/>
    <tableColumn id="8" xr3:uid="{CFE5AFF8-F90D-4262-8734-F818A9F6398B}" name="APELLIDOS (S)" dataDxfId="271"/>
    <tableColumn id="158" xr3:uid="{D35106F0-7C51-4BBE-83F2-0B53D7D4DF40}" name="TIPO DOCUMENTO" dataDxfId="270"/>
    <tableColumn id="9" xr3:uid="{1C403D7E-EBF0-466A-9E07-1B82569B975D}" name="NÚMERO" dataDxfId="269">
      <calculatedColumnFormula>IF(GFFT26!AH19="","",GFFT26!AH19)</calculatedColumnFormula>
    </tableColumn>
    <tableColumn id="10" xr3:uid="{66BA3250-D08F-481B-9A16-C851FE159DEE}" name="F.NACIMIENTO" dataDxfId="268"/>
    <tableColumn id="11" xr3:uid="{C319877E-2D47-48D6-ACC9-66DA098DCE16}" name="NO. CELULAR" dataDxfId="267">
      <calculatedColumnFormula>IF(GFFT26!AQ19="","",GFFT26!AQ19)</calculatedColumnFormula>
    </tableColumn>
    <tableColumn id="12" xr3:uid="{E79DB688-EAA8-4AD1-83FE-6CB4137AF040}" name="CUENTA BANCO" dataDxfId="266"/>
    <tableColumn id="13" xr3:uid="{04E1BB09-33A0-4F87-AE47-58C660535D11}" name="BANCO " dataDxfId="265"/>
    <tableColumn id="14" xr3:uid="{0E57B9C5-3B49-4851-9E3A-5C232CC6F355}" name="SALARIO " dataDxfId="264"/>
    <tableColumn id="15" xr3:uid="{8749F80B-FFAC-4335-BAAA-46037922FC3F}" name="HONORARIOS" dataDxfId="263"/>
    <tableColumn id="16" xr3:uid="{D23C427B-625E-48EB-89B5-A6533B2B61CD}" name="CARGO" dataDxfId="262"/>
    <tableColumn id="17" xr3:uid="{AB658E6F-5B0F-4249-9334-5E3F94CADCDC}" name="GRADO" dataDxfId="261"/>
    <tableColumn id="18" xr3:uid="{C272321F-2FE0-4CE8-8D88-DCA470277DD2}" name="DEPENDENCIA" dataDxfId="260"/>
    <tableColumn id="19" xr3:uid="{A8508D31-9002-4F0B-A5B8-150375FC5E08}" name="FECHA INICIO CONTRATO" dataDxfId="259"/>
    <tableColumn id="20" xr3:uid="{4D9B5362-4DEC-428A-9E56-B825B5F65F5D}" name="FECHA FIN CONTRATO" dataDxfId="258"/>
    <tableColumn id="21" xr3:uid="{FAA47D71-2170-4D48-942D-30B46E49115D}" name="OBLIGADO A FACTURAR" dataDxfId="257"/>
    <tableColumn id="22" xr3:uid="{6F93C3D3-A97C-43B3-B81B-924B4EF5A4F1}" name="FECHA INICIO" dataDxfId="256"/>
    <tableColumn id="23" xr3:uid="{71226D27-DB88-4300-8624-8589E351EEAD}" name="FECHA TERMINACION " dataDxfId="255"/>
    <tableColumn id="24" xr3:uid="{15FBD599-5E3A-40F3-9A9E-F4224E14C208}" name="DIAS" dataDxfId="254"/>
    <tableColumn id="25" xr3:uid="{DB9CA23D-8C45-4494-AB8D-81A9476A64DE}" name="ORIGEN DEPTO" dataDxfId="253"/>
    <tableColumn id="26" xr3:uid="{94DF7964-6B64-459C-8DF6-9F357485E529}" name="ORIGEN MUNICIPIO" dataDxfId="252"/>
    <tableColumn id="27" xr3:uid="{1BE21788-E460-48EA-8A59-B85477F5B58B}" name="DESTINO DEPTO" dataDxfId="251"/>
    <tableColumn id="28" xr3:uid="{655CD6C8-CB03-4E80-9AF6-031ED0199061}" name="DESTINO MUNICIPIO" dataDxfId="250"/>
    <tableColumn id="29" xr3:uid="{28AD6ABF-4CF1-4F78-A212-21A8EAD64760}" name="VALOR VIATICO" dataDxfId="249"/>
    <tableColumn id="30" xr3:uid="{E96F2ACE-7C01-4759-8461-B24F4772402B}" name="OBJETO " dataDxfId="248"/>
    <tableColumn id="31" xr3:uid="{1053BE42-3017-4EF4-9F16-D22182F1ACE8}" name="*JUSTIFIQUE ¿POR QUE LA ACTIVIDAD NO SE PUEDE HACER POR MEDIOS VIRTUALES?" dataDxfId="247"/>
    <tableColumn id="32" xr3:uid="{40041CD9-6184-46C8-87AC-C9D9E887ACD4}" name="*¿POR QUÉ ES INDISPENSABLE SU ASISTENCIA A LA COMISIÓN?" dataDxfId="246"/>
    <tableColumn id="33" xr3:uid="{71261096-5FD6-4B4D-88AA-C3A47F13C3A2}" name="TIPO RUBRO " dataDxfId="245"/>
    <tableColumn id="34" xr3:uid="{54FED7D0-E71B-4AB3-A9BA-FA8A9E140C3E}" name="T.A. DEPENDENCIA" dataDxfId="244"/>
    <tableColumn id="35" xr3:uid="{21D07585-4832-4238-8B71-2F40EC82D5BD}" name="T.A. RUBRO" dataDxfId="243"/>
    <tableColumn id="36" xr3:uid="{000A1E4C-A4D6-4165-95A1-84261EC785B7}" name="T.A. DESCRIPCIÓN" dataDxfId="242"/>
    <tableColumn id="37" xr3:uid="{B063C204-4290-4A2D-BC16-D8615D46C5DC}" name="T.A. RESPONSABLE DE LOS RECURSOS " dataDxfId="241"/>
    <tableColumn id="38" xr3:uid="{368F869D-C077-46EF-85AE-384BEDCA4699}" name="R1" dataDxfId="240">
      <calculatedColumnFormula>AO1</calculatedColumnFormula>
    </tableColumn>
    <tableColumn id="39" xr3:uid="{5B4C1D20-D053-4836-9DA5-EC477857644A}" name="T.A R1 ORIGEN" dataDxfId="239"/>
    <tableColumn id="40" xr3:uid="{ED415411-2403-4123-9592-291941678083}" name="T.A R1 FECHA" dataDxfId="238">
      <calculatedColumnFormula>IF(GFFT26!O40="","",GFFT26!O40)</calculatedColumnFormula>
    </tableColumn>
    <tableColumn id="41" xr3:uid="{B1DB1CFB-A5CC-453A-B612-7EBB5DEDC9CE}" name="T.A R1 HORA" dataDxfId="237">
      <calculatedColumnFormula>IF(GFFT26!V40="","",GFFT26!V40)</calculatedColumnFormula>
    </tableColumn>
    <tableColumn id="42" xr3:uid="{51A913E1-16AC-40BE-8FE3-E151C41E9B06}" name="T.A R1 $ TRANSPORTE1" dataDxfId="236">
      <calculatedColumnFormula>IF(GFFT26!AB40="","",GFFT26!AB40)</calculatedColumnFormula>
    </tableColumn>
    <tableColumn id="160" xr3:uid="{835FD707-008F-4A73-8947-DE916CD2B13E}" name="T.A R1 LLEVA TRASPORTE " dataDxfId="235">
      <calculatedColumnFormula>IF(GFFT26!AI40="","",GFFT26!AI40)</calculatedColumnFormula>
    </tableColumn>
    <tableColumn id="43" xr3:uid="{7BEF1D47-BB63-449E-878C-2C77BEA32532}" name="T.A R1 DESTINO" dataDxfId="234">
      <calculatedColumnFormula>IF(GFFT26!AK40="","",GFFT26!AK40)</calculatedColumnFormula>
    </tableColumn>
    <tableColumn id="46" xr3:uid="{5747AEDE-416E-4CD7-B8FC-148D11C7862F}" name="T.A R1 $ TRANSPORTE2" dataDxfId="233">
      <calculatedColumnFormula>IF(GFFT26!AW40="","",GFFT26!AW40)</calculatedColumnFormula>
    </tableColumn>
    <tableColumn id="161" xr3:uid="{F83E85E0-AF68-4D62-86E9-4F9675A0E240}" name="LLEVA TRASPORTE" dataDxfId="232">
      <calculatedColumnFormula>IF(GFFT26!BD40="","",GFFT26!BD40)</calculatedColumnFormula>
    </tableColumn>
    <tableColumn id="48" xr3:uid="{BE918DC7-823F-4075-822C-563D6C6DAD6A}" name="T.A R1 TOTAL $ DESTINO AEROPUERTO" dataDxfId="231">
      <calculatedColumnFormula>IF(GFFT26!BF40="","",GFFT26!BF40)</calculatedColumnFormula>
    </tableColumn>
    <tableColumn id="49" xr3:uid="{C191BF77-CD61-4F37-B080-8268D38A7001}" name="R2" dataDxfId="230">
      <calculatedColumnFormula>AY1</calculatedColumnFormula>
    </tableColumn>
    <tableColumn id="50" xr3:uid="{4D97138E-E95D-4A18-8D26-BB5797B2D604}" name="T.A/R2.ORIGEN" dataDxfId="229">
      <calculatedColumnFormula>IF(GFFT26!C41="","",GFFT26!C41)</calculatedColumnFormula>
    </tableColumn>
    <tableColumn id="51" xr3:uid="{3FA447AF-2D38-4805-8796-E0CFA5F35F4C}" name="T.A/R2.FECHA" dataDxfId="228">
      <calculatedColumnFormula>IF(GFFT26!O41="","",GFFT26!O41)</calculatedColumnFormula>
    </tableColumn>
    <tableColumn id="52" xr3:uid="{A8757B23-055E-4174-BC65-F2906BDFFCD9}" name="T.A/R2.HORA" dataDxfId="227">
      <calculatedColumnFormula>IF(GFFT26!V41="","",GFFT26!V41)</calculatedColumnFormula>
    </tableColumn>
    <tableColumn id="53" xr3:uid="{E8964B53-F089-4F15-8E68-9190F9129FCB}" name="T.A/R2. $ TRANSPORTE" dataDxfId="226">
      <calculatedColumnFormula>IF(GFFT26!AB41="","",GFFT26!AB41)</calculatedColumnFormula>
    </tableColumn>
    <tableColumn id="162" xr3:uid="{8EBFBD8D-1C8F-4105-B4A3-5789DF95A16E}" name="LLEVA TRASPORTE2" dataDxfId="225">
      <calculatedColumnFormula>IF(GFFT26!BD41="","",GFFT26!BD41)</calculatedColumnFormula>
    </tableColumn>
    <tableColumn id="54" xr3:uid="{4D4170D3-13C5-48D2-89B9-8009021EA062}" name="T.A/R2. DESTINO" dataDxfId="224">
      <calculatedColumnFormula>IF(GFFT26!AK41="","",GFFT26!AK41)</calculatedColumnFormula>
    </tableColumn>
    <tableColumn id="57" xr3:uid="{51D78087-6A80-456F-8695-C548E942D93C}" name="T.A/R2. $ TRANSPORTE2" dataDxfId="223">
      <calculatedColumnFormula>IF(GFFT26!AW41="","",GFFT26!AW41)</calculatedColumnFormula>
    </tableColumn>
    <tableColumn id="58" xr3:uid="{64EE9546-8BC4-48AD-A6F8-0C2167EC8BC5}" name="LLEVA TRASPORTE 2" dataDxfId="222">
      <calculatedColumnFormula>IF(GFFT26!BD41="","",GFFT26!BD41)</calculatedColumnFormula>
    </tableColumn>
    <tableColumn id="59" xr3:uid="{4CA70EAA-5FFC-4F70-ACE6-94B1A4161F6A}" name="T.A/R2. TOTAL $ DESTINO AEROPUERTO" dataDxfId="221">
      <calculatedColumnFormula>IF(GFFT26!BF41="","",GFFT26!BF41)</calculatedColumnFormula>
    </tableColumn>
    <tableColumn id="60" xr3:uid="{9E839443-FED0-4BA2-9C29-54457D8BD70C}" name="R3" dataDxfId="220">
      <calculatedColumnFormula>+BI1</calculatedColumnFormula>
    </tableColumn>
    <tableColumn id="61" xr3:uid="{F9278BB2-51B5-4921-8898-90EB00C4AE9C}" name="T.A/R3 ORIGEN" dataDxfId="219">
      <calculatedColumnFormula>IF(GFFT26!C42="","",GFFT26!C42)</calculatedColumnFormula>
    </tableColumn>
    <tableColumn id="62" xr3:uid="{973F299D-7904-4A5C-826B-2B2C7387DCDD}" name="T.A/R3. FECHA" dataDxfId="218">
      <calculatedColumnFormula>IF(GFFT26!O42="","",GFFT26!O42)</calculatedColumnFormula>
    </tableColumn>
    <tableColumn id="63" xr3:uid="{2067B65A-455C-48FE-B05D-AF6121DDC67B}" name="T.A/R3. HORA" dataDxfId="217">
      <calculatedColumnFormula>IF(GFFT26!V42="","",GFFT26!V42)</calculatedColumnFormula>
    </tableColumn>
    <tableColumn id="64" xr3:uid="{B7035322-1E98-4A4E-96B5-2490FD4BBDE5}" name="T.A/R3. $ TRANSPORTE" dataDxfId="216">
      <calculatedColumnFormula>IF(GFFT26!AB42="","",GFFT26!AB42)</calculatedColumnFormula>
    </tableColumn>
    <tableColumn id="163" xr3:uid="{F9DC7858-03F2-4AEE-BEC4-95091C7139AE}" name="LLEVA TRASPORTE 3" dataDxfId="215">
      <calculatedColumnFormula>IF(GFFT26!AI42="","",GFFT26!AI42)</calculatedColumnFormula>
    </tableColumn>
    <tableColumn id="65" xr3:uid="{48CEE74D-621E-4092-8D88-03F3E76555A2}" name="T.A/R3. DESTINO" dataDxfId="214">
      <calculatedColumnFormula>IF(GFFT26!AK42="","",GFFT26!AK42)</calculatedColumnFormula>
    </tableColumn>
    <tableColumn id="68" xr3:uid="{6E33DDC8-0CBF-40B8-A0D5-F08950B5B628}" name="T.A/R3. $ TRANSPORTE3" dataDxfId="213">
      <calculatedColumnFormula>IF(GFFT26!AW42="","",GFFT26!AW42)</calculatedColumnFormula>
    </tableColumn>
    <tableColumn id="69" xr3:uid="{A2D3B728-8E02-4DEC-B0F7-8740A33EA96F}" name="LLEVA TRASPORTES " dataDxfId="212">
      <calculatedColumnFormula>IF(GFFT26!BD42="","",GFFT26!BD42)</calculatedColumnFormula>
    </tableColumn>
    <tableColumn id="70" xr3:uid="{369DE38A-8D67-454E-A354-BF12290B3FB7}" name="T.A/R3. TOTAL $ DESTINO AEROPUERTO" dataDxfId="211">
      <calculatedColumnFormula>IF(GFFT26!BF42="","",GFFT26!BF42)</calculatedColumnFormula>
    </tableColumn>
    <tableColumn id="71" xr3:uid="{F111C47F-2255-4E62-A74A-957FDFA25787}" name="R4" dataDxfId="210">
      <calculatedColumnFormula>+BS1</calculatedColumnFormula>
    </tableColumn>
    <tableColumn id="72" xr3:uid="{283B63E7-278E-49F6-9E80-FF8EDBEE0A6E}" name="T.A/R4.  ORIGEN" dataDxfId="209"/>
    <tableColumn id="73" xr3:uid="{30822685-9E76-4E73-A03D-5506CE27F314}" name="T.A/R4.  FECHA" dataDxfId="208">
      <calculatedColumnFormula>IF(GFFT26!O43="","",GFFT26!O43)</calculatedColumnFormula>
    </tableColumn>
    <tableColumn id="74" xr3:uid="{F2D94D46-9324-4C6E-8713-B7DD301C6C82}" name="T.A/R4.  HORA" dataDxfId="207">
      <calculatedColumnFormula>IF(GFFT26!V43="","",GFFT26!V43)</calculatedColumnFormula>
    </tableColumn>
    <tableColumn id="75" xr3:uid="{70D26306-2047-4AC6-B505-55D9CA3A9919}" name="T.A/R4.   $ TRANSPORTE" dataDxfId="206">
      <calculatedColumnFormula>IF(GFFT26!AB43="","",GFFT26!AB43)</calculatedColumnFormula>
    </tableColumn>
    <tableColumn id="166" xr3:uid="{1CBF778B-702D-499C-9026-22BC1A99CEA9}" name="LLEVA TRASPORTES 4" dataDxfId="205">
      <calculatedColumnFormula>IF(GFFT26!AI43="","",GFFT26!AI43)</calculatedColumnFormula>
    </tableColumn>
    <tableColumn id="76" xr3:uid="{E8470857-4C09-4969-81A9-34728F717B63}" name="T.A/R4.  DESTINO" dataDxfId="204">
      <calculatedColumnFormula>IF(GFFT26!AK43="","",GFFT26!AK43)</calculatedColumnFormula>
    </tableColumn>
    <tableColumn id="79" xr3:uid="{82E43D96-F4A4-4B46-8F45-45F9741B4D3D}" name="T.A/R4.  $ TRANSPORTE" dataDxfId="203">
      <calculatedColumnFormula>IF(GFFT26!AW43="","",GFFT26!AW43)</calculatedColumnFormula>
    </tableColumn>
    <tableColumn id="80" xr3:uid="{B9FF867E-39BB-4C77-81F2-2174DEE4F12B}" name="LLEVA TRASPORTES4" dataDxfId="202">
      <calculatedColumnFormula>IF(GFFT26!BD43="","",GFFT26!BD43)</calculatedColumnFormula>
    </tableColumn>
    <tableColumn id="81" xr3:uid="{59597643-5FCF-47B4-9FA7-40259D05B4BB}" name="T.A/R4.  TOTAL $ DESTINO AEROPUERTO" dataDxfId="201">
      <calculatedColumnFormula>IF(GFFT26!BF43="","",GFFT26!BF43)</calculatedColumnFormula>
    </tableColumn>
    <tableColumn id="82" xr3:uid="{0B656CB4-CE76-448B-B357-73180FBF54E9}" name="R5" dataDxfId="200"/>
    <tableColumn id="83" xr3:uid="{FB7997F2-CC79-401F-8127-01F150484A86}" name="T.A/R5.  ORIGEN" dataDxfId="199"/>
    <tableColumn id="84" xr3:uid="{147A4D1A-0DC4-4AB3-8354-A8C3EB0E2C17}" name="T.A/R5. FECHA" dataDxfId="198">
      <calculatedColumnFormula>IF(GFFT26!O44="","",GFFT26!O44)</calculatedColumnFormula>
    </tableColumn>
    <tableColumn id="85" xr3:uid="{D0E9B608-4025-4F6E-B84A-DF020BE2FBAC}" name="T.A/R5. HORA" dataDxfId="197">
      <calculatedColumnFormula>IF(GFFT26!V44="","",GFFT26!V44)</calculatedColumnFormula>
    </tableColumn>
    <tableColumn id="86" xr3:uid="{277D5C04-50CD-4E2B-93CC-98FF3A88DB3E}" name="T.A/R5. $ TRANSPORTE" dataDxfId="196">
      <calculatedColumnFormula>IF(GFFT26!AB44="","",GFFT26!AB44)</calculatedColumnFormula>
    </tableColumn>
    <tableColumn id="164" xr3:uid="{98F15257-1AA9-47A9-9901-BB5156B1E802}" name="LLEVA TRASPORTES 22" dataDxfId="195">
      <calculatedColumnFormula>IF(GFFT26!AI44="","",GFFT26!AI44)</calculatedColumnFormula>
    </tableColumn>
    <tableColumn id="87" xr3:uid="{AF1F7C4B-DCC1-4B8F-8975-CB5F97F28A5D}" name="T.A/R5. DESTINO" dataDxfId="194">
      <calculatedColumnFormula>IF(GFFT26!AK44="","",GFFT26!AK44)</calculatedColumnFormula>
    </tableColumn>
    <tableColumn id="88" xr3:uid="{EF99947B-AC1E-4BE5-8235-15EF28A97196}" name="T.A/R5. $ TRANSPORTE10" dataDxfId="193">
      <calculatedColumnFormula>IF(GFFT26!AW44="","",GFFT26!AW44)</calculatedColumnFormula>
    </tableColumn>
    <tableColumn id="89" xr3:uid="{764F3E34-8D5D-4860-9C50-EFDB121A5C25}" name="LLEVA TRASPORTES 222" dataDxfId="192">
      <calculatedColumnFormula>IF(GFFT26!BD44="","",GFFT26!BD44)</calculatedColumnFormula>
    </tableColumn>
    <tableColumn id="90" xr3:uid="{339C1560-B32D-4D83-981E-C63806845AF8}" name="T.A/R5. $ TRANSPORTE102" dataDxfId="191">
      <calculatedColumnFormula>IF(GFFT26!BF44="","",GFFT26!BF44)</calculatedColumnFormula>
    </tableColumn>
    <tableColumn id="93" xr3:uid="{338D81AB-572A-4150-AFDE-9EAC0A01A6AD}" name="*ESPACIO PARA OBSERVACIONES DEL    DESPACHO_x0009__x0009__x0009__x0009__x0009__x0009__x0009__x0009__x0009__x0009__x0009__x0009__x0009__x0009__x0009__x0009__x0009__x0009__x0009__x0009__x0009_" dataDxfId="190"/>
    <tableColumn id="94" xr3:uid="{23192739-550B-4BD1-81E3-585532763885}" name="VIA.TIPO" dataDxfId="189"/>
    <tableColumn id="44" xr3:uid="{1BB15C2D-C4A5-431A-9BEA-CE3141AA0327}" name="VIA. DEPENDENCIA" dataDxfId="188">
      <calculatedColumnFormula>IF(GFFT26!M50="","",GFFT26!M50)</calculatedColumnFormula>
    </tableColumn>
    <tableColumn id="95" xr3:uid="{0E442AC4-AD02-457B-A17A-7BE53F5F31A2}" name="VIA. *RUBRO PRESUPUESTAL" dataDxfId="187">
      <calculatedColumnFormula>IF(GFFT26!AV50="","",GFFT26!AV50)</calculatedColumnFormula>
    </tableColumn>
    <tableColumn id="97" xr3:uid="{78B62C61-7845-41C9-8511-748CCCE8F8F5}" name="VIA. DESCRIPCIÓN" dataDxfId="186">
      <calculatedColumnFormula>IF(GFFT26!M51="","",GFFT26!M51)</calculatedColumnFormula>
    </tableColumn>
    <tableColumn id="99" xr3:uid="{8DF0CB91-6B87-4EF1-ACB7-22755879D103}" name="RESPONSABLE DE LOS RECURSOS " dataDxfId="185"/>
    <tableColumn id="100" xr3:uid="{C28E5F7C-C0BC-4F22-9090-92F25D7030A9}" name="VIA/R1 ORIGEN" dataDxfId="184"/>
    <tableColumn id="101" xr3:uid="{45D24C32-CFE5-4518-9B67-E1AA94725614}" name="VIA/R1 DESTINO " dataDxfId="183"/>
    <tableColumn id="102" xr3:uid="{0B9B96C1-D952-43D7-9FF6-B01C917F15BB}" name="VIA/R1 FECHA  " dataDxfId="182"/>
    <tableColumn id="103" xr3:uid="{D5BE0B16-8679-4378-A435-5105C9D7B9F8}" name=" VIA/R1  VALOR(IDA Y REGRESO)" dataDxfId="181"/>
    <tableColumn id="104" xr3:uid="{36E62B26-59A2-4AFB-9978-884D0DA00C34}" name="VIA/R2 ORIGEN" dataDxfId="180"/>
    <tableColumn id="105" xr3:uid="{A3F32816-8AFB-4ACE-BD4E-F908AF26A35E}" name="VIA/R2 DESTINO " dataDxfId="179"/>
    <tableColumn id="106" xr3:uid="{A41860B3-4F34-4F9D-82E0-A091E72068C8}" name="VIA/R2 FECHA  " dataDxfId="178"/>
    <tableColumn id="107" xr3:uid="{D064F23D-AF1B-4EC8-9F3E-71EE28BAC1DE}" name=" VIA/R2  VALOR(IDA Y REGRESO)" dataDxfId="177">
      <calculatedColumnFormula>IF(GFFT26!AB57="","",GFFT26!AB57)</calculatedColumnFormula>
    </tableColumn>
    <tableColumn id="108" xr3:uid="{4CC55B06-B7C0-4D9A-9A84-0F50B7250B14}" name="VIA/R3 ORIGEN" dataDxfId="176"/>
    <tableColumn id="109" xr3:uid="{8BEE1B26-D701-444E-A03A-409077EAA0CD}" name="VIA/R3 DESTINO " dataDxfId="175"/>
    <tableColumn id="110" xr3:uid="{C2FF4031-5EF5-44E7-B60A-FCC3891CBE5D}" name="VIA/R3 FECHA  " dataDxfId="174"/>
    <tableColumn id="111" xr3:uid="{E4244318-1CB1-473B-8620-2F2E63D3C3FE}" name=" VIA/R3  VALOR(IDA Y REGRESO)" dataDxfId="173">
      <calculatedColumnFormula>IF(GFFT26!AB58="","",GFFT26!AB58)</calculatedColumnFormula>
    </tableColumn>
    <tableColumn id="112" xr3:uid="{D03B6A66-625F-4121-A85D-1335636EE354}" name="VIA/R4 ORIGEN" dataDxfId="172"/>
    <tableColumn id="113" xr3:uid="{68F222D3-F07A-4169-98B2-B77AFBDFC73D}" name="VIA/R4 DESTINO " dataDxfId="171"/>
    <tableColumn id="114" xr3:uid="{1FCCA563-C368-404E-9830-8B0284F9F534}" name="VIA/R4 FECHA  " dataDxfId="170"/>
    <tableColumn id="115" xr3:uid="{BF6900DE-6982-4A41-BDBA-803514831A0A}" name=" VIA/R4 VALOR(IDA Y REGRESO)" dataDxfId="169">
      <calculatedColumnFormula>IF(GFFT26!AB59="","",GFFT26!AB59)</calculatedColumnFormula>
    </tableColumn>
    <tableColumn id="116" xr3:uid="{9A1441EB-5103-4617-90E5-385EA1CBA370}" name="VIA/R5 ORIGEN" dataDxfId="168"/>
    <tableColumn id="117" xr3:uid="{FE54217F-516C-4546-B69F-01B1CFF56B6A}" name="VIA/R5 DESTINO " dataDxfId="167"/>
    <tableColumn id="118" xr3:uid="{6C8AB069-69DF-4497-81FC-2AABEC7CF760}" name="VIA/R5 FECHA  " dataDxfId="166">
      <calculatedColumnFormula>IF(GFFT26!V60="","",GFFT26!V60)</calculatedColumnFormula>
    </tableColumn>
    <tableColumn id="119" xr3:uid="{85C0719B-3C07-4612-8A8A-E8907F614948}" name=" VIA/R5  VALOR(IDA Y REGRESO)" dataDxfId="165">
      <calculatedColumnFormula>IF(GFFT26!AB60="","",GFFT26!AB60)</calculatedColumnFormula>
    </tableColumn>
    <tableColumn id="120" xr3:uid="{3CDDEE93-A154-416F-8345-031ABA0F3B25}" name="VIA/R6 ORIGEN" dataDxfId="164"/>
    <tableColumn id="121" xr3:uid="{3D8D6623-57B3-46E7-B564-77490BDFB9A8}" name="VIA/R6 DESTINO " dataDxfId="163"/>
    <tableColumn id="122" xr3:uid="{21F43659-4065-4CC7-A539-D44957D1E102}" name="VIA/R6 FECHA  " dataDxfId="162">
      <calculatedColumnFormula>IF(GFFT26!BB56="","",GFFT26!BB56)</calculatedColumnFormula>
    </tableColumn>
    <tableColumn id="123" xr3:uid="{ADF34641-B464-4B7C-9B3A-373311708F77}" name=" VIA/R6  VALOR(IDA Y REGRESO)" dataDxfId="161">
      <calculatedColumnFormula>IF(GFFT26!BH56="","",GFFT26!BH56)</calculatedColumnFormula>
    </tableColumn>
    <tableColumn id="124" xr3:uid="{D72B14D4-A5DA-478C-9AFC-85BA1477DEC5}" name="VIA/R7 ORIGEN" dataDxfId="160"/>
    <tableColumn id="125" xr3:uid="{B2FD0588-E424-4A39-B8EC-23FC14C63B6E}" name="VIA/R7 DESTINO " dataDxfId="159"/>
    <tableColumn id="126" xr3:uid="{4F867B4E-2A42-44E4-B94D-D18AB43081A0}" name="VIA/R7 FECHA  " dataDxfId="158">
      <calculatedColumnFormula>IF(GFFT26!BB57="","",GFFT26!BB57)</calculatedColumnFormula>
    </tableColumn>
    <tableColumn id="127" xr3:uid="{8BF27596-1E97-4FC7-996E-774A0CC31077}" name=" VIA/R7  VALOR(IDA Y REGRESO)" dataDxfId="157">
      <calculatedColumnFormula>IF(GFFT26!BH57="","",GFFT26!BH57)</calculatedColumnFormula>
    </tableColumn>
    <tableColumn id="128" xr3:uid="{C31CF8F8-7037-40E9-8AFA-B0E14CBB58AC}" name="VIA/R8 ORIGEN" dataDxfId="156"/>
    <tableColumn id="129" xr3:uid="{71B8DB6D-4D15-4619-82DA-7D33C36213D9}" name="VIA/R8 DESTINO " dataDxfId="155"/>
    <tableColumn id="130" xr3:uid="{660A37DC-9567-4D20-8A4F-3732CF90592B}" name="VIA/R8 FECHA  " dataDxfId="154">
      <calculatedColumnFormula>IF(GFFT26!BB58="","",GFFT26!BB58)</calculatedColumnFormula>
    </tableColumn>
    <tableColumn id="131" xr3:uid="{CDCB2969-A5B5-4758-BB73-0ED903EC1E18}" name=" VIA/R8  VALOR(IDA Y REGRESO)" dataDxfId="153">
      <calculatedColumnFormula>IF(GFFT26!BH58="","",GFFT26!BH58)</calculatedColumnFormula>
    </tableColumn>
    <tableColumn id="132" xr3:uid="{E7B87E8E-646A-45C1-835E-ADCBD6200520}" name="VIA/R9 ORIGEN" dataDxfId="152"/>
    <tableColumn id="133" xr3:uid="{F57EB511-482F-46C9-98B2-B20A3909D029}" name="VIA/R9 DESTINO " dataDxfId="151"/>
    <tableColumn id="134" xr3:uid="{F779903B-BDB3-44DC-A21A-69CCB26CF5B1}" name="VIA/R9 FECHA  " dataDxfId="150">
      <calculatedColumnFormula>IF(GFFT26!BB59="","",GFFT26!BB59)</calculatedColumnFormula>
    </tableColumn>
    <tableColumn id="135" xr3:uid="{EDFFF3BF-DC69-42E9-BE8F-51B87E2674BC}" name=" VIA/R9  VALOR(IDA Y REGRESO)" dataDxfId="149">
      <calculatedColumnFormula>IF(GFFT26!BH59="","",GFFT26!BH59)</calculatedColumnFormula>
    </tableColumn>
    <tableColumn id="136" xr3:uid="{BD94BA27-9FCC-47BC-A16A-B43650395AEC}" name="VIA/R10 ORIGEN" dataDxfId="148"/>
    <tableColumn id="137" xr3:uid="{7E291A1E-A1C1-4E99-BA83-DFD849ADF024}" name="VIA/R10 DESTINO " dataDxfId="147"/>
    <tableColumn id="138" xr3:uid="{85F6A603-3ECE-4D4C-A97B-0B49121B8C79}" name="VIA/R10 FECHA  " dataDxfId="146">
      <calculatedColumnFormula>IF(GFFT26!BB60="","",GFFT26!BB60)</calculatedColumnFormula>
    </tableColumn>
    <tableColumn id="139" xr3:uid="{65A92AF0-33FC-4252-AB11-13887A33562C}" name=" VIA/R10  VALOR(IDA Y REGRESO)" dataDxfId="145">
      <calculatedColumnFormula>IF(GFFT26!BH60="","",GFFT26!BH60)</calculatedColumnFormula>
    </tableColumn>
    <tableColumn id="140" xr3:uid="{B1C9FF77-CDB6-4989-A7E9-DAF64FFDD6E7}" name="SI LA COMISION ES DE MAS DE UNA PERSONA SELECCIONE (GRUPAL) Nota: al ser grupal, la persona que asumira el trasporte terrestre debe seleccionar individual en la lista despegable para el reconocimiento" dataDxfId="144"/>
    <tableColumn id="165" xr3:uid="{32A86290-FEB9-495C-B4EB-E7071B5C8C1E}" name="*Comisiones en Actos Administrativos o Comisiones Especiales?" dataDxfId="143">
      <calculatedColumnFormula>IF(GFFT26!AR65="","",GFFT26!AR65)</calculatedColumnFormula>
    </tableColumn>
    <tableColumn id="142" xr3:uid="{E52D3453-4E4C-4D8E-A273-1AD2F7EE9526}" name="CUANDO ES GRUPAL REGISTRE EL NOMBRE DEL FUNCIONARIO O CONTRATISTA QUE ASUMIRA EL TRANSPORTE TERRRESTRE" dataDxfId="142"/>
    <tableColumn id="143" xr3:uid="{0E9A3945-E6E6-47B9-9075-AE173244AC4E}" name="*DISTANCIA EN KILÓMETROS - TERRESTRE" dataDxfId="141"/>
    <tableColumn id="144" xr3:uid="{80B9D9B3-3A59-48CF-ACE6-D27697A7AB95}" name="¿CUENTA CON VEHICULO ASIGNADO POR LA SUPERINTENDENCIA PARA SU DESPLAZAMIENTOS ?" dataDxfId="140">
      <calculatedColumnFormula>IF(GFFT26!AR67="","",GFFT26!AR67)</calculatedColumnFormula>
    </tableColumn>
    <tableColumn id="168" xr3:uid="{C834D06C-EA03-46DD-971A-4B6E6F95866A}" name="JUSTIFICAR &quot;OTROS GASTOS&quot;" dataDxfId="139">
      <calculatedColumnFormula>IF(GFFT26!L68="","",GFFT26!L68)</calculatedColumnFormula>
    </tableColumn>
    <tableColumn id="145" xr3:uid="{D1CB986A-C1C5-45E1-A2FE-83C5D8307C84}" name="DETALLE " dataDxfId="138"/>
    <tableColumn id="146" xr3:uid="{C523DFDD-8748-49AB-A8FB-24695F8BC79C}" name="DEPENDENCIA " dataDxfId="137"/>
    <tableColumn id="147" xr3:uid="{E11AB972-C9F9-462D-B0C2-C94DF9B25F7B}" name="NOMBRE DE RESPONSABRE " dataDxfId="136"/>
    <tableColumn id="148" xr3:uid="{AADFEF4B-FD44-415F-A752-8EE125E8ACCE}" name=" VIATICOS " dataDxfId="135"/>
    <tableColumn id="149" xr3:uid="{E063C43F-C024-44D8-BE93-C09E8D4FBBA5}" name="TOTAL $ DESTINO AEROPUERTO" dataDxfId="134">
      <calculatedColumnFormula>IF(GFFT26!BG65="","",GFFT26!BG65)</calculatedColumnFormula>
    </tableColumn>
    <tableColumn id="150" xr3:uid="{09F88F0C-B606-4995-AB50-35C2D0FCB95A}" name="TOTAL RUTAS TERRESTRES" dataDxfId="133">
      <calculatedColumnFormula>IF(GFFT26!BG66="","",GFFT26!BG66)</calculatedColumnFormula>
    </tableColumn>
    <tableColumn id="151" xr3:uid="{41CC1A70-3ABC-4D3D-B908-BFA22BE27D9D}" name="TOTAL TRANSPORTE X KM_x0009__x0009__x0009__x0009__x0009__x0009__x0009__x0009__x0009_" dataDxfId="132">
      <calculatedColumnFormula>IF(GFFT26!BG67="","",GFFT26!BG67)</calculatedColumnFormula>
    </tableColumn>
    <tableColumn id="152" xr3:uid="{6D6F99BA-29B9-4401-8641-BC2A4F4274EA}" name=" OTROS GASTOS " dataDxfId="131">
      <calculatedColumnFormula>IF(GFFT26!BG68="","",GFFT26!BG68)</calculatedColumnFormula>
    </tableColumn>
    <tableColumn id="153" xr3:uid="{B153A7D9-9285-42CE-80A2-767FCBD8A2AA}" name="TOTAL GASTOS" dataDxfId="130">
      <calculatedColumnFormula>IF(GFFT26!BG71="","",GFFT26!BG71)</calculatedColumnFormula>
    </tableColumn>
    <tableColumn id="154" xr3:uid="{C03A0D40-8F1E-4FAE-9CBC-008E7FF34864}" name="JEFE INMEDIATO  O SUPERVISOR " dataDxfId="129"/>
    <tableColumn id="155" xr3:uid="{A2C454F8-C2F9-479B-8C1E-52D08EB14FEF}" name="CARGO " dataDxfId="128"/>
    <tableColumn id="156" xr3:uid="{A4DCD796-0EC9-4C22-8067-AE67A2415D00}" name="ORDENADOR DEL GASTO " dataDxfId="127"/>
    <tableColumn id="157" xr3:uid="{ABAF1D8B-7DA9-40BF-B75B-D9495C5428A1}" name="CARGO 2" dataDxfId="126"/>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98A6F1-F787-4A09-92B5-F261BABC5DBA}" name="Tabla35" displayName="Tabla35" ref="C1:DK2" totalsRowShown="0" headerRowDxfId="125" dataDxfId="124" tableBorderDxfId="123">
  <tableColumns count="113">
    <tableColumn id="1" xr3:uid="{9525A170-5367-4594-822D-B8C821B40A22}" name="FECHA SOLICITUD" dataDxfId="122">
      <calculatedColumnFormula>IF(GFFT26!G13="","",GFFT26!G13)</calculatedColumnFormula>
    </tableColumn>
    <tableColumn id="2" xr3:uid="{D7A41F7D-4374-4487-A3F4-1F14951C49FB}" name="TIPO DE SOLICITUD" dataDxfId="121">
      <calculatedColumnFormula>IF(GFFT26!U13="","",GFFT26!U13)</calculatedColumnFormula>
    </tableColumn>
    <tableColumn id="3" xr3:uid="{7729D5E6-AD26-4EB3-B811-AC38BEA59A20}" name="RADICADO No. " dataDxfId="120">
      <calculatedColumnFormula>IF(GFFT26!AI13="","",GFFT26!AI13)</calculatedColumnFormula>
    </tableColumn>
    <tableColumn id="4" xr3:uid="{A184CF0B-B36D-43F0-9B40-5A2B59826CBB}" name="#  RADICADO INICIAL" dataDxfId="119">
      <calculatedColumnFormula>IF(GFFT26!#REF!="","",GFFT26!#REF!)</calculatedColumnFormula>
    </tableColumn>
    <tableColumn id="5" xr3:uid="{00748133-A4C4-4774-8827-850F2B16FF7D}" name="LA COMISIÓN ES EN CUMPLIMIENTO DE LA SENTENCIA No." dataDxfId="118">
      <calculatedColumnFormula>IF(GFFT26!AH14="","",GFFT26!AH14)</calculatedColumnFormula>
    </tableColumn>
    <tableColumn id="6" xr3:uid="{C178AD4C-B61F-43C2-A6AA-0907C1732346}" name="CUAL ?" dataDxfId="117">
      <calculatedColumnFormula>IF(GFFT26!AX14="","",GFFT26!AX14)</calculatedColumnFormula>
    </tableColumn>
    <tableColumn id="7" xr3:uid="{10A8A44E-B9F4-4184-844D-682125C0D5E8}" name="NOMBRE (S)" dataDxfId="116">
      <calculatedColumnFormula>IF(GFFT26!H18="","",GFFT26!H18)</calculatedColumnFormula>
    </tableColumn>
    <tableColumn id="8" xr3:uid="{F995CE25-E0B7-468D-9421-7413C5433B41}" name="APELLIDOS (S)" dataDxfId="115">
      <calculatedColumnFormula>IF(GFFT26!H20="","",GFFT26!H20)</calculatedColumnFormula>
    </tableColumn>
    <tableColumn id="158" xr3:uid="{96DAECF6-60C8-43F1-8A05-9752C7EB81E1}" name="TIPO DOCUMENTO" dataDxfId="114">
      <calculatedColumnFormula>IF(GFFT26!AB19="","",GFFT26!AB19)</calculatedColumnFormula>
    </tableColumn>
    <tableColumn id="9" xr3:uid="{E634FCE0-8223-4303-934C-450A725058FB}" name="NÚMERO" dataDxfId="113">
      <calculatedColumnFormula>IF(GFFT26!AH19="","",GFFT26!AH19)</calculatedColumnFormula>
    </tableColumn>
    <tableColumn id="10" xr3:uid="{FFD25A8B-D892-4C05-98C0-B6755FF69545}" name="F.NACIMIENTO" dataDxfId="112">
      <calculatedColumnFormula>IF(GFFT26!AG20="","",GFFT26!AG20)</calculatedColumnFormula>
    </tableColumn>
    <tableColumn id="11" xr3:uid="{3FFC208C-B3B5-4B49-8798-394380B080D3}" name="NO. CELULAR" dataDxfId="111">
      <calculatedColumnFormula>IF(GFFT26!AQ19="","",GFFT26!AQ19)</calculatedColumnFormula>
    </tableColumn>
    <tableColumn id="12" xr3:uid="{AB9C870D-0575-4884-8094-5DEC51D553A4}" name="CUENTA BANCO" dataDxfId="110">
      <calculatedColumnFormula>IF(GFFT26!AW20="","",GFFT26!AW20)</calculatedColumnFormula>
    </tableColumn>
    <tableColumn id="13" xr3:uid="{E970E345-0481-40F4-A9E3-97365D4C255F}" name="BANCO " dataDxfId="109">
      <calculatedColumnFormula>IF(GFFT26!AW21="","",GFFT26!AW21)</calculatedColumnFormula>
    </tableColumn>
    <tableColumn id="14" xr3:uid="{37A305FF-C2D0-49EC-A117-BF98C482029C}" name="SALARIO " dataDxfId="108">
      <calculatedColumnFormula>IF(GFFT26!P22="","",GFFT26!P22)</calculatedColumnFormula>
    </tableColumn>
    <tableColumn id="15" xr3:uid="{E8C85C8F-9B00-48E3-B512-A9D1440CDEC4}" name="HONORARIOS" dataDxfId="107">
      <calculatedColumnFormula>IF(GFFT26!H22="","",GFFT26!H22)</calculatedColumnFormula>
    </tableColumn>
    <tableColumn id="16" xr3:uid="{E9E97E4A-7A40-4DE3-8057-EBF3FE93BA10}" name="CARGO" dataDxfId="106">
      <calculatedColumnFormula>IF(GFFT26!BD18="","",GFFT26!BD18)</calculatedColumnFormula>
    </tableColumn>
    <tableColumn id="17" xr3:uid="{47D0BBA9-FEF2-43F6-8C40-6BFA0C713C11}" name="GRADO" dataDxfId="105">
      <calculatedColumnFormula>IF(GFFT26!BI20="","",GFFT26!BI20)</calculatedColumnFormula>
    </tableColumn>
    <tableColumn id="18" xr3:uid="{5E83C67A-E905-4D63-93FA-1D317A085181}" name="DEPENDENCIA" dataDxfId="104">
      <calculatedColumnFormula>IF(GFFT26!H21="","",GFFT26!H21)</calculatedColumnFormula>
    </tableColumn>
    <tableColumn id="19" xr3:uid="{6A5ADC1E-8E16-41A0-BB02-D98D59B3F133}" name="FECHA INICIO CONTRATO" dataDxfId="103">
      <calculatedColumnFormula>IF(GFFT26!AE22="","",GFFT26!AE22)</calculatedColumnFormula>
    </tableColumn>
    <tableColumn id="20" xr3:uid="{7307940E-0119-4992-BCD4-DE5E363B411A}" name="FECHA FIN CONTRATO" dataDxfId="102">
      <calculatedColumnFormula>IF(GFFT26!AS22="","",GFFT26!AS22)</calculatedColumnFormula>
    </tableColumn>
    <tableColumn id="21" xr3:uid="{6C4D0E81-49DC-49E8-98E6-DF8261ED9759}" name="OBLIGADO A FACTURAR" dataDxfId="101">
      <calculatedColumnFormula>IF(GFFT26!BL22="","",GFFT26!BL22)</calculatedColumnFormula>
    </tableColumn>
    <tableColumn id="22" xr3:uid="{3CACF90F-1655-45EB-9735-675A1A953A26}" name="FECHA INICIO" dataDxfId="100">
      <calculatedColumnFormula>IF(GFFT26!H26="","",GFFT26!H26)</calculatedColumnFormula>
    </tableColumn>
    <tableColumn id="23" xr3:uid="{F3F46225-A4E2-4853-9407-5CF3B9D4A38D}" name="FECHA TERMINACION " dataDxfId="99">
      <calculatedColumnFormula>IF(GFFT26!H27="","",GFFT26!H27)</calculatedColumnFormula>
    </tableColumn>
    <tableColumn id="24" xr3:uid="{9082E6CB-966B-4C61-8EFE-03250287676F}" name="DIAS" dataDxfId="98">
      <calculatedColumnFormula>IF(GFFT26!O27="","",GFFT26!O27)</calculatedColumnFormula>
    </tableColumn>
    <tableColumn id="25" xr3:uid="{1273CCF3-C60F-4AF8-81E0-2B6067170547}" name="ORIGEN DEPTO" dataDxfId="97">
      <calculatedColumnFormula>IF(GFFT26!AB26="","",GFFT26!AB26)</calculatedColumnFormula>
    </tableColumn>
    <tableColumn id="26" xr3:uid="{D0532FF9-46B2-4DE1-BC95-EC8736F966A5}" name="ORIGEN MUNICIPIO" dataDxfId="96">
      <calculatedColumnFormula>IF(GFFT26!AB27="","",GFFT26!AB27)</calculatedColumnFormula>
    </tableColumn>
    <tableColumn id="27" xr3:uid="{C8AD1CBA-4D69-485D-AA5F-50706A874C1E}" name="DESTINO DEPTO" dataDxfId="95">
      <calculatedColumnFormula>IF(GFFT26!AV26="","",GFFT26!AV26)</calculatedColumnFormula>
    </tableColumn>
    <tableColumn id="28" xr3:uid="{90750940-283D-45B5-8FFB-9E214D261B75}" name="DESTINO MUNICIPIO" dataDxfId="94">
      <calculatedColumnFormula>IF(GFFT26!AV27="","",GFFT26!AV27)</calculatedColumnFormula>
    </tableColumn>
    <tableColumn id="29" xr3:uid="{BA9AC24D-D826-4EAB-85B9-8FAF622DA2E9}" name="VALOR VIATICO" dataDxfId="93">
      <calculatedColumnFormula>IF(GFFT26!BE27="","",GFFT26!BE27)</calculatedColumnFormula>
    </tableColumn>
    <tableColumn id="30" xr3:uid="{C8C1C62E-A221-4D47-A2BD-B42161C664CD}" name="OBJETO " dataDxfId="92">
      <calculatedColumnFormula>IF(GFFT26!T28="","",GFFT26!T28)</calculatedColumnFormula>
    </tableColumn>
    <tableColumn id="31" xr3:uid="{FA33E58B-C457-42AD-92C1-233249DF85EC}" name="*JUSTIFIQUE ¿POR QUE LA ACTIVIDAD NO SE PUEDE HACER POR MEDIOS VIRTUALES?" dataDxfId="91">
      <calculatedColumnFormula>IF(GFFT26!T29="","",GFFT26!T29)</calculatedColumnFormula>
    </tableColumn>
    <tableColumn id="32" xr3:uid="{AC01A942-7B37-4C86-847A-7970E5EFD884}" name="*¿POR QUÉ ES INDISPENSABLE SU ASISTENCIA A LA COMISIÓN?" dataDxfId="90">
      <calculatedColumnFormula>IF(GFFT26!T30="","",GFFT26!T30)</calculatedColumnFormula>
    </tableColumn>
    <tableColumn id="33" xr3:uid="{17FA9C32-D387-4FEE-846E-FAC1E12CD56D}" name="TIPO RUBRO " dataDxfId="89">
      <calculatedColumnFormula>IF(GFFT26!BD34="","",GFFT26!BD34)</calculatedColumnFormula>
    </tableColumn>
    <tableColumn id="34" xr3:uid="{F576C672-1EDE-4C54-86CF-98A98735EB70}" name="T.A. DEPENDENCIA" dataDxfId="88">
      <calculatedColumnFormula>IF(GFFT26!M35="","",GFFT26!M35)</calculatedColumnFormula>
    </tableColumn>
    <tableColumn id="35" xr3:uid="{0D8E9D3C-31A3-42C3-A203-D89919BC6AD2}" name="T.A. RUBRO" dataDxfId="87">
      <calculatedColumnFormula>IF(GFFT26!AV35="","",GFFT26!AV35)</calculatedColumnFormula>
    </tableColumn>
    <tableColumn id="36" xr3:uid="{900F0FEC-C7B0-47B7-ADF0-D3F1EB5E4D06}" name="T.A. DESCRIPCIÓN" dataDxfId="86">
      <calculatedColumnFormula>IF(GFFT26!M36="","",GFFT26!M36)</calculatedColumnFormula>
    </tableColumn>
    <tableColumn id="37" xr3:uid="{DC104268-685D-4A70-8766-0E27BEE634B8}" name="T.A. RESPONSABLE DE LOS RECURSOS " dataDxfId="85">
      <calculatedColumnFormula>IF(GFFT26!T37="","",GFFT26!T37)</calculatedColumnFormula>
    </tableColumn>
    <tableColumn id="38" xr3:uid="{D1BC5255-6B50-4269-8DC9-2F732F6B86E2}" name="R1" dataDxfId="84">
      <calculatedColumnFormula>AO1</calculatedColumnFormula>
    </tableColumn>
    <tableColumn id="39" xr3:uid="{98BED66E-FC06-44E0-91FA-06EDD7434976}" name="T.A R1 ORIGEN" dataDxfId="83">
      <calculatedColumnFormula>IF(GFFT26!C40="","",GFFT26!C40)</calculatedColumnFormula>
    </tableColumn>
    <tableColumn id="40" xr3:uid="{A3AC0795-565D-40EF-9A53-6FF325636B32}" name="T.A R1 FECHA" dataDxfId="82">
      <calculatedColumnFormula>IF(GFFT26!O40="","",GFFT26!O40)</calculatedColumnFormula>
    </tableColumn>
    <tableColumn id="41" xr3:uid="{029449B1-49F1-42FC-9067-28F0290B3A26}" name="T.A R1 HORA" dataDxfId="81">
      <calculatedColumnFormula>IF(GFFT26!V40="","",GFFT26!V40)</calculatedColumnFormula>
    </tableColumn>
    <tableColumn id="42" xr3:uid="{1216C84C-7E81-44DD-8001-E831C31EC3DF}" name="T.A R1 $ TRANSPORTE1" dataDxfId="80">
      <calculatedColumnFormula>IF(GFFT26!AB40="","",GFFT26!AB40)</calculatedColumnFormula>
    </tableColumn>
    <tableColumn id="160" xr3:uid="{E8CBB8F7-2EFE-4085-9E7B-2C95D6DF207D}" name="T.A R1 LLEVA TRASPORTE " dataDxfId="79">
      <calculatedColumnFormula>+GFFT26!AI40</calculatedColumnFormula>
    </tableColumn>
    <tableColumn id="43" xr3:uid="{4352704A-8431-41AE-A491-02C6B03B2459}" name="T.A R1 DESTINO" dataDxfId="78">
      <calculatedColumnFormula>+GFFT26!AK40</calculatedColumnFormula>
    </tableColumn>
    <tableColumn id="46" xr3:uid="{48148AE6-1688-4876-8005-43A351A3A62F}" name="T.A R1 $ TRANSPORTE2" dataDxfId="77">
      <calculatedColumnFormula>IF(GFFT26!AW40="","",GFFT26!AW40)</calculatedColumnFormula>
    </tableColumn>
    <tableColumn id="161" xr3:uid="{F2B4B9D6-8CC7-4064-8A83-1071BD70FFDA}" name="LLEVA TRASPORTE" dataDxfId="76">
      <calculatedColumnFormula>+GFFT26!BD40</calculatedColumnFormula>
    </tableColumn>
    <tableColumn id="48" xr3:uid="{044F4132-CE1A-4128-81A5-EE8C220E5C25}" name="T.A R1 TOTAL $ DESTINO AEROPUERTO" dataDxfId="75">
      <calculatedColumnFormula>+GFFT26!BF40</calculatedColumnFormula>
    </tableColumn>
    <tableColumn id="93" xr3:uid="{B9BAA81C-0DB6-4EB5-ADD1-22A851838AC4}" name="*ESPACIO PARA OBSERVACIONES DEL    DESPACHO_x0009__x0009__x0009__x0009__x0009__x0009__x0009__x0009__x0009__x0009__x0009__x0009__x0009__x0009__x0009__x0009__x0009__x0009__x0009__x0009__x0009_" dataDxfId="74">
      <calculatedColumnFormula>IF(GFFT26!W45="","",GFFT26!W45)</calculatedColumnFormula>
    </tableColumn>
    <tableColumn id="94" xr3:uid="{9A6A924A-1BEC-41BF-B136-D4DDB7FF44B9}" name="VIA.TIPO" dataDxfId="73">
      <calculatedColumnFormula>IF(GFFT26!BD49="","",GFFT26!BD49)</calculatedColumnFormula>
    </tableColumn>
    <tableColumn id="44" xr3:uid="{3D2EEAA9-87C2-4548-8954-E25445C3F009}" name="VIA. DEPENDENCIA" dataDxfId="72">
      <calculatedColumnFormula>IF(GFFT26!M50="","",GFFT26!M50)</calculatedColumnFormula>
    </tableColumn>
    <tableColumn id="95" xr3:uid="{7EE4C943-5126-479F-A681-3CE54637EBF5}" name="VIA. *RUBRO PRESUPUESTAL" dataDxfId="71">
      <calculatedColumnFormula>IF(GFFT26!AV50="","",GFFT26!AV50)</calculatedColumnFormula>
    </tableColumn>
    <tableColumn id="97" xr3:uid="{F2BCCCC4-C334-4033-9D1F-FCA7C1D8DA0B}" name="VIA. DESCRIPCIÓN" dataDxfId="70">
      <calculatedColumnFormula>IF(GFFT26!M51="","",GFFT26!M51)</calculatedColumnFormula>
    </tableColumn>
    <tableColumn id="99" xr3:uid="{89B14BCA-AC08-400B-92B6-423A2EECF653}" name="RESPONSABLE DE LOS RECURSOS " dataDxfId="69">
      <calculatedColumnFormula>IF(GFFT26!T52="","",GFFT26!T52)</calculatedColumnFormula>
    </tableColumn>
    <tableColumn id="100" xr3:uid="{6ACB9786-303C-42B3-ADF0-620744251677}" name="VIA/R1 ORIGEN" dataDxfId="68">
      <calculatedColumnFormula>IF(GFFT26!C56="","",GFFT26!C56)</calculatedColumnFormula>
    </tableColumn>
    <tableColumn id="101" xr3:uid="{9338EC4D-90B7-45FF-96A5-ABF8CB69C1F0}" name="VIA/R1 DESTINO " dataDxfId="67">
      <calculatedColumnFormula>IF(GFFT26!L56="","",GFFT26!L56)</calculatedColumnFormula>
    </tableColumn>
    <tableColumn id="102" xr3:uid="{ECD0168F-468B-4CA8-BBD2-3892D04877D8}" name="VIA/R1 FECHA  " dataDxfId="66">
      <calculatedColumnFormula>IF(GFFT26!V56="","",GFFT26!V56)</calculatedColumnFormula>
    </tableColumn>
    <tableColumn id="103" xr3:uid="{D2D7F286-2ABE-4B8A-89E2-6F9DC0D14967}" name=" VIA/R1  VALOR(IDA Y REGRESO)" dataDxfId="65">
      <calculatedColumnFormula>IF(GFFT26!AB56="","",GFFT26!AB56)</calculatedColumnFormula>
    </tableColumn>
    <tableColumn id="104" xr3:uid="{2009D907-B112-4B4A-A16C-0E85FFB45AD8}" name="VIA/R2 ORIGEN" dataDxfId="64">
      <calculatedColumnFormula>IF(GFFT26!C57="","",GFFT26!C57)</calculatedColumnFormula>
    </tableColumn>
    <tableColumn id="105" xr3:uid="{F2D04627-95DA-4E6F-9247-9D1E38B0F831}" name="VIA/R2 DESTINO " dataDxfId="63">
      <calculatedColumnFormula>IF(GFFT26!L57="","",GFFT26!L57)</calculatedColumnFormula>
    </tableColumn>
    <tableColumn id="106" xr3:uid="{A1E19CD4-D49F-4333-837B-4E6D8F105472}" name="VIA/R2 FECHA  " dataDxfId="62">
      <calculatedColumnFormula>IF(GFFT26!V57="","",GFFT26!V57)</calculatedColumnFormula>
    </tableColumn>
    <tableColumn id="107" xr3:uid="{5CAD08C2-491F-4820-981A-1E4424C2E484}" name=" VIA/R2  VALOR(IDA Y REGRESO)" dataDxfId="61">
      <calculatedColumnFormula>GFFT26!AB57</calculatedColumnFormula>
    </tableColumn>
    <tableColumn id="108" xr3:uid="{4157B24C-E16E-41D5-96E9-0472FB09F0A5}" name="VIA/R3 ORIGEN" dataDxfId="60">
      <calculatedColumnFormula>IF(GFFT26!C58="","",GFFT26!C58)</calculatedColumnFormula>
    </tableColumn>
    <tableColumn id="109" xr3:uid="{7FB64CD8-C39F-42F3-9AB5-112E588A6E7E}" name="VIA/R3 DESTINO " dataDxfId="59">
      <calculatedColumnFormula>IF(GFFT26!L58="","",GFFT26!L58)</calculatedColumnFormula>
    </tableColumn>
    <tableColumn id="110" xr3:uid="{373E75D0-A1DA-4700-85A9-720EA4D8C656}" name="VIA/R3 FECHA  " dataDxfId="58">
      <calculatedColumnFormula>IF(GFFT26!V58="","",GFFT26!V58)</calculatedColumnFormula>
    </tableColumn>
    <tableColumn id="111" xr3:uid="{BFB9C34C-6E08-4338-B293-E7004306B746}" name=" VIA/R3  VALOR(IDA Y REGRESO)" dataDxfId="57">
      <calculatedColumnFormula>+GFFT26!AB58</calculatedColumnFormula>
    </tableColumn>
    <tableColumn id="112" xr3:uid="{24592349-2159-48B6-A730-8B6BEB075435}" name="VIA/R4 ORIGEN" dataDxfId="56">
      <calculatedColumnFormula>IF(GFFT26!C59="","",GFFT26!C59)</calculatedColumnFormula>
    </tableColumn>
    <tableColumn id="113" xr3:uid="{29BA5DD7-B895-4C14-B2C0-21A8F959DE39}" name="VIA/R4 DESTINO " dataDxfId="55">
      <calculatedColumnFormula>IF(GFFT26!L59="","",GFFT26!L59)</calculatedColumnFormula>
    </tableColumn>
    <tableColumn id="114" xr3:uid="{AC1AB881-D2D4-4B7F-AC86-E88E8C3D7459}" name="VIA/R4 FECHA  " dataDxfId="54">
      <calculatedColumnFormula>IF(GFFT26!V59="","",GFFT26!V59)</calculatedColumnFormula>
    </tableColumn>
    <tableColumn id="115" xr3:uid="{E94140C7-279D-4BB4-96B1-13BEF0819A0A}" name=" VIA/R4 VALOR(IDA Y REGRESO)" dataDxfId="53">
      <calculatedColumnFormula>+GFFT26!AB59</calculatedColumnFormula>
    </tableColumn>
    <tableColumn id="116" xr3:uid="{7E901717-B5DE-4BAD-9636-D5C8D0E4C214}" name="VIA/R5 ORIGEN" dataDxfId="52">
      <calculatedColumnFormula>IF(GFFT26!C60="","",GFFT26!C60)</calculatedColumnFormula>
    </tableColumn>
    <tableColumn id="117" xr3:uid="{D37AB999-E81F-44CC-A23F-9B163076D1D2}" name="VIA/R5 DESTINO " dataDxfId="51">
      <calculatedColumnFormula>IF(GFFT26!L60="","",GFFT26!L60)</calculatedColumnFormula>
    </tableColumn>
    <tableColumn id="118" xr3:uid="{D3902258-419A-49A5-9287-FAF6E4EC96CE}" name="VIA/R5 FECHA  " dataDxfId="50">
      <calculatedColumnFormula>IF(GFFT26!V60="","",GFFT26!V60)</calculatedColumnFormula>
    </tableColumn>
    <tableColumn id="119" xr3:uid="{FB85CDF5-FCAF-40AD-A6E2-D3126454D918}" name=" VIA/R5  VALOR(IDA Y REGRESO)" dataDxfId="49">
      <calculatedColumnFormula>+GFFT26!AB60</calculatedColumnFormula>
    </tableColumn>
    <tableColumn id="120" xr3:uid="{CCCCC676-4938-4986-ACC7-DCFD5945C794}" name="VIA/R6 ORIGEN" dataDxfId="48">
      <calculatedColumnFormula>IF(GFFT26!AJ56="","",GFFT26!AJ56)</calculatedColumnFormula>
    </tableColumn>
    <tableColumn id="121" xr3:uid="{C1B55622-ED28-490E-8D47-715E1CC55BBB}" name="VIA/R6 DESTINO " dataDxfId="47">
      <calculatedColumnFormula>IF(GFFT26!AS56="","",GFFT26!AS56)</calculatedColumnFormula>
    </tableColumn>
    <tableColumn id="122" xr3:uid="{014BD5CB-5304-4CCF-A843-99D473BC6DE5}" name="VIA/R6 FECHA  " dataDxfId="46">
      <calculatedColumnFormula>IF(GFFT26!BB56="","",GFFT26!BB56)</calculatedColumnFormula>
    </tableColumn>
    <tableColumn id="123" xr3:uid="{0D5AC5CA-3A81-4C84-8975-CEA928BB1FBC}" name=" VIA/R6  VALOR(IDA Y REGRESO)" dataDxfId="45">
      <calculatedColumnFormula>IF(GFFT26!BH56="","",GFFT26!BH56)</calculatedColumnFormula>
    </tableColumn>
    <tableColumn id="124" xr3:uid="{33D3D49B-6DC9-469D-8A9F-FE6086D2337A}" name="VIA/R7 ORIGEN" dataDxfId="44">
      <calculatedColumnFormula>IF(GFFT26!AJ57="","",GFFT26!AJ57)</calculatedColumnFormula>
    </tableColumn>
    <tableColumn id="125" xr3:uid="{B66B2E9C-A7E5-4B53-8126-D53B15A4D722}" name="VIA/R7 DESTINO " dataDxfId="43">
      <calculatedColumnFormula>IF(GFFT26!AS57="","",GFFT26!AS57)</calculatedColumnFormula>
    </tableColumn>
    <tableColumn id="126" xr3:uid="{C524EB51-9859-42BE-8E02-E92B30D4A32D}" name="VIA/R7 FECHA  " dataDxfId="42">
      <calculatedColumnFormula>IF(GFFT26!BB57="","",GFFT26!BB57)</calculatedColumnFormula>
    </tableColumn>
    <tableColumn id="127" xr3:uid="{206794A8-DDF9-40AE-9A27-0353055AB25E}" name=" VIA/R7  VALOR(IDA Y REGRESO)" dataDxfId="41">
      <calculatedColumnFormula>IF(GFFT26!BH57="","",GFFT26!BH57)</calculatedColumnFormula>
    </tableColumn>
    <tableColumn id="128" xr3:uid="{94691056-7494-497D-96F0-4DDE122FEAEF}" name="VIA/R8 ORIGEN" dataDxfId="40">
      <calculatedColumnFormula>IF(GFFT26!AJ58="","",GFFT26!AJ58)</calculatedColumnFormula>
    </tableColumn>
    <tableColumn id="129" xr3:uid="{49E72C4C-0BC0-4644-BCB9-C8FBB248962A}" name="VIA/R8 DESTINO " dataDxfId="39">
      <calculatedColumnFormula>IF(GFFT26!AS58="","",GFFT26!AS58)</calculatedColumnFormula>
    </tableColumn>
    <tableColumn id="130" xr3:uid="{808F6929-81B2-4609-8DB2-C823FE67AB21}" name="VIA/R8 FECHA  " dataDxfId="38">
      <calculatedColumnFormula>IF(GFFT26!BB58="","",GFFT26!BB58)</calculatedColumnFormula>
    </tableColumn>
    <tableColumn id="131" xr3:uid="{BC357BB9-4304-4D9F-A0F4-682F17DDF5EC}" name=" VIA/R8  VALOR(IDA Y REGRESO)" dataDxfId="37">
      <calculatedColumnFormula>IF(GFFT26!BH58="","",GFFT26!BH58)</calculatedColumnFormula>
    </tableColumn>
    <tableColumn id="132" xr3:uid="{41CCD8B2-B5D4-4EBA-A57C-9F3F49230F25}" name="VIA/R9 ORIGEN" dataDxfId="36">
      <calculatedColumnFormula>IF(GFFT26!AJ59="","",GFFT26!AJ59)</calculatedColumnFormula>
    </tableColumn>
    <tableColumn id="133" xr3:uid="{EE910C93-FBCA-47E4-AF47-8111C7C3BDA4}" name="VIA/R9 DESTINO " dataDxfId="35">
      <calculatedColumnFormula>IF(GFFT26!AS59="","",GFFT26!AS59)</calculatedColumnFormula>
    </tableColumn>
    <tableColumn id="134" xr3:uid="{85256DEB-1330-4462-8896-82EEAB15FA7C}" name="VIA/R9 FECHA  " dataDxfId="34">
      <calculatedColumnFormula>IF(GFFT26!BB59="","",GFFT26!BB59)</calculatedColumnFormula>
    </tableColumn>
    <tableColumn id="135" xr3:uid="{CF32C474-901F-4D87-8591-46A7901ABC16}" name=" VIA/R9  VALOR(IDA Y REGRESO)" dataDxfId="33">
      <calculatedColumnFormula>IF(GFFT26!BH59="","",GFFT26!BH59)</calculatedColumnFormula>
    </tableColumn>
    <tableColumn id="136" xr3:uid="{F4CBD2C5-688F-4F77-BA78-A827A46C860D}" name="VIA/R10 ORIGEN" dataDxfId="32">
      <calculatedColumnFormula>IF(GFFT26!AJ60="","",GFFT26!AJ60)</calculatedColumnFormula>
    </tableColumn>
    <tableColumn id="137" xr3:uid="{1960F8D0-771E-4A89-9D02-8A5EEDF4AD18}" name="VIA/R10 DESTINO " dataDxfId="31">
      <calculatedColumnFormula>IF(GFFT26!AS60="","",GFFT26!AS60)</calculatedColumnFormula>
    </tableColumn>
    <tableColumn id="138" xr3:uid="{FDC182D8-AEAD-455D-998C-93596DBDEAA4}" name="VIA/R10 FECHA  " dataDxfId="30">
      <calculatedColumnFormula>IF(GFFT26!BB60="","",GFFT26!BB60)</calculatedColumnFormula>
    </tableColumn>
    <tableColumn id="139" xr3:uid="{A804B31E-3EF9-4BDF-B400-D99D96897B41}" name=" VIA/R10  VALOR(IDA Y REGRESO)" dataDxfId="29">
      <calculatedColumnFormula>+GFFT26!BH60</calculatedColumnFormula>
    </tableColumn>
    <tableColumn id="140" xr3:uid="{46DCE34F-38EB-42F8-A6DC-19159FDEE5FC}" name="SI LA COMISION ES DE MAS DE UNA PERSONA SELECCIONE (GRUPAL) Nota: al ser grupal, la persona que asumira el trasporte terrestre debe seleccionar individual en la lista despegable para el reconocimiento" dataDxfId="28">
      <calculatedColumnFormula>IF(GFFT26!AR64="","",GFFT26!AR64)</calculatedColumnFormula>
    </tableColumn>
    <tableColumn id="165" xr3:uid="{9DE29A8F-0BDD-4F66-8BF6-28989754F4B7}" name="*Comisiones en Actos Administrativos o Comisiones Especiales?" dataDxfId="27">
      <calculatedColumnFormula>IF(GFFT26!AR65="","",GFFT26!AR65)</calculatedColumnFormula>
    </tableColumn>
    <tableColumn id="142" xr3:uid="{1D8E3733-C8E4-43F8-AFDD-B64C2F2CA30C}" name="CUANDO ES GRUPAL REGISTRE EL NOMBRE DEL FUNCIONARIO O CONTRATISTA QUE ASUMIRA EL TRANSPORTE TERRRESTRE" dataDxfId="26">
      <calculatedColumnFormula>IF(GFFT26!AF66="","",GFFT26!AF66)</calculatedColumnFormula>
    </tableColumn>
    <tableColumn id="143" xr3:uid="{678E8E91-CFD2-4E1D-B747-3297E0131DD0}" name="*DISTANCIA EN KILÓMETROS - TERRESTRE" dataDxfId="25">
      <calculatedColumnFormula>IF(GFFT26!U67="","",GFFT26!U67)</calculatedColumnFormula>
    </tableColumn>
    <tableColumn id="144" xr3:uid="{094C56B2-FBE9-4BA7-84F5-D19030932DAC}" name="¿CUENTA CON VEHICULO ASIGNADO POR LA SUPERINTENDENCIA PARA SU DESPLAZAMIENTOS ?" dataDxfId="24">
      <calculatedColumnFormula>IF(GFFT26!AR67="","",GFFT26!AR67)</calculatedColumnFormula>
    </tableColumn>
    <tableColumn id="168" xr3:uid="{15655E45-7B51-4450-A1F5-EA28518A086B}" name="JUSTIFICAR &quot;OTROS GASTOS&quot;" dataDxfId="23">
      <calculatedColumnFormula>IF(GFFT26!L68="","",GFFT26!L68)</calculatedColumnFormula>
    </tableColumn>
    <tableColumn id="145" xr3:uid="{E5A37DC5-5893-414F-88E0-38ECAC008112}" name="DETALLE " dataDxfId="22">
      <calculatedColumnFormula>IF(GFFT26!A69="","",GFFT26!A69)</calculatedColumnFormula>
    </tableColumn>
    <tableColumn id="146" xr3:uid="{1D5D5256-B4E5-40E2-9B01-F026F54FF2D7}" name="DEPENDENCIA " dataDxfId="21">
      <calculatedColumnFormula>IF(GFFT26!AA69="","",GFFT26!AA69)</calculatedColumnFormula>
    </tableColumn>
    <tableColumn id="147" xr3:uid="{8119C79D-C468-4351-A0B6-D35FBFF3AE41}" name="NOMBRE DE RESPONSABRE " dataDxfId="20">
      <calculatedColumnFormula>IF(GFFT26!AA70="","",GFFT26!AA70)</calculatedColumnFormula>
    </tableColumn>
    <tableColumn id="148" xr3:uid="{21C80A26-6571-4B0B-8A58-1BDBEEA64215}" name=" VIATICOS " dataDxfId="19">
      <calculatedColumnFormula>IF(GFFT26!BG64="","",GFFT26!BG64)</calculatedColumnFormula>
    </tableColumn>
    <tableColumn id="149" xr3:uid="{2701E956-767E-4E06-864C-A39609455E88}" name="TOTAL $ DESTINO AEROPUERTO" dataDxfId="18">
      <calculatedColumnFormula>+GFFT26!BG65</calculatedColumnFormula>
    </tableColumn>
    <tableColumn id="150" xr3:uid="{59AC3CCB-7D5E-4C37-8BF3-DCC8371E7DE3}" name="TOTAL RUTAS TERRESTRES" dataDxfId="17">
      <calculatedColumnFormula>+GFFT26!BG66</calculatedColumnFormula>
    </tableColumn>
    <tableColumn id="151" xr3:uid="{7617F988-3691-47F7-82F4-4A982634899A}" name="TOTAL TRANSPORTE X KM_x0009__x0009__x0009__x0009__x0009__x0009__x0009__x0009__x0009_" dataDxfId="16">
      <calculatedColumnFormula>+GFFT26!BG67</calculatedColumnFormula>
    </tableColumn>
    <tableColumn id="152" xr3:uid="{5C0875AF-B8EE-40E6-825A-45AD6477B2BB}" name=" OTROS GASTOS " dataDxfId="15">
      <calculatedColumnFormula>IF(GFFT26!BG68="","",GFFT26!BG68)</calculatedColumnFormula>
    </tableColumn>
    <tableColumn id="153" xr3:uid="{D99DCB90-1415-4AE5-9D02-B8A82E31CA2E}" name="TOTAL GASTOS" dataDxfId="14">
      <calculatedColumnFormula>+GFFT26!BG71</calculatedColumnFormula>
    </tableColumn>
    <tableColumn id="154" xr3:uid="{4F53A002-8FE8-4D11-B5B3-F588642DBF96}" name="JEFE INMEDIATO  O SUPERVISOR " dataDxfId="13">
      <calculatedColumnFormula>IF(GFFT26!G75="","",GFFT26!G75)</calculatedColumnFormula>
    </tableColumn>
    <tableColumn id="155" xr3:uid="{0B6466D3-CE6E-4E16-9912-7FEDF94B9BF7}" name="CARGO " dataDxfId="12">
      <calculatedColumnFormula>IF(GFFT26!G76="","",GFFT26!G76)</calculatedColumnFormula>
    </tableColumn>
    <tableColumn id="156" xr3:uid="{2CB20441-A57F-4ECE-A7EB-3BC7DE235A58}" name="ORDENADOR DEL GASTO " dataDxfId="11">
      <calculatedColumnFormula>IF(GFFT26!AM75="","",GFFT26!AM75)</calculatedColumnFormula>
    </tableColumn>
    <tableColumn id="157" xr3:uid="{01F0B9A9-F7AB-4814-8D72-248A4E2544CC}" name="CARGO 2" dataDxfId="10">
      <calculatedColumnFormula>IF(GFFT26!AM76="","",GFFT26!AM76)</calculatedColumnFormula>
    </tableColumn>
  </tableColumns>
  <tableStyleInfo name="TableStyleLight2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9AFC6-750D-4928-90BA-CDFDF4CEF08D}">
  <dimension ref="A1:AS1123"/>
  <sheetViews>
    <sheetView topLeftCell="R2" workbookViewId="0">
      <selection activeCell="W1123" sqref="W1123"/>
    </sheetView>
  </sheetViews>
  <sheetFormatPr baseColWidth="10" defaultColWidth="11.42578125" defaultRowHeight="15.75"/>
  <cols>
    <col min="1" max="1" width="24.5703125" style="61" bestFit="1" customWidth="1"/>
    <col min="2" max="2" width="2.5703125" style="61" customWidth="1"/>
    <col min="3" max="3" width="10.28515625" style="61" bestFit="1" customWidth="1"/>
    <col min="4" max="4" width="2.42578125" style="61" customWidth="1"/>
    <col min="5" max="5" width="18.7109375" style="61" bestFit="1" customWidth="1"/>
    <col min="6" max="6" width="2.85546875" style="61" customWidth="1"/>
    <col min="7" max="7" width="20.85546875" style="61" bestFit="1" customWidth="1"/>
    <col min="8" max="8" width="3.28515625" style="61" customWidth="1"/>
    <col min="9" max="9" width="5.5703125" style="61" hidden="1" customWidth="1"/>
    <col min="10" max="10" width="2.28515625" style="61" hidden="1" customWidth="1"/>
    <col min="11" max="11" width="5.5703125" style="61" hidden="1" customWidth="1"/>
    <col min="12" max="12" width="12.5703125" style="61" bestFit="1" customWidth="1"/>
    <col min="13" max="13" width="3.140625" style="61" customWidth="1"/>
    <col min="14" max="14" width="63.5703125" style="61" customWidth="1"/>
    <col min="15" max="15" width="4.140625" style="61" customWidth="1"/>
    <col min="16" max="16" width="3" style="61" bestFit="1" customWidth="1"/>
    <col min="17" max="17" width="123" style="61" bestFit="1" customWidth="1"/>
    <col min="18" max="18" width="5.7109375" style="61" customWidth="1"/>
    <col min="19" max="19" width="22.28515625" style="61" bestFit="1" customWidth="1"/>
    <col min="20" max="20" width="17.85546875" style="61" customWidth="1"/>
    <col min="21" max="21" width="29.7109375" style="61" bestFit="1" customWidth="1"/>
    <col min="22" max="22" width="11.42578125" style="61"/>
    <col min="23" max="23" width="24.42578125" customWidth="1"/>
    <col min="25" max="25" width="32" style="61" bestFit="1" customWidth="1"/>
    <col min="26" max="28" width="23.140625" style="61" customWidth="1"/>
    <col min="30" max="30" width="19.5703125" customWidth="1"/>
    <col min="31" max="31" width="110.42578125" customWidth="1"/>
    <col min="34" max="34" width="41.28515625" bestFit="1" customWidth="1"/>
    <col min="40" max="40" width="20" bestFit="1" customWidth="1"/>
    <col min="41" max="41" width="26.140625" customWidth="1"/>
    <col min="42" max="42" width="18.140625" bestFit="1" customWidth="1"/>
    <col min="45" max="45" width="11.42578125" style="108"/>
  </cols>
  <sheetData>
    <row r="1" spans="1:44" ht="24">
      <c r="A1" s="84" t="s">
        <v>0</v>
      </c>
      <c r="C1" s="84"/>
      <c r="E1" s="86" t="s">
        <v>1</v>
      </c>
      <c r="G1" s="85" t="s">
        <v>2</v>
      </c>
      <c r="I1" s="175" t="s">
        <v>3</v>
      </c>
      <c r="J1" s="175"/>
      <c r="K1" s="175"/>
      <c r="L1" s="175"/>
      <c r="N1" s="83" t="s">
        <v>4</v>
      </c>
      <c r="P1" s="176" t="s">
        <v>5</v>
      </c>
      <c r="Q1" s="176"/>
      <c r="S1" s="81" t="s">
        <v>6</v>
      </c>
      <c r="U1" s="81" t="s">
        <v>6</v>
      </c>
      <c r="W1" s="80" t="s">
        <v>7</v>
      </c>
      <c r="X1" s="82" t="s">
        <v>8</v>
      </c>
      <c r="Y1" s="80" t="s">
        <v>7</v>
      </c>
      <c r="Z1" s="80" t="s">
        <v>9</v>
      </c>
      <c r="AA1" s="81"/>
      <c r="AB1" s="81" t="s">
        <v>10</v>
      </c>
      <c r="AC1" s="76"/>
      <c r="AD1" s="80" t="s">
        <v>11</v>
      </c>
      <c r="AE1" s="80" t="s">
        <v>12</v>
      </c>
      <c r="AF1" s="76"/>
      <c r="AG1" s="76"/>
      <c r="AH1" s="97" t="s">
        <v>13</v>
      </c>
      <c r="AI1" s="76"/>
    </row>
    <row r="2" spans="1:44" ht="24">
      <c r="A2" s="69"/>
      <c r="C2" s="69"/>
      <c r="E2" s="75"/>
      <c r="G2" s="75"/>
      <c r="I2" s="69"/>
      <c r="J2" s="69"/>
      <c r="K2" s="69"/>
      <c r="L2" s="36"/>
      <c r="M2" s="64"/>
      <c r="N2" s="79"/>
      <c r="P2" s="68">
        <v>1</v>
      </c>
      <c r="Q2" s="78"/>
      <c r="S2" s="61" t="s">
        <v>14</v>
      </c>
      <c r="U2" s="36" t="s">
        <v>15</v>
      </c>
      <c r="W2" s="36" t="s">
        <v>1414</v>
      </c>
      <c r="X2" s="62">
        <v>1</v>
      </c>
      <c r="Y2" s="36" t="s">
        <v>1414</v>
      </c>
      <c r="Z2" s="36" t="s">
        <v>17</v>
      </c>
      <c r="AA2" s="62">
        <f>+AA1+1</f>
        <v>1</v>
      </c>
      <c r="AB2" s="105" t="e">
        <v>#N/A</v>
      </c>
      <c r="AC2" s="76"/>
      <c r="AD2" s="77"/>
      <c r="AE2" s="74"/>
      <c r="AF2" s="76"/>
      <c r="AG2" s="76"/>
      <c r="AH2" s="71"/>
      <c r="AI2" s="76"/>
      <c r="AM2" t="s">
        <v>18</v>
      </c>
      <c r="AN2" s="103">
        <f>+GFFT26!H26</f>
        <v>0</v>
      </c>
      <c r="AO2" s="104">
        <f>+AN3*AN2*AN5</f>
        <v>0</v>
      </c>
    </row>
    <row r="3" spans="1:44" ht="16.5">
      <c r="A3" s="69">
        <v>1</v>
      </c>
      <c r="C3" s="36" t="s">
        <v>19</v>
      </c>
      <c r="E3" s="75" t="s">
        <v>20</v>
      </c>
      <c r="G3" s="75" t="s">
        <v>21</v>
      </c>
      <c r="I3" s="70" t="s">
        <v>22</v>
      </c>
      <c r="J3" s="70" t="s">
        <v>23</v>
      </c>
      <c r="K3" s="70" t="s">
        <v>24</v>
      </c>
      <c r="L3" s="69" t="str">
        <f t="shared" ref="L3:L26" si="0">CONCATENATE(I3," ",J3," ",K3)</f>
        <v>00:00 A 1:00</v>
      </c>
      <c r="M3" s="64"/>
      <c r="N3" s="36" t="s">
        <v>25</v>
      </c>
      <c r="P3" s="68">
        <v>2</v>
      </c>
      <c r="Q3" s="67" t="s">
        <v>26</v>
      </c>
      <c r="S3" s="36" t="s">
        <v>27</v>
      </c>
      <c r="U3" s="36" t="s">
        <v>28</v>
      </c>
      <c r="W3" s="36" t="s">
        <v>16</v>
      </c>
      <c r="X3" s="62">
        <f>+X2+1</f>
        <v>2</v>
      </c>
      <c r="Y3" s="36" t="s">
        <v>16</v>
      </c>
      <c r="Z3" s="36" t="s">
        <v>17</v>
      </c>
      <c r="AA3" s="62">
        <f>+AA2+1</f>
        <v>2</v>
      </c>
      <c r="AB3" s="105" t="e">
        <v>#N/A</v>
      </c>
      <c r="AD3" s="73" t="s">
        <v>29</v>
      </c>
      <c r="AE3" s="74" t="s">
        <v>30</v>
      </c>
      <c r="AH3" s="71" t="s">
        <v>31</v>
      </c>
      <c r="AM3" t="s">
        <v>32</v>
      </c>
      <c r="AN3" s="103">
        <f>+GFFT26!H27</f>
        <v>0</v>
      </c>
      <c r="AO3" s="104">
        <f>INT(AN4+AO2)</f>
        <v>0</v>
      </c>
      <c r="AP3">
        <f t="shared" ref="AP3:AP8" si="1">+AO3/16</f>
        <v>0</v>
      </c>
      <c r="AQ3">
        <f t="shared" ref="AQ3:AQ8" si="2">ABS((AP3-INT(AP3))*16)</f>
        <v>0</v>
      </c>
      <c r="AR3" s="105">
        <f t="shared" ref="AR3:AR8" si="3">+IF(AQ3=10,"A",IF(AQ3=11,"B",IF(AQ3=12,"C",IF(AQ3=13,"D",IF(AQ3=14,"E",IF(AQ3=15,"F",AQ3))))))</f>
        <v>0</v>
      </c>
    </row>
    <row r="4" spans="1:44" ht="16.5">
      <c r="A4" s="69">
        <v>2</v>
      </c>
      <c r="C4" s="36" t="s">
        <v>33</v>
      </c>
      <c r="E4" s="75" t="s">
        <v>34</v>
      </c>
      <c r="G4" s="75" t="s">
        <v>35</v>
      </c>
      <c r="I4" s="70" t="s">
        <v>24</v>
      </c>
      <c r="J4" s="70" t="s">
        <v>23</v>
      </c>
      <c r="K4" s="70" t="s">
        <v>36</v>
      </c>
      <c r="L4" s="69" t="str">
        <f t="shared" si="0"/>
        <v>1:00 A 2:00</v>
      </c>
      <c r="N4" s="36" t="s">
        <v>37</v>
      </c>
      <c r="P4" s="68">
        <v>3</v>
      </c>
      <c r="Q4" s="67" t="s">
        <v>38</v>
      </c>
      <c r="S4" s="36" t="s">
        <v>39</v>
      </c>
      <c r="U4" s="36" t="s">
        <v>40</v>
      </c>
      <c r="W4" s="36" t="s">
        <v>1415</v>
      </c>
      <c r="X4" s="62">
        <f t="shared" ref="X4:X67" si="4">+X3+1</f>
        <v>3</v>
      </c>
      <c r="Y4" s="36" t="s">
        <v>1415</v>
      </c>
      <c r="Z4" s="36" t="s">
        <v>17</v>
      </c>
      <c r="AA4" s="62">
        <f t="shared" ref="AA4:AA67" si="5">+AA3+1</f>
        <v>3</v>
      </c>
      <c r="AB4" s="105" t="e">
        <v>#N/A</v>
      </c>
      <c r="AD4" s="73" t="s">
        <v>41</v>
      </c>
      <c r="AE4" s="72" t="s">
        <v>42</v>
      </c>
      <c r="AH4" s="71" t="s">
        <v>43</v>
      </c>
      <c r="AM4" t="s">
        <v>44</v>
      </c>
      <c r="AN4" s="104">
        <f>+GFFT26!AH19</f>
        <v>0</v>
      </c>
      <c r="AO4">
        <f>INT(AP3)</f>
        <v>0</v>
      </c>
      <c r="AP4">
        <f t="shared" si="1"/>
        <v>0</v>
      </c>
      <c r="AQ4">
        <f t="shared" si="2"/>
        <v>0</v>
      </c>
      <c r="AR4" s="105">
        <f t="shared" si="3"/>
        <v>0</v>
      </c>
    </row>
    <row r="5" spans="1:44" ht="17.25" thickBot="1">
      <c r="A5" s="69">
        <v>3</v>
      </c>
      <c r="I5" s="70" t="s">
        <v>36</v>
      </c>
      <c r="J5" s="70" t="s">
        <v>23</v>
      </c>
      <c r="K5" s="70" t="s">
        <v>45</v>
      </c>
      <c r="L5" s="69" t="str">
        <f t="shared" si="0"/>
        <v>2:00 A 3:00</v>
      </c>
      <c r="N5" s="36" t="s">
        <v>46</v>
      </c>
      <c r="P5" s="68">
        <v>4</v>
      </c>
      <c r="Q5" s="67" t="s">
        <v>47</v>
      </c>
      <c r="S5" s="36" t="s">
        <v>48</v>
      </c>
      <c r="U5" s="36" t="s">
        <v>49</v>
      </c>
      <c r="W5" s="36" t="s">
        <v>1416</v>
      </c>
      <c r="X5" s="62">
        <f t="shared" si="4"/>
        <v>4</v>
      </c>
      <c r="Y5" s="36" t="s">
        <v>1416</v>
      </c>
      <c r="Z5" s="36" t="s">
        <v>17</v>
      </c>
      <c r="AA5" s="62">
        <f t="shared" si="5"/>
        <v>4</v>
      </c>
      <c r="AB5" s="105" t="e">
        <v>#N/A</v>
      </c>
      <c r="AD5" s="73" t="s">
        <v>51</v>
      </c>
      <c r="AE5" s="74" t="s">
        <v>52</v>
      </c>
      <c r="AH5" s="71" t="s">
        <v>53</v>
      </c>
      <c r="AL5" t="s">
        <v>54</v>
      </c>
      <c r="AM5" t="s">
        <v>54</v>
      </c>
      <c r="AN5">
        <v>531</v>
      </c>
      <c r="AO5">
        <f>INT(AP4)</f>
        <v>0</v>
      </c>
      <c r="AP5">
        <f t="shared" si="1"/>
        <v>0</v>
      </c>
      <c r="AQ5">
        <f t="shared" si="2"/>
        <v>0</v>
      </c>
      <c r="AR5" s="105">
        <f t="shared" si="3"/>
        <v>0</v>
      </c>
    </row>
    <row r="6" spans="1:44" ht="27" thickBot="1">
      <c r="A6" s="69">
        <v>4</v>
      </c>
      <c r="I6" s="70" t="s">
        <v>45</v>
      </c>
      <c r="J6" s="70" t="s">
        <v>23</v>
      </c>
      <c r="K6" s="70" t="s">
        <v>55</v>
      </c>
      <c r="L6" s="69" t="str">
        <f t="shared" si="0"/>
        <v>3:00 A 4:00</v>
      </c>
      <c r="N6" s="36" t="s">
        <v>221</v>
      </c>
      <c r="P6" s="68">
        <v>5</v>
      </c>
      <c r="Q6" s="67" t="s">
        <v>56</v>
      </c>
      <c r="S6" s="36" t="s">
        <v>57</v>
      </c>
      <c r="U6" s="36" t="s">
        <v>58</v>
      </c>
      <c r="W6" s="36" t="s">
        <v>1417</v>
      </c>
      <c r="X6" s="62">
        <f t="shared" si="4"/>
        <v>5</v>
      </c>
      <c r="Y6" s="36" t="s">
        <v>1417</v>
      </c>
      <c r="Z6" s="36" t="s">
        <v>17</v>
      </c>
      <c r="AA6" s="62">
        <f t="shared" si="5"/>
        <v>5</v>
      </c>
      <c r="AB6" s="105" t="s">
        <v>60</v>
      </c>
      <c r="AD6" s="73" t="s">
        <v>61</v>
      </c>
      <c r="AE6" s="72" t="s">
        <v>62</v>
      </c>
      <c r="AH6" s="71" t="s">
        <v>63</v>
      </c>
      <c r="AM6" s="88" t="s">
        <v>64</v>
      </c>
      <c r="AN6" s="106" t="str">
        <f>IFERROR(_xlfn.CONCAT(AR3,AR4,AR5,"-",AR6,AR7,AR8),"")</f>
        <v>000-000</v>
      </c>
      <c r="AO6">
        <f>INT(AP5)</f>
        <v>0</v>
      </c>
      <c r="AP6">
        <f t="shared" si="1"/>
        <v>0</v>
      </c>
      <c r="AQ6">
        <f t="shared" si="2"/>
        <v>0</v>
      </c>
      <c r="AR6" s="105">
        <f t="shared" si="3"/>
        <v>0</v>
      </c>
    </row>
    <row r="7" spans="1:44" ht="16.5">
      <c r="A7" s="69">
        <v>5</v>
      </c>
      <c r="I7" s="70" t="s">
        <v>55</v>
      </c>
      <c r="J7" s="70" t="s">
        <v>23</v>
      </c>
      <c r="K7" s="70" t="s">
        <v>65</v>
      </c>
      <c r="L7" s="69" t="str">
        <f t="shared" si="0"/>
        <v>4:00 A 5:00</v>
      </c>
      <c r="N7" s="156" t="s">
        <v>74</v>
      </c>
      <c r="P7" s="68">
        <v>6</v>
      </c>
      <c r="Q7" s="67" t="s">
        <v>66</v>
      </c>
      <c r="U7" s="36" t="s">
        <v>67</v>
      </c>
      <c r="W7" s="36" t="s">
        <v>196</v>
      </c>
      <c r="X7" s="62">
        <f t="shared" si="4"/>
        <v>6</v>
      </c>
      <c r="Y7" s="36" t="s">
        <v>196</v>
      </c>
      <c r="Z7" s="36" t="s">
        <v>17</v>
      </c>
      <c r="AA7" s="62">
        <f t="shared" si="5"/>
        <v>6</v>
      </c>
      <c r="AB7" s="105" t="e">
        <v>#N/A</v>
      </c>
      <c r="AD7" s="73" t="s">
        <v>70</v>
      </c>
      <c r="AE7" s="72" t="s">
        <v>71</v>
      </c>
      <c r="AH7" s="71" t="s">
        <v>72</v>
      </c>
      <c r="AO7">
        <f>INT(AP6)</f>
        <v>0</v>
      </c>
      <c r="AP7">
        <f t="shared" si="1"/>
        <v>0</v>
      </c>
      <c r="AQ7">
        <f t="shared" si="2"/>
        <v>0</v>
      </c>
      <c r="AR7" s="105">
        <f t="shared" si="3"/>
        <v>0</v>
      </c>
    </row>
    <row r="8" spans="1:44" ht="16.5">
      <c r="A8" s="69">
        <v>6</v>
      </c>
      <c r="I8" s="70" t="s">
        <v>65</v>
      </c>
      <c r="J8" s="70" t="s">
        <v>23</v>
      </c>
      <c r="K8" s="70" t="s">
        <v>73</v>
      </c>
      <c r="L8" s="69" t="str">
        <f t="shared" si="0"/>
        <v>5:00 A 6:00</v>
      </c>
      <c r="N8" s="156" t="s">
        <v>83</v>
      </c>
      <c r="P8" s="68">
        <v>7</v>
      </c>
      <c r="Q8" s="67" t="s">
        <v>75</v>
      </c>
      <c r="S8" s="36" t="s">
        <v>76</v>
      </c>
      <c r="U8" s="36" t="s">
        <v>77</v>
      </c>
      <c r="W8" s="36" t="s">
        <v>205</v>
      </c>
      <c r="X8" s="62">
        <f t="shared" si="4"/>
        <v>7</v>
      </c>
      <c r="Y8" s="36" t="s">
        <v>205</v>
      </c>
      <c r="Z8" s="36" t="s">
        <v>17</v>
      </c>
      <c r="AA8" s="62">
        <f t="shared" si="5"/>
        <v>7</v>
      </c>
      <c r="AB8" s="105" t="e">
        <v>#N/A</v>
      </c>
      <c r="AD8" s="73" t="s">
        <v>79</v>
      </c>
      <c r="AE8" s="74" t="s">
        <v>80</v>
      </c>
      <c r="AH8" s="71" t="s">
        <v>81</v>
      </c>
      <c r="AO8">
        <f>INT(AP7)</f>
        <v>0</v>
      </c>
      <c r="AP8">
        <f t="shared" si="1"/>
        <v>0</v>
      </c>
      <c r="AQ8">
        <f t="shared" si="2"/>
        <v>0</v>
      </c>
      <c r="AR8" s="105">
        <f t="shared" si="3"/>
        <v>0</v>
      </c>
    </row>
    <row r="9" spans="1:44" ht="16.5">
      <c r="A9" s="69">
        <v>7</v>
      </c>
      <c r="I9" s="70" t="s">
        <v>73</v>
      </c>
      <c r="J9" s="70" t="s">
        <v>23</v>
      </c>
      <c r="K9" s="70" t="s">
        <v>82</v>
      </c>
      <c r="L9" s="69" t="str">
        <f t="shared" si="0"/>
        <v>6:00 A 7:00</v>
      </c>
      <c r="N9" s="156" t="s">
        <v>91</v>
      </c>
      <c r="P9" s="68">
        <v>8</v>
      </c>
      <c r="Q9" s="67" t="s">
        <v>84</v>
      </c>
      <c r="S9" s="36" t="s">
        <v>85</v>
      </c>
      <c r="W9" s="36" t="s">
        <v>1418</v>
      </c>
      <c r="X9" s="62">
        <f t="shared" si="4"/>
        <v>8</v>
      </c>
      <c r="Y9" s="36" t="s">
        <v>1418</v>
      </c>
      <c r="Z9" s="36" t="s">
        <v>17</v>
      </c>
      <c r="AA9" s="62">
        <f t="shared" si="5"/>
        <v>8</v>
      </c>
      <c r="AB9" s="105" t="e">
        <v>#N/A</v>
      </c>
      <c r="AD9" s="73" t="s">
        <v>87</v>
      </c>
      <c r="AE9" s="74" t="s">
        <v>88</v>
      </c>
      <c r="AH9" s="71" t="s">
        <v>89</v>
      </c>
    </row>
    <row r="10" spans="1:44" ht="16.5">
      <c r="A10" s="69">
        <v>8</v>
      </c>
      <c r="I10" s="70" t="s">
        <v>82</v>
      </c>
      <c r="J10" s="70" t="s">
        <v>23</v>
      </c>
      <c r="K10" s="70" t="s">
        <v>90</v>
      </c>
      <c r="L10" s="69" t="str">
        <f t="shared" si="0"/>
        <v>7:00 A 8:00</v>
      </c>
      <c r="N10" s="156" t="s">
        <v>99</v>
      </c>
      <c r="P10" s="68">
        <v>9</v>
      </c>
      <c r="Q10" s="67" t="s">
        <v>92</v>
      </c>
      <c r="W10" s="36" t="s">
        <v>208</v>
      </c>
      <c r="X10" s="62">
        <f t="shared" si="4"/>
        <v>9</v>
      </c>
      <c r="Y10" s="36" t="s">
        <v>208</v>
      </c>
      <c r="Z10" s="36" t="s">
        <v>17</v>
      </c>
      <c r="AA10" s="62">
        <f t="shared" si="5"/>
        <v>9</v>
      </c>
      <c r="AB10" s="105" t="e">
        <v>#N/A</v>
      </c>
      <c r="AD10" s="73" t="s">
        <v>95</v>
      </c>
      <c r="AE10" s="74" t="s">
        <v>96</v>
      </c>
      <c r="AH10" s="71" t="s">
        <v>97</v>
      </c>
    </row>
    <row r="11" spans="1:44" ht="16.5">
      <c r="I11" s="70" t="s">
        <v>90</v>
      </c>
      <c r="J11" s="70" t="s">
        <v>23</v>
      </c>
      <c r="K11" s="70" t="s">
        <v>98</v>
      </c>
      <c r="L11" s="69" t="str">
        <f t="shared" si="0"/>
        <v>8:00 A 9:00</v>
      </c>
      <c r="N11" s="156" t="s">
        <v>107</v>
      </c>
      <c r="P11" s="68">
        <v>10</v>
      </c>
      <c r="Q11" s="67" t="s">
        <v>100</v>
      </c>
      <c r="U11" s="36" t="s">
        <v>101</v>
      </c>
      <c r="W11" s="36" t="s">
        <v>1419</v>
      </c>
      <c r="X11" s="62">
        <f t="shared" si="4"/>
        <v>10</v>
      </c>
      <c r="Y11" s="36" t="s">
        <v>1419</v>
      </c>
      <c r="Z11" s="36" t="s">
        <v>17</v>
      </c>
      <c r="AA11" s="62">
        <f t="shared" si="5"/>
        <v>10</v>
      </c>
      <c r="AB11" s="105" t="e">
        <v>#N/A</v>
      </c>
      <c r="AD11" s="73" t="s">
        <v>104</v>
      </c>
      <c r="AE11" s="72"/>
      <c r="AH11" s="71" t="s">
        <v>105</v>
      </c>
    </row>
    <row r="12" spans="1:44" ht="16.5">
      <c r="I12" s="70" t="s">
        <v>98</v>
      </c>
      <c r="J12" s="70" t="s">
        <v>23</v>
      </c>
      <c r="K12" s="70" t="s">
        <v>106</v>
      </c>
      <c r="L12" s="69" t="str">
        <f t="shared" si="0"/>
        <v>9:00 A 10:00</v>
      </c>
      <c r="N12" s="156" t="s">
        <v>116</v>
      </c>
      <c r="P12" s="68">
        <v>11</v>
      </c>
      <c r="Q12" s="67" t="s">
        <v>97</v>
      </c>
      <c r="S12" s="36" t="s">
        <v>108</v>
      </c>
      <c r="U12" s="36" t="s">
        <v>109</v>
      </c>
      <c r="W12" s="36" t="s">
        <v>1420</v>
      </c>
      <c r="X12" s="62">
        <f t="shared" si="4"/>
        <v>11</v>
      </c>
      <c r="Y12" s="36" t="s">
        <v>1420</v>
      </c>
      <c r="Z12" s="36" t="s">
        <v>17</v>
      </c>
      <c r="AA12" s="62">
        <f t="shared" si="5"/>
        <v>11</v>
      </c>
      <c r="AB12" s="105" t="e">
        <v>#N/A</v>
      </c>
      <c r="AD12" s="73" t="s">
        <v>112</v>
      </c>
      <c r="AE12" s="72"/>
      <c r="AH12" s="71" t="s">
        <v>113</v>
      </c>
    </row>
    <row r="13" spans="1:44">
      <c r="G13" s="61" t="s">
        <v>114</v>
      </c>
      <c r="I13" s="70" t="s">
        <v>106</v>
      </c>
      <c r="J13" s="70" t="s">
        <v>23</v>
      </c>
      <c r="K13" s="70" t="s">
        <v>115</v>
      </c>
      <c r="L13" s="69" t="str">
        <f t="shared" si="0"/>
        <v>10:00 A 11:00</v>
      </c>
      <c r="N13" s="156" t="s">
        <v>122</v>
      </c>
      <c r="P13" s="68">
        <v>12</v>
      </c>
      <c r="Q13" s="67" t="s">
        <v>117</v>
      </c>
      <c r="S13" s="36" t="s">
        <v>118</v>
      </c>
      <c r="W13" s="36" t="s">
        <v>1421</v>
      </c>
      <c r="X13" s="62">
        <f t="shared" si="4"/>
        <v>12</v>
      </c>
      <c r="Y13" s="36" t="s">
        <v>1421</v>
      </c>
      <c r="Z13" s="36" t="s">
        <v>17</v>
      </c>
      <c r="AA13" s="62">
        <f t="shared" si="5"/>
        <v>12</v>
      </c>
      <c r="AB13" s="105" t="e">
        <v>#N/A</v>
      </c>
    </row>
    <row r="14" spans="1:44">
      <c r="I14" s="70" t="s">
        <v>115</v>
      </c>
      <c r="J14" s="70" t="s">
        <v>23</v>
      </c>
      <c r="K14" s="70" t="s">
        <v>121</v>
      </c>
      <c r="L14" s="69" t="str">
        <f t="shared" si="0"/>
        <v>11:00 A 12:00</v>
      </c>
      <c r="N14" s="156" t="s">
        <v>128</v>
      </c>
      <c r="P14" s="68">
        <v>13</v>
      </c>
      <c r="Q14" s="67" t="s">
        <v>123</v>
      </c>
      <c r="W14" s="36" t="s">
        <v>1422</v>
      </c>
      <c r="X14" s="62">
        <f t="shared" si="4"/>
        <v>13</v>
      </c>
      <c r="Y14" s="36" t="s">
        <v>1422</v>
      </c>
      <c r="Z14" s="36" t="s">
        <v>17</v>
      </c>
      <c r="AA14" s="62">
        <f t="shared" si="5"/>
        <v>13</v>
      </c>
      <c r="AB14" s="105" t="e">
        <v>#N/A</v>
      </c>
    </row>
    <row r="15" spans="1:44">
      <c r="G15" s="154" t="s">
        <v>126</v>
      </c>
      <c r="I15" s="70" t="s">
        <v>121</v>
      </c>
      <c r="J15" s="70" t="s">
        <v>23</v>
      </c>
      <c r="K15" s="70" t="s">
        <v>127</v>
      </c>
      <c r="L15" s="69" t="str">
        <f t="shared" si="0"/>
        <v>12:00 A 13:00</v>
      </c>
      <c r="N15" s="156" t="s">
        <v>132</v>
      </c>
      <c r="P15" s="68">
        <v>14</v>
      </c>
      <c r="Q15" s="67" t="s">
        <v>129</v>
      </c>
      <c r="W15" s="36" t="s">
        <v>234</v>
      </c>
      <c r="X15" s="62">
        <f t="shared" si="4"/>
        <v>14</v>
      </c>
      <c r="Y15" s="36" t="s">
        <v>234</v>
      </c>
      <c r="Z15" s="36" t="s">
        <v>17</v>
      </c>
      <c r="AA15" s="62">
        <f t="shared" si="5"/>
        <v>14</v>
      </c>
      <c r="AB15" s="105" t="e">
        <v>#N/A</v>
      </c>
    </row>
    <row r="16" spans="1:44">
      <c r="G16" s="154" t="s">
        <v>130</v>
      </c>
      <c r="I16" s="70" t="s">
        <v>127</v>
      </c>
      <c r="J16" s="70" t="s">
        <v>23</v>
      </c>
      <c r="K16" s="70" t="s">
        <v>131</v>
      </c>
      <c r="L16" s="69" t="str">
        <f t="shared" si="0"/>
        <v>13:00 A 14:00</v>
      </c>
      <c r="N16" s="156" t="s">
        <v>138</v>
      </c>
      <c r="P16" s="68">
        <v>15</v>
      </c>
      <c r="Q16" s="67" t="s">
        <v>133</v>
      </c>
      <c r="S16" s="36" t="s">
        <v>134</v>
      </c>
      <c r="W16" s="36" t="s">
        <v>1423</v>
      </c>
      <c r="X16" s="62">
        <f t="shared" si="4"/>
        <v>15</v>
      </c>
      <c r="Y16" s="36" t="s">
        <v>1423</v>
      </c>
      <c r="Z16" s="36" t="s">
        <v>17</v>
      </c>
      <c r="AA16" s="62">
        <f t="shared" si="5"/>
        <v>15</v>
      </c>
      <c r="AB16" s="105" t="e">
        <v>#N/A</v>
      </c>
    </row>
    <row r="17" spans="7:28">
      <c r="G17" s="154" t="s">
        <v>136</v>
      </c>
      <c r="I17" s="70" t="s">
        <v>131</v>
      </c>
      <c r="J17" s="70" t="s">
        <v>23</v>
      </c>
      <c r="K17" s="70" t="s">
        <v>137</v>
      </c>
      <c r="L17" s="69" t="str">
        <f t="shared" si="0"/>
        <v>14:00 A 15:00</v>
      </c>
      <c r="N17" s="156" t="s">
        <v>142</v>
      </c>
      <c r="P17" s="68">
        <v>16</v>
      </c>
      <c r="Q17" s="67" t="s">
        <v>139</v>
      </c>
      <c r="S17" s="36" t="s">
        <v>140</v>
      </c>
      <c r="W17" s="36" t="s">
        <v>1424</v>
      </c>
      <c r="X17" s="62">
        <f t="shared" si="4"/>
        <v>16</v>
      </c>
      <c r="Y17" s="36" t="s">
        <v>1424</v>
      </c>
      <c r="Z17" s="36" t="s">
        <v>17</v>
      </c>
      <c r="AA17" s="62">
        <f t="shared" si="5"/>
        <v>16</v>
      </c>
      <c r="AB17" s="105" t="e">
        <v>#N/A</v>
      </c>
    </row>
    <row r="18" spans="7:28">
      <c r="G18" s="154"/>
      <c r="I18" s="70" t="s">
        <v>137</v>
      </c>
      <c r="J18" s="70" t="s">
        <v>23</v>
      </c>
      <c r="K18" s="70" t="s">
        <v>141</v>
      </c>
      <c r="L18" s="69" t="str">
        <f t="shared" si="0"/>
        <v>15:00 A 16:00</v>
      </c>
      <c r="N18" s="156" t="s">
        <v>146</v>
      </c>
      <c r="P18" s="68">
        <v>17</v>
      </c>
      <c r="Q18" s="67" t="s">
        <v>53</v>
      </c>
      <c r="S18" s="36" t="s">
        <v>143</v>
      </c>
      <c r="W18" s="36" t="s">
        <v>1425</v>
      </c>
      <c r="X18" s="62">
        <f t="shared" si="4"/>
        <v>17</v>
      </c>
      <c r="Y18" s="36" t="s">
        <v>1425</v>
      </c>
      <c r="Z18" s="36" t="s">
        <v>17</v>
      </c>
      <c r="AA18" s="62">
        <f t="shared" si="5"/>
        <v>17</v>
      </c>
      <c r="AB18" s="105" t="e">
        <v>#N/A</v>
      </c>
    </row>
    <row r="19" spans="7:28">
      <c r="G19" s="154"/>
      <c r="I19" s="70" t="s">
        <v>141</v>
      </c>
      <c r="J19" s="70" t="s">
        <v>23</v>
      </c>
      <c r="K19" s="70" t="s">
        <v>145</v>
      </c>
      <c r="L19" s="69" t="str">
        <f t="shared" si="0"/>
        <v>16:00 A 17:00</v>
      </c>
      <c r="N19" s="156" t="s">
        <v>151</v>
      </c>
      <c r="P19" s="68">
        <v>18</v>
      </c>
      <c r="Q19" s="67" t="s">
        <v>147</v>
      </c>
      <c r="U19" s="36" t="s">
        <v>148</v>
      </c>
      <c r="W19" s="36" t="s">
        <v>261</v>
      </c>
      <c r="X19" s="62">
        <f t="shared" si="4"/>
        <v>18</v>
      </c>
      <c r="Y19" s="36" t="s">
        <v>261</v>
      </c>
      <c r="Z19" s="36" t="s">
        <v>17</v>
      </c>
      <c r="AA19" s="62">
        <f t="shared" si="5"/>
        <v>18</v>
      </c>
      <c r="AB19" s="105" t="e">
        <v>#N/A</v>
      </c>
    </row>
    <row r="20" spans="7:28">
      <c r="I20" s="70" t="s">
        <v>145</v>
      </c>
      <c r="J20" s="70" t="s">
        <v>23</v>
      </c>
      <c r="K20" s="70" t="s">
        <v>150</v>
      </c>
      <c r="L20" s="69" t="str">
        <f t="shared" si="0"/>
        <v>17:00 A 18:00</v>
      </c>
      <c r="N20" s="156" t="s">
        <v>156</v>
      </c>
      <c r="P20" s="68">
        <v>19</v>
      </c>
      <c r="Q20" s="67" t="s">
        <v>152</v>
      </c>
      <c r="U20" s="36" t="s">
        <v>153</v>
      </c>
      <c r="W20" s="36" t="s">
        <v>260</v>
      </c>
      <c r="X20" s="62">
        <f t="shared" si="4"/>
        <v>19</v>
      </c>
      <c r="Y20" s="36" t="s">
        <v>260</v>
      </c>
      <c r="Z20" s="36" t="s">
        <v>17</v>
      </c>
      <c r="AA20" s="62">
        <f t="shared" si="5"/>
        <v>19</v>
      </c>
      <c r="AB20" s="105" t="e">
        <v>#N/A</v>
      </c>
    </row>
    <row r="21" spans="7:28">
      <c r="I21" s="70" t="s">
        <v>150</v>
      </c>
      <c r="J21" s="70" t="s">
        <v>23</v>
      </c>
      <c r="K21" s="70" t="s">
        <v>155</v>
      </c>
      <c r="L21" s="69" t="str">
        <f t="shared" si="0"/>
        <v>18:00 A 19:00</v>
      </c>
      <c r="N21" s="156" t="s">
        <v>160</v>
      </c>
      <c r="P21" s="68">
        <v>20</v>
      </c>
      <c r="Q21" s="67" t="s">
        <v>157</v>
      </c>
      <c r="S21" s="36" t="s">
        <v>19</v>
      </c>
      <c r="U21" s="36" t="s">
        <v>158</v>
      </c>
      <c r="W21" s="36" t="s">
        <v>263</v>
      </c>
      <c r="X21" s="62">
        <f t="shared" si="4"/>
        <v>20</v>
      </c>
      <c r="Y21" s="36" t="s">
        <v>263</v>
      </c>
      <c r="Z21" s="36" t="s">
        <v>17</v>
      </c>
      <c r="AA21" s="62">
        <f t="shared" si="5"/>
        <v>20</v>
      </c>
      <c r="AB21" s="105" t="e">
        <v>#N/A</v>
      </c>
    </row>
    <row r="22" spans="7:28">
      <c r="I22" s="70" t="s">
        <v>155</v>
      </c>
      <c r="J22" s="70" t="s">
        <v>23</v>
      </c>
      <c r="K22" s="70" t="s">
        <v>159</v>
      </c>
      <c r="L22" s="69" t="str">
        <f t="shared" si="0"/>
        <v>19:00 A 20:00</v>
      </c>
      <c r="N22" s="156" t="s">
        <v>165</v>
      </c>
      <c r="P22" s="68">
        <v>21</v>
      </c>
      <c r="Q22" s="67" t="s">
        <v>161</v>
      </c>
      <c r="S22" s="36" t="s">
        <v>33</v>
      </c>
      <c r="U22" s="36" t="s">
        <v>162</v>
      </c>
      <c r="W22" s="36" t="s">
        <v>1426</v>
      </c>
      <c r="X22" s="62">
        <f t="shared" si="4"/>
        <v>21</v>
      </c>
      <c r="Y22" s="36" t="s">
        <v>1426</v>
      </c>
      <c r="Z22" s="36" t="s">
        <v>17</v>
      </c>
      <c r="AA22" s="62">
        <f t="shared" si="5"/>
        <v>21</v>
      </c>
      <c r="AB22" s="105" t="e">
        <v>#N/A</v>
      </c>
    </row>
    <row r="23" spans="7:28">
      <c r="I23" s="70" t="s">
        <v>159</v>
      </c>
      <c r="J23" s="70" t="s">
        <v>23</v>
      </c>
      <c r="K23" s="70" t="s">
        <v>164</v>
      </c>
      <c r="L23" s="69" t="str">
        <f t="shared" si="0"/>
        <v>20:00 A 21:00</v>
      </c>
      <c r="N23" s="36" t="s">
        <v>169</v>
      </c>
      <c r="P23" s="68">
        <v>22</v>
      </c>
      <c r="Q23" s="67" t="s">
        <v>166</v>
      </c>
      <c r="W23" s="36" t="s">
        <v>1427</v>
      </c>
      <c r="X23" s="62">
        <f t="shared" si="4"/>
        <v>22</v>
      </c>
      <c r="Y23" s="36" t="s">
        <v>1427</v>
      </c>
      <c r="Z23" s="36" t="s">
        <v>17</v>
      </c>
      <c r="AA23" s="62">
        <f t="shared" si="5"/>
        <v>22</v>
      </c>
      <c r="AB23" s="105" t="e">
        <v>#N/A</v>
      </c>
    </row>
    <row r="24" spans="7:28">
      <c r="I24" s="70" t="s">
        <v>164</v>
      </c>
      <c r="J24" s="70" t="s">
        <v>23</v>
      </c>
      <c r="K24" s="70" t="s">
        <v>168</v>
      </c>
      <c r="L24" s="69" t="str">
        <f t="shared" si="0"/>
        <v>21:00 A 22:00</v>
      </c>
      <c r="N24" s="36" t="s">
        <v>223</v>
      </c>
      <c r="P24" s="68">
        <v>23</v>
      </c>
      <c r="Q24" s="67" t="s">
        <v>170</v>
      </c>
      <c r="U24" s="36" t="s">
        <v>148</v>
      </c>
      <c r="W24" s="36" t="s">
        <v>1428</v>
      </c>
      <c r="X24" s="62">
        <f t="shared" si="4"/>
        <v>23</v>
      </c>
      <c r="Y24" s="36" t="s">
        <v>1428</v>
      </c>
      <c r="Z24" s="36" t="s">
        <v>17</v>
      </c>
      <c r="AA24" s="62">
        <f t="shared" si="5"/>
        <v>23</v>
      </c>
      <c r="AB24" s="105" t="e">
        <v>#N/A</v>
      </c>
    </row>
    <row r="25" spans="7:28">
      <c r="I25" s="70" t="s">
        <v>168</v>
      </c>
      <c r="J25" s="70" t="s">
        <v>23</v>
      </c>
      <c r="K25" s="70" t="s">
        <v>171</v>
      </c>
      <c r="L25" s="69" t="str">
        <f t="shared" si="0"/>
        <v>22:00 A 23:00</v>
      </c>
      <c r="N25" s="36" t="s">
        <v>177</v>
      </c>
      <c r="P25" s="68">
        <v>24</v>
      </c>
      <c r="Q25" s="67" t="s">
        <v>63</v>
      </c>
      <c r="U25" s="36" t="s">
        <v>153</v>
      </c>
      <c r="W25" s="36" t="s">
        <v>1429</v>
      </c>
      <c r="X25" s="62">
        <f t="shared" si="4"/>
        <v>24</v>
      </c>
      <c r="Y25" s="36" t="s">
        <v>1429</v>
      </c>
      <c r="Z25" s="36" t="s">
        <v>17</v>
      </c>
      <c r="AA25" s="62">
        <f t="shared" si="5"/>
        <v>24</v>
      </c>
      <c r="AB25" s="105" t="e">
        <v>#N/A</v>
      </c>
    </row>
    <row r="26" spans="7:28">
      <c r="I26" s="70" t="s">
        <v>171</v>
      </c>
      <c r="J26" s="70" t="s">
        <v>23</v>
      </c>
      <c r="K26" s="70" t="s">
        <v>174</v>
      </c>
      <c r="L26" s="69" t="str">
        <f t="shared" si="0"/>
        <v>23:00 A 23:59</v>
      </c>
      <c r="N26" s="36" t="s">
        <v>181</v>
      </c>
      <c r="P26" s="68">
        <v>25</v>
      </c>
      <c r="Q26" s="67" t="s">
        <v>175</v>
      </c>
      <c r="U26" s="36" t="s">
        <v>158</v>
      </c>
      <c r="W26" s="36" t="s">
        <v>1430</v>
      </c>
      <c r="X26" s="62">
        <f t="shared" si="4"/>
        <v>25</v>
      </c>
      <c r="Y26" s="36" t="s">
        <v>1430</v>
      </c>
      <c r="Z26" s="36" t="s">
        <v>17</v>
      </c>
      <c r="AA26" s="62">
        <f t="shared" si="5"/>
        <v>25</v>
      </c>
      <c r="AB26" s="105" t="e">
        <v>#N/A</v>
      </c>
    </row>
    <row r="27" spans="7:28">
      <c r="I27" s="65"/>
      <c r="J27" s="65"/>
      <c r="K27" s="65"/>
      <c r="L27" s="64"/>
      <c r="N27" s="36" t="s">
        <v>184</v>
      </c>
      <c r="P27" s="68">
        <v>26</v>
      </c>
      <c r="Q27" s="67" t="s">
        <v>178</v>
      </c>
      <c r="W27" s="36" t="s">
        <v>281</v>
      </c>
      <c r="X27" s="62">
        <f t="shared" si="4"/>
        <v>26</v>
      </c>
      <c r="Y27" s="36" t="s">
        <v>281</v>
      </c>
      <c r="Z27" s="36" t="s">
        <v>17</v>
      </c>
      <c r="AA27" s="62">
        <f t="shared" si="5"/>
        <v>26</v>
      </c>
      <c r="AB27" s="105" t="e">
        <v>#N/A</v>
      </c>
    </row>
    <row r="28" spans="7:28">
      <c r="I28" s="65"/>
      <c r="J28" s="66"/>
      <c r="K28" s="65"/>
      <c r="L28" s="64"/>
      <c r="N28" s="36" t="s">
        <v>187</v>
      </c>
      <c r="W28" s="36" t="s">
        <v>1431</v>
      </c>
      <c r="X28" s="62">
        <f t="shared" si="4"/>
        <v>27</v>
      </c>
      <c r="Y28" s="36" t="s">
        <v>1431</v>
      </c>
      <c r="Z28" s="36" t="s">
        <v>17</v>
      </c>
      <c r="AA28" s="62">
        <f t="shared" si="5"/>
        <v>27</v>
      </c>
      <c r="AB28" s="105" t="e">
        <v>#N/A</v>
      </c>
    </row>
    <row r="29" spans="7:28">
      <c r="I29" s="65"/>
      <c r="J29" s="66"/>
      <c r="K29" s="65"/>
      <c r="L29" s="64"/>
      <c r="N29" s="36" t="s">
        <v>189</v>
      </c>
      <c r="W29" s="36" t="s">
        <v>292</v>
      </c>
      <c r="X29" s="62">
        <f t="shared" si="4"/>
        <v>28</v>
      </c>
      <c r="Y29" s="36" t="s">
        <v>292</v>
      </c>
      <c r="Z29" s="36" t="s">
        <v>17</v>
      </c>
      <c r="AA29" s="62">
        <f t="shared" si="5"/>
        <v>28</v>
      </c>
      <c r="AB29" s="105" t="e">
        <v>#N/A</v>
      </c>
    </row>
    <row r="30" spans="7:28">
      <c r="I30" s="65"/>
      <c r="J30" s="66"/>
      <c r="K30" s="65"/>
      <c r="L30" s="64"/>
      <c r="N30" s="36" t="s">
        <v>190</v>
      </c>
      <c r="W30" s="36" t="s">
        <v>298</v>
      </c>
      <c r="X30" s="62">
        <f t="shared" si="4"/>
        <v>29</v>
      </c>
      <c r="Y30" s="36" t="s">
        <v>298</v>
      </c>
      <c r="Z30" s="36" t="s">
        <v>17</v>
      </c>
      <c r="AA30" s="62">
        <f t="shared" si="5"/>
        <v>29</v>
      </c>
      <c r="AB30" s="105" t="e">
        <v>#N/A</v>
      </c>
    </row>
    <row r="31" spans="7:28">
      <c r="I31" s="65"/>
      <c r="J31" s="66"/>
      <c r="K31" s="65"/>
      <c r="L31" s="64"/>
      <c r="N31" s="36" t="s">
        <v>192</v>
      </c>
      <c r="W31" s="36" t="s">
        <v>1432</v>
      </c>
      <c r="X31" s="62">
        <f t="shared" si="4"/>
        <v>30</v>
      </c>
      <c r="Y31" s="36" t="s">
        <v>1432</v>
      </c>
      <c r="Z31" s="36" t="s">
        <v>17</v>
      </c>
      <c r="AA31" s="62">
        <f t="shared" si="5"/>
        <v>30</v>
      </c>
      <c r="AB31" s="105" t="e">
        <v>#N/A</v>
      </c>
    </row>
    <row r="32" spans="7:28">
      <c r="I32" s="65"/>
      <c r="J32" s="65"/>
      <c r="K32" s="64"/>
      <c r="N32" s="36" t="s">
        <v>194</v>
      </c>
      <c r="W32" s="36" t="s">
        <v>300</v>
      </c>
      <c r="X32" s="62">
        <f t="shared" si="4"/>
        <v>31</v>
      </c>
      <c r="Y32" s="36" t="s">
        <v>300</v>
      </c>
      <c r="Z32" s="36" t="s">
        <v>17</v>
      </c>
      <c r="AA32" s="62">
        <f t="shared" si="5"/>
        <v>31</v>
      </c>
      <c r="AB32" s="105" t="e">
        <v>#N/A</v>
      </c>
    </row>
    <row r="33" spans="9:28">
      <c r="I33" s="63"/>
      <c r="J33" s="63"/>
      <c r="N33" s="36" t="s">
        <v>195</v>
      </c>
      <c r="W33" s="36" t="s">
        <v>301</v>
      </c>
      <c r="X33" s="62">
        <f t="shared" si="4"/>
        <v>32</v>
      </c>
      <c r="Y33" s="36" t="s">
        <v>301</v>
      </c>
      <c r="Z33" s="36" t="s">
        <v>17</v>
      </c>
      <c r="AA33" s="62">
        <f t="shared" si="5"/>
        <v>32</v>
      </c>
      <c r="AB33" s="105" t="e">
        <v>#N/A</v>
      </c>
    </row>
    <row r="34" spans="9:28">
      <c r="I34" s="63"/>
      <c r="N34" s="36" t="s">
        <v>197</v>
      </c>
      <c r="W34" s="36" t="s">
        <v>376</v>
      </c>
      <c r="X34" s="62">
        <f t="shared" si="4"/>
        <v>33</v>
      </c>
      <c r="Y34" s="36" t="s">
        <v>376</v>
      </c>
      <c r="Z34" s="36" t="s">
        <v>17</v>
      </c>
      <c r="AA34" s="62">
        <f t="shared" si="5"/>
        <v>33</v>
      </c>
      <c r="AB34" s="105" t="e">
        <v>#N/A</v>
      </c>
    </row>
    <row r="35" spans="9:28">
      <c r="I35" s="63"/>
      <c r="N35" s="36" t="s">
        <v>199</v>
      </c>
      <c r="W35" s="36" t="s">
        <v>303</v>
      </c>
      <c r="X35" s="62">
        <f t="shared" si="4"/>
        <v>34</v>
      </c>
      <c r="Y35" s="36" t="s">
        <v>303</v>
      </c>
      <c r="Z35" s="36" t="s">
        <v>17</v>
      </c>
      <c r="AA35" s="62">
        <f t="shared" si="5"/>
        <v>34</v>
      </c>
      <c r="AB35" s="105" t="e">
        <v>#N/A</v>
      </c>
    </row>
    <row r="36" spans="9:28">
      <c r="I36" s="63"/>
      <c r="N36" s="36" t="s">
        <v>201</v>
      </c>
      <c r="S36" s="158" t="s">
        <v>995</v>
      </c>
      <c r="T36" s="159" t="s">
        <v>162</v>
      </c>
      <c r="W36" s="36" t="s">
        <v>310</v>
      </c>
      <c r="X36" s="62">
        <f t="shared" si="4"/>
        <v>35</v>
      </c>
      <c r="Y36" s="36" t="s">
        <v>310</v>
      </c>
      <c r="Z36" s="36" t="s">
        <v>17</v>
      </c>
      <c r="AA36" s="62">
        <f t="shared" si="5"/>
        <v>35</v>
      </c>
      <c r="AB36" s="105" t="e">
        <v>#N/A</v>
      </c>
    </row>
    <row r="37" spans="9:28">
      <c r="N37" s="36" t="s">
        <v>203</v>
      </c>
      <c r="S37" s="158" t="s">
        <v>148</v>
      </c>
      <c r="T37" s="61" t="s">
        <v>1977</v>
      </c>
      <c r="W37" s="36" t="s">
        <v>1433</v>
      </c>
      <c r="X37" s="62">
        <f t="shared" si="4"/>
        <v>36</v>
      </c>
      <c r="Y37" s="36" t="s">
        <v>1433</v>
      </c>
      <c r="Z37" s="36" t="s">
        <v>17</v>
      </c>
      <c r="AA37" s="62">
        <f t="shared" si="5"/>
        <v>36</v>
      </c>
      <c r="AB37" s="105" t="e">
        <v>#N/A</v>
      </c>
    </row>
    <row r="38" spans="9:28">
      <c r="N38" s="36" t="s">
        <v>204</v>
      </c>
      <c r="S38" s="158" t="s">
        <v>153</v>
      </c>
      <c r="T38" s="61" t="s">
        <v>1977</v>
      </c>
      <c r="W38" s="36" t="s">
        <v>328</v>
      </c>
      <c r="X38" s="62">
        <f t="shared" si="4"/>
        <v>37</v>
      </c>
      <c r="Y38" s="36" t="s">
        <v>328</v>
      </c>
      <c r="Z38" s="36" t="s">
        <v>17</v>
      </c>
      <c r="AA38" s="62">
        <f t="shared" si="5"/>
        <v>37</v>
      </c>
      <c r="AB38" s="105" t="e">
        <v>#N/A</v>
      </c>
    </row>
    <row r="39" spans="9:28">
      <c r="N39" s="36" t="s">
        <v>206</v>
      </c>
      <c r="S39" s="158" t="s">
        <v>158</v>
      </c>
      <c r="T39" s="61" t="s">
        <v>1977</v>
      </c>
      <c r="W39" s="36" t="s">
        <v>1434</v>
      </c>
      <c r="X39" s="62">
        <f t="shared" si="4"/>
        <v>38</v>
      </c>
      <c r="Y39" s="36" t="s">
        <v>1434</v>
      </c>
      <c r="Z39" s="36" t="s">
        <v>17</v>
      </c>
      <c r="AA39" s="62">
        <f t="shared" si="5"/>
        <v>38</v>
      </c>
      <c r="AB39" s="105" t="e">
        <v>#N/A</v>
      </c>
    </row>
    <row r="40" spans="9:28">
      <c r="N40" s="36" t="s">
        <v>207</v>
      </c>
      <c r="S40" s="158" t="s">
        <v>162</v>
      </c>
      <c r="T40" s="36" t="s">
        <v>148</v>
      </c>
      <c r="W40" s="36" t="s">
        <v>1435</v>
      </c>
      <c r="X40" s="62">
        <f t="shared" si="4"/>
        <v>39</v>
      </c>
      <c r="Y40" s="36" t="s">
        <v>1435</v>
      </c>
      <c r="Z40" s="36" t="s">
        <v>17</v>
      </c>
      <c r="AA40" s="62">
        <f t="shared" si="5"/>
        <v>39</v>
      </c>
      <c r="AB40" s="105" t="e">
        <v>#N/A</v>
      </c>
    </row>
    <row r="41" spans="9:28">
      <c r="N41" s="36" t="s">
        <v>209</v>
      </c>
      <c r="S41" s="158" t="s">
        <v>162</v>
      </c>
      <c r="T41" s="36" t="s">
        <v>153</v>
      </c>
      <c r="W41" s="36" t="s">
        <v>1436</v>
      </c>
      <c r="X41" s="62">
        <f t="shared" si="4"/>
        <v>40</v>
      </c>
      <c r="Y41" s="36" t="s">
        <v>1436</v>
      </c>
      <c r="Z41" s="36" t="s">
        <v>17</v>
      </c>
      <c r="AA41" s="62">
        <f t="shared" si="5"/>
        <v>40</v>
      </c>
      <c r="AB41" s="105" t="e">
        <v>#N/A</v>
      </c>
    </row>
    <row r="42" spans="9:28">
      <c r="N42" s="156" t="s">
        <v>211</v>
      </c>
      <c r="S42" s="159" t="s">
        <v>162</v>
      </c>
      <c r="T42" s="160" t="s">
        <v>158</v>
      </c>
      <c r="W42" s="36" t="s">
        <v>338</v>
      </c>
      <c r="X42" s="62">
        <f t="shared" si="4"/>
        <v>41</v>
      </c>
      <c r="Y42" s="36" t="s">
        <v>338</v>
      </c>
      <c r="Z42" s="36" t="s">
        <v>17</v>
      </c>
      <c r="AA42" s="62">
        <f t="shared" si="5"/>
        <v>41</v>
      </c>
      <c r="AB42" s="105" t="e">
        <v>#N/A</v>
      </c>
    </row>
    <row r="43" spans="9:28">
      <c r="N43" s="36" t="s">
        <v>212</v>
      </c>
      <c r="W43" s="36" t="s">
        <v>362</v>
      </c>
      <c r="X43" s="62">
        <f t="shared" si="4"/>
        <v>42</v>
      </c>
      <c r="Y43" s="36" t="s">
        <v>362</v>
      </c>
      <c r="Z43" s="36" t="s">
        <v>17</v>
      </c>
      <c r="AA43" s="62">
        <f t="shared" si="5"/>
        <v>42</v>
      </c>
      <c r="AB43" s="105" t="e">
        <v>#N/A</v>
      </c>
    </row>
    <row r="44" spans="9:28">
      <c r="N44" s="36" t="s">
        <v>214</v>
      </c>
      <c r="W44" s="36" t="s">
        <v>1437</v>
      </c>
      <c r="X44" s="62">
        <f t="shared" si="4"/>
        <v>43</v>
      </c>
      <c r="Y44" s="36" t="s">
        <v>1437</v>
      </c>
      <c r="Z44" s="36" t="s">
        <v>17</v>
      </c>
      <c r="AA44" s="62">
        <f t="shared" si="5"/>
        <v>43</v>
      </c>
      <c r="AB44" s="105" t="e">
        <v>#N/A</v>
      </c>
    </row>
    <row r="45" spans="9:28">
      <c r="N45" s="36" t="s">
        <v>216</v>
      </c>
      <c r="W45" s="36" t="s">
        <v>1438</v>
      </c>
      <c r="X45" s="62">
        <f t="shared" si="4"/>
        <v>44</v>
      </c>
      <c r="Y45" s="36" t="s">
        <v>1438</v>
      </c>
      <c r="Z45" s="36" t="s">
        <v>17</v>
      </c>
      <c r="AA45" s="62">
        <f t="shared" si="5"/>
        <v>44</v>
      </c>
      <c r="AB45" s="105" t="e">
        <v>#N/A</v>
      </c>
    </row>
    <row r="46" spans="9:28">
      <c r="N46" s="36" t="s">
        <v>217</v>
      </c>
      <c r="W46" s="36" t="s">
        <v>369</v>
      </c>
      <c r="X46" s="62">
        <f t="shared" si="4"/>
        <v>45</v>
      </c>
      <c r="Y46" s="36" t="s">
        <v>369</v>
      </c>
      <c r="Z46" s="36" t="s">
        <v>17</v>
      </c>
      <c r="AA46" s="62">
        <f t="shared" si="5"/>
        <v>45</v>
      </c>
      <c r="AB46" s="105" t="e">
        <v>#N/A</v>
      </c>
    </row>
    <row r="47" spans="9:28">
      <c r="N47" s="36" t="s">
        <v>218</v>
      </c>
      <c r="W47" s="36" t="s">
        <v>1439</v>
      </c>
      <c r="X47" s="62">
        <f t="shared" si="4"/>
        <v>46</v>
      </c>
      <c r="Y47" s="36" t="s">
        <v>1439</v>
      </c>
      <c r="Z47" s="36" t="s">
        <v>17</v>
      </c>
      <c r="AA47" s="62">
        <f t="shared" si="5"/>
        <v>46</v>
      </c>
      <c r="AB47" s="105" t="e">
        <v>#N/A</v>
      </c>
    </row>
    <row r="48" spans="9:28">
      <c r="N48" s="36" t="s">
        <v>225</v>
      </c>
      <c r="W48" s="36" t="s">
        <v>403</v>
      </c>
      <c r="X48" s="62">
        <f t="shared" si="4"/>
        <v>47</v>
      </c>
      <c r="Y48" s="36" t="s">
        <v>403</v>
      </c>
      <c r="Z48" s="36" t="s">
        <v>17</v>
      </c>
      <c r="AA48" s="62">
        <f t="shared" si="5"/>
        <v>47</v>
      </c>
      <c r="AB48" s="105" t="e">
        <v>#N/A</v>
      </c>
    </row>
    <row r="49" spans="14:28">
      <c r="W49" s="36" t="s">
        <v>417</v>
      </c>
      <c r="X49" s="62">
        <f t="shared" si="4"/>
        <v>48</v>
      </c>
      <c r="Y49" s="36" t="s">
        <v>417</v>
      </c>
      <c r="Z49" s="36" t="s">
        <v>17</v>
      </c>
      <c r="AA49" s="62">
        <f t="shared" si="5"/>
        <v>48</v>
      </c>
      <c r="AB49" s="105" t="s">
        <v>219</v>
      </c>
    </row>
    <row r="50" spans="14:28">
      <c r="W50" s="36" t="s">
        <v>419</v>
      </c>
      <c r="X50" s="62">
        <f t="shared" si="4"/>
        <v>49</v>
      </c>
      <c r="Y50" s="36" t="s">
        <v>419</v>
      </c>
      <c r="Z50" s="36" t="s">
        <v>17</v>
      </c>
      <c r="AA50" s="62">
        <f t="shared" si="5"/>
        <v>49</v>
      </c>
      <c r="AB50" s="105" t="e">
        <v>#N/A</v>
      </c>
    </row>
    <row r="51" spans="14:28">
      <c r="W51" s="36" t="s">
        <v>430</v>
      </c>
      <c r="X51" s="62">
        <f t="shared" si="4"/>
        <v>50</v>
      </c>
      <c r="Y51" s="36" t="s">
        <v>430</v>
      </c>
      <c r="Z51" s="36" t="s">
        <v>17</v>
      </c>
      <c r="AA51" s="62">
        <f t="shared" si="5"/>
        <v>50</v>
      </c>
      <c r="AB51" s="105" t="e">
        <v>#N/A</v>
      </c>
    </row>
    <row r="52" spans="14:28">
      <c r="W52" s="36" t="s">
        <v>433</v>
      </c>
      <c r="X52" s="62">
        <f t="shared" si="4"/>
        <v>51</v>
      </c>
      <c r="Y52" s="36" t="s">
        <v>433</v>
      </c>
      <c r="Z52" s="36" t="s">
        <v>17</v>
      </c>
      <c r="AA52" s="62">
        <f t="shared" si="5"/>
        <v>51</v>
      </c>
      <c r="AB52" s="105" t="e">
        <v>#N/A</v>
      </c>
    </row>
    <row r="53" spans="14:28">
      <c r="W53" s="36" t="s">
        <v>1440</v>
      </c>
      <c r="X53" s="62">
        <f t="shared" si="4"/>
        <v>52</v>
      </c>
      <c r="Y53" s="36" t="s">
        <v>1440</v>
      </c>
      <c r="Z53" s="36" t="s">
        <v>17</v>
      </c>
      <c r="AA53" s="62">
        <f t="shared" si="5"/>
        <v>52</v>
      </c>
      <c r="AB53" s="105" t="e">
        <v>#N/A</v>
      </c>
    </row>
    <row r="54" spans="14:28">
      <c r="W54" s="36" t="s">
        <v>1441</v>
      </c>
      <c r="X54" s="62">
        <f t="shared" si="4"/>
        <v>53</v>
      </c>
      <c r="Y54" s="36" t="s">
        <v>1441</v>
      </c>
      <c r="Z54" s="36" t="s">
        <v>17</v>
      </c>
      <c r="AA54" s="62">
        <f t="shared" si="5"/>
        <v>53</v>
      </c>
      <c r="AB54" s="105" t="e">
        <v>#N/A</v>
      </c>
    </row>
    <row r="55" spans="14:28">
      <c r="W55" s="36" t="s">
        <v>1442</v>
      </c>
      <c r="X55" s="62">
        <f t="shared" si="4"/>
        <v>54</v>
      </c>
      <c r="Y55" s="36" t="s">
        <v>1442</v>
      </c>
      <c r="Z55" s="36" t="s">
        <v>17</v>
      </c>
      <c r="AA55" s="62">
        <f t="shared" si="5"/>
        <v>54</v>
      </c>
      <c r="AB55" s="105" t="e">
        <v>#N/A</v>
      </c>
    </row>
    <row r="56" spans="14:28">
      <c r="W56" s="36" t="s">
        <v>445</v>
      </c>
      <c r="X56" s="62">
        <f t="shared" si="4"/>
        <v>55</v>
      </c>
      <c r="Y56" s="36" t="s">
        <v>445</v>
      </c>
      <c r="Z56" s="36" t="s">
        <v>17</v>
      </c>
      <c r="AA56" s="62">
        <f t="shared" si="5"/>
        <v>55</v>
      </c>
      <c r="AB56" s="105" t="s">
        <v>230</v>
      </c>
    </row>
    <row r="57" spans="14:28">
      <c r="W57" s="36" t="s">
        <v>1443</v>
      </c>
      <c r="X57" s="62">
        <f t="shared" si="4"/>
        <v>56</v>
      </c>
      <c r="Y57" s="36" t="s">
        <v>1443</v>
      </c>
      <c r="Z57" s="36" t="s">
        <v>17</v>
      </c>
      <c r="AA57" s="62">
        <f t="shared" si="5"/>
        <v>56</v>
      </c>
      <c r="AB57" s="105" t="e">
        <v>#N/A</v>
      </c>
    </row>
    <row r="58" spans="14:28">
      <c r="N58" s="155"/>
      <c r="W58" s="36" t="s">
        <v>455</v>
      </c>
      <c r="X58" s="62">
        <f t="shared" si="4"/>
        <v>57</v>
      </c>
      <c r="Y58" s="36" t="s">
        <v>455</v>
      </c>
      <c r="Z58" s="36" t="s">
        <v>17</v>
      </c>
      <c r="AA58" s="62">
        <f t="shared" si="5"/>
        <v>57</v>
      </c>
      <c r="AB58" s="105" t="e">
        <v>#N/A</v>
      </c>
    </row>
    <row r="59" spans="14:28">
      <c r="N59" s="155"/>
      <c r="W59" s="36" t="s">
        <v>457</v>
      </c>
      <c r="X59" s="62">
        <f t="shared" si="4"/>
        <v>58</v>
      </c>
      <c r="Y59" s="36" t="s">
        <v>457</v>
      </c>
      <c r="Z59" s="36" t="s">
        <v>17</v>
      </c>
      <c r="AA59" s="62">
        <f t="shared" si="5"/>
        <v>58</v>
      </c>
      <c r="AB59" s="105" t="e">
        <v>#N/A</v>
      </c>
    </row>
    <row r="60" spans="14:28">
      <c r="N60" s="155"/>
      <c r="W60" s="36" t="s">
        <v>1444</v>
      </c>
      <c r="X60" s="62">
        <f t="shared" si="4"/>
        <v>59</v>
      </c>
      <c r="Y60" s="36" t="s">
        <v>1444</v>
      </c>
      <c r="Z60" s="36" t="s">
        <v>17</v>
      </c>
      <c r="AA60" s="62">
        <f t="shared" si="5"/>
        <v>59</v>
      </c>
      <c r="AB60" s="105" t="e">
        <v>#N/A</v>
      </c>
    </row>
    <row r="61" spans="14:28">
      <c r="N61" s="155"/>
      <c r="W61" s="36" t="s">
        <v>468</v>
      </c>
      <c r="X61" s="62">
        <f t="shared" si="4"/>
        <v>60</v>
      </c>
      <c r="Y61" s="36" t="s">
        <v>468</v>
      </c>
      <c r="Z61" s="36" t="s">
        <v>17</v>
      </c>
      <c r="AA61" s="62">
        <f t="shared" si="5"/>
        <v>60</v>
      </c>
      <c r="AB61" s="105" t="e">
        <v>#N/A</v>
      </c>
    </row>
    <row r="62" spans="14:28">
      <c r="N62" s="155"/>
      <c r="W62" s="36" t="s">
        <v>1445</v>
      </c>
      <c r="X62" s="62">
        <f t="shared" si="4"/>
        <v>61</v>
      </c>
      <c r="Y62" s="36" t="s">
        <v>1445</v>
      </c>
      <c r="Z62" s="36" t="s">
        <v>17</v>
      </c>
      <c r="AA62" s="62">
        <f t="shared" si="5"/>
        <v>61</v>
      </c>
      <c r="AB62" s="105" t="e">
        <v>#N/A</v>
      </c>
    </row>
    <row r="63" spans="14:28">
      <c r="N63" s="155"/>
      <c r="W63" s="36" t="s">
        <v>1446</v>
      </c>
      <c r="X63" s="62">
        <f t="shared" si="4"/>
        <v>62</v>
      </c>
      <c r="Y63" s="36" t="s">
        <v>1446</v>
      </c>
      <c r="Z63" s="36" t="s">
        <v>17</v>
      </c>
      <c r="AA63" s="62">
        <f t="shared" si="5"/>
        <v>62</v>
      </c>
      <c r="AB63" s="105" t="e">
        <v>#N/A</v>
      </c>
    </row>
    <row r="64" spans="14:28">
      <c r="N64" s="155"/>
      <c r="W64" s="36" t="s">
        <v>477</v>
      </c>
      <c r="X64" s="62">
        <f t="shared" si="4"/>
        <v>63</v>
      </c>
      <c r="Y64" s="36" t="s">
        <v>477</v>
      </c>
      <c r="Z64" s="36" t="s">
        <v>17</v>
      </c>
      <c r="AA64" s="62">
        <f t="shared" si="5"/>
        <v>63</v>
      </c>
      <c r="AB64" s="105" t="e">
        <v>#N/A</v>
      </c>
    </row>
    <row r="65" spans="14:28">
      <c r="N65" s="155"/>
      <c r="W65" s="36" t="s">
        <v>485</v>
      </c>
      <c r="X65" s="62">
        <f t="shared" si="4"/>
        <v>64</v>
      </c>
      <c r="Y65" s="36" t="s">
        <v>485</v>
      </c>
      <c r="Z65" s="36" t="s">
        <v>17</v>
      </c>
      <c r="AA65" s="62">
        <f t="shared" si="5"/>
        <v>64</v>
      </c>
      <c r="AB65" s="105" t="e">
        <v>#N/A</v>
      </c>
    </row>
    <row r="66" spans="14:28">
      <c r="N66" s="155"/>
      <c r="W66" s="36" t="s">
        <v>500</v>
      </c>
      <c r="X66" s="62">
        <f t="shared" si="4"/>
        <v>65</v>
      </c>
      <c r="Y66" s="36" t="s">
        <v>500</v>
      </c>
      <c r="Z66" s="36" t="s">
        <v>17</v>
      </c>
      <c r="AA66" s="62">
        <f t="shared" si="5"/>
        <v>65</v>
      </c>
      <c r="AB66" s="105" t="e">
        <v>#N/A</v>
      </c>
    </row>
    <row r="67" spans="14:28">
      <c r="N67" s="155"/>
      <c r="W67" s="36" t="s">
        <v>1447</v>
      </c>
      <c r="X67" s="62">
        <f t="shared" si="4"/>
        <v>66</v>
      </c>
      <c r="Y67" s="36" t="s">
        <v>1447</v>
      </c>
      <c r="Z67" s="36" t="s">
        <v>17</v>
      </c>
      <c r="AA67" s="62">
        <f t="shared" si="5"/>
        <v>66</v>
      </c>
      <c r="AB67" s="105" t="e">
        <v>#N/A</v>
      </c>
    </row>
    <row r="68" spans="14:28">
      <c r="N68" s="155"/>
      <c r="W68" s="36" t="s">
        <v>518</v>
      </c>
      <c r="X68" s="62">
        <f t="shared" ref="X68:X131" si="6">+X67+1</f>
        <v>67</v>
      </c>
      <c r="Y68" s="36" t="s">
        <v>518</v>
      </c>
      <c r="Z68" s="36" t="s">
        <v>17</v>
      </c>
      <c r="AA68" s="62">
        <f t="shared" ref="AA68:AA131" si="7">+AA67+1</f>
        <v>67</v>
      </c>
      <c r="AB68" s="105" t="e">
        <v>#N/A</v>
      </c>
    </row>
    <row r="69" spans="14:28">
      <c r="N69" s="155"/>
      <c r="W69" s="36" t="s">
        <v>529</v>
      </c>
      <c r="X69" s="62">
        <f t="shared" si="6"/>
        <v>68</v>
      </c>
      <c r="Y69" s="36" t="s">
        <v>529</v>
      </c>
      <c r="Z69" s="36" t="s">
        <v>17</v>
      </c>
      <c r="AA69" s="62">
        <f t="shared" si="7"/>
        <v>68</v>
      </c>
      <c r="AB69" s="105" t="e">
        <v>#N/A</v>
      </c>
    </row>
    <row r="70" spans="14:28">
      <c r="N70" s="155"/>
      <c r="W70" s="36" t="s">
        <v>543</v>
      </c>
      <c r="X70" s="62">
        <f t="shared" si="6"/>
        <v>69</v>
      </c>
      <c r="Y70" s="36" t="s">
        <v>543</v>
      </c>
      <c r="Z70" s="36" t="s">
        <v>17</v>
      </c>
      <c r="AA70" s="62">
        <f t="shared" si="7"/>
        <v>69</v>
      </c>
      <c r="AB70" s="105" t="s">
        <v>238</v>
      </c>
    </row>
    <row r="71" spans="14:28">
      <c r="N71" s="155"/>
      <c r="W71" s="36" t="s">
        <v>563</v>
      </c>
      <c r="X71" s="62">
        <f t="shared" si="6"/>
        <v>70</v>
      </c>
      <c r="Y71" s="36" t="s">
        <v>563</v>
      </c>
      <c r="Z71" s="36" t="s">
        <v>17</v>
      </c>
      <c r="AA71" s="62">
        <f t="shared" si="7"/>
        <v>70</v>
      </c>
      <c r="AB71" s="105" t="e">
        <v>#N/A</v>
      </c>
    </row>
    <row r="72" spans="14:28">
      <c r="N72" s="155"/>
      <c r="W72" s="36" t="s">
        <v>1448</v>
      </c>
      <c r="X72" s="62">
        <f t="shared" si="6"/>
        <v>71</v>
      </c>
      <c r="Y72" s="36" t="s">
        <v>1448</v>
      </c>
      <c r="Z72" s="36" t="s">
        <v>17</v>
      </c>
      <c r="AA72" s="62">
        <f t="shared" si="7"/>
        <v>71</v>
      </c>
      <c r="AB72" s="105" t="e">
        <v>#N/A</v>
      </c>
    </row>
    <row r="73" spans="14:28">
      <c r="N73" s="155"/>
      <c r="W73" s="36" t="s">
        <v>1449</v>
      </c>
      <c r="X73" s="62">
        <f t="shared" si="6"/>
        <v>72</v>
      </c>
      <c r="Y73" s="36" t="s">
        <v>1449</v>
      </c>
      <c r="Z73" s="36" t="s">
        <v>17</v>
      </c>
      <c r="AA73" s="62">
        <f t="shared" si="7"/>
        <v>72</v>
      </c>
      <c r="AB73" s="105" t="e">
        <v>#N/A</v>
      </c>
    </row>
    <row r="74" spans="14:28">
      <c r="N74" s="155"/>
      <c r="W74" s="36" t="s">
        <v>1450</v>
      </c>
      <c r="X74" s="62">
        <f t="shared" si="6"/>
        <v>73</v>
      </c>
      <c r="Y74" s="36" t="s">
        <v>1450</v>
      </c>
      <c r="Z74" s="36" t="s">
        <v>17</v>
      </c>
      <c r="AA74" s="62">
        <f t="shared" si="7"/>
        <v>73</v>
      </c>
      <c r="AB74" s="105" t="e">
        <v>#N/A</v>
      </c>
    </row>
    <row r="75" spans="14:28">
      <c r="W75" s="36" t="s">
        <v>1451</v>
      </c>
      <c r="X75" s="62">
        <f t="shared" si="6"/>
        <v>74</v>
      </c>
      <c r="Y75" s="36" t="s">
        <v>1451</v>
      </c>
      <c r="Z75" s="36" t="s">
        <v>17</v>
      </c>
      <c r="AA75" s="62">
        <f t="shared" si="7"/>
        <v>74</v>
      </c>
      <c r="AB75" s="105" t="e">
        <v>#N/A</v>
      </c>
    </row>
    <row r="76" spans="14:28">
      <c r="W76" s="36" t="s">
        <v>1452</v>
      </c>
      <c r="X76" s="62">
        <f t="shared" si="6"/>
        <v>75</v>
      </c>
      <c r="Y76" s="36" t="s">
        <v>1452</v>
      </c>
      <c r="Z76" s="36" t="s">
        <v>17</v>
      </c>
      <c r="AA76" s="62">
        <f t="shared" si="7"/>
        <v>75</v>
      </c>
      <c r="AB76" s="105" t="e">
        <v>#N/A</v>
      </c>
    </row>
    <row r="77" spans="14:28">
      <c r="W77" s="36" t="s">
        <v>594</v>
      </c>
      <c r="X77" s="62">
        <f t="shared" si="6"/>
        <v>76</v>
      </c>
      <c r="Y77" s="36" t="s">
        <v>594</v>
      </c>
      <c r="Z77" s="36" t="s">
        <v>17</v>
      </c>
      <c r="AA77" s="62">
        <f t="shared" si="7"/>
        <v>76</v>
      </c>
      <c r="AB77" s="105" t="e">
        <v>#N/A</v>
      </c>
    </row>
    <row r="78" spans="14:28">
      <c r="W78" s="36" t="s">
        <v>635</v>
      </c>
      <c r="X78" s="62">
        <f t="shared" si="6"/>
        <v>77</v>
      </c>
      <c r="Y78" s="36" t="s">
        <v>635</v>
      </c>
      <c r="Z78" s="36" t="s">
        <v>17</v>
      </c>
      <c r="AA78" s="62">
        <f t="shared" si="7"/>
        <v>77</v>
      </c>
      <c r="AB78" s="105" t="s">
        <v>246</v>
      </c>
    </row>
    <row r="79" spans="14:28">
      <c r="W79" s="36" t="s">
        <v>636</v>
      </c>
      <c r="X79" s="62">
        <f t="shared" si="6"/>
        <v>78</v>
      </c>
      <c r="Y79" s="36" t="s">
        <v>636</v>
      </c>
      <c r="Z79" s="36" t="s">
        <v>17</v>
      </c>
      <c r="AA79" s="62">
        <f t="shared" si="7"/>
        <v>78</v>
      </c>
      <c r="AB79" s="105" t="e">
        <v>#N/A</v>
      </c>
    </row>
    <row r="80" spans="14:28">
      <c r="W80" s="36" t="s">
        <v>666</v>
      </c>
      <c r="X80" s="62">
        <f t="shared" si="6"/>
        <v>79</v>
      </c>
      <c r="Y80" s="36" t="s">
        <v>666</v>
      </c>
      <c r="Z80" s="36" t="s">
        <v>17</v>
      </c>
      <c r="AA80" s="62">
        <f t="shared" si="7"/>
        <v>79</v>
      </c>
      <c r="AB80" s="105" t="e">
        <v>#N/A</v>
      </c>
    </row>
    <row r="81" spans="23:28">
      <c r="W81" s="36" t="s">
        <v>1453</v>
      </c>
      <c r="X81" s="62">
        <f t="shared" si="6"/>
        <v>80</v>
      </c>
      <c r="Y81" s="36" t="s">
        <v>1453</v>
      </c>
      <c r="Z81" s="36" t="s">
        <v>17</v>
      </c>
      <c r="AA81" s="62">
        <f t="shared" si="7"/>
        <v>80</v>
      </c>
      <c r="AB81" s="105" t="e">
        <v>#N/A</v>
      </c>
    </row>
    <row r="82" spans="23:28">
      <c r="W82" s="36" t="s">
        <v>680</v>
      </c>
      <c r="X82" s="62">
        <f t="shared" si="6"/>
        <v>81</v>
      </c>
      <c r="Y82" s="36" t="s">
        <v>680</v>
      </c>
      <c r="Z82" s="36" t="s">
        <v>17</v>
      </c>
      <c r="AA82" s="62">
        <f t="shared" si="7"/>
        <v>81</v>
      </c>
      <c r="AB82" s="105" t="e">
        <v>#N/A</v>
      </c>
    </row>
    <row r="83" spans="23:28">
      <c r="W83" s="36" t="s">
        <v>687</v>
      </c>
      <c r="X83" s="62">
        <f t="shared" si="6"/>
        <v>82</v>
      </c>
      <c r="Y83" s="36" t="s">
        <v>687</v>
      </c>
      <c r="Z83" s="36" t="s">
        <v>17</v>
      </c>
      <c r="AA83" s="62">
        <f t="shared" si="7"/>
        <v>82</v>
      </c>
      <c r="AB83" s="105" t="e">
        <v>#N/A</v>
      </c>
    </row>
    <row r="84" spans="23:28">
      <c r="W84" s="36" t="s">
        <v>698</v>
      </c>
      <c r="X84" s="62">
        <f t="shared" si="6"/>
        <v>83</v>
      </c>
      <c r="Y84" s="36" t="s">
        <v>698</v>
      </c>
      <c r="Z84" s="36" t="s">
        <v>17</v>
      </c>
      <c r="AA84" s="62">
        <f t="shared" si="7"/>
        <v>83</v>
      </c>
      <c r="AB84" s="105" t="e">
        <v>#N/A</v>
      </c>
    </row>
    <row r="85" spans="23:28">
      <c r="W85" s="36" t="s">
        <v>701</v>
      </c>
      <c r="X85" s="62">
        <f t="shared" si="6"/>
        <v>84</v>
      </c>
      <c r="Y85" s="36" t="s">
        <v>701</v>
      </c>
      <c r="Z85" s="36" t="s">
        <v>17</v>
      </c>
      <c r="AA85" s="62">
        <f t="shared" si="7"/>
        <v>84</v>
      </c>
      <c r="AB85" s="105" t="e">
        <v>#N/A</v>
      </c>
    </row>
    <row r="86" spans="23:28">
      <c r="W86" s="36" t="s">
        <v>1454</v>
      </c>
      <c r="X86" s="62">
        <f t="shared" si="6"/>
        <v>85</v>
      </c>
      <c r="Y86" s="36" t="s">
        <v>1454</v>
      </c>
      <c r="Z86" s="36" t="s">
        <v>17</v>
      </c>
      <c r="AA86" s="62">
        <f t="shared" si="7"/>
        <v>85</v>
      </c>
      <c r="AB86" s="105" t="e">
        <v>#N/A</v>
      </c>
    </row>
    <row r="87" spans="23:28">
      <c r="W87" s="36" t="s">
        <v>1455</v>
      </c>
      <c r="X87" s="62">
        <f t="shared" si="6"/>
        <v>86</v>
      </c>
      <c r="Y87" s="36" t="s">
        <v>1455</v>
      </c>
      <c r="Z87" s="36" t="s">
        <v>17</v>
      </c>
      <c r="AA87" s="62">
        <f t="shared" si="7"/>
        <v>86</v>
      </c>
      <c r="AB87" s="105" t="e">
        <v>#N/A</v>
      </c>
    </row>
    <row r="88" spans="23:28">
      <c r="W88" s="36" t="s">
        <v>712</v>
      </c>
      <c r="X88" s="62">
        <f t="shared" si="6"/>
        <v>87</v>
      </c>
      <c r="Y88" s="36" t="s">
        <v>712</v>
      </c>
      <c r="Z88" s="36" t="s">
        <v>17</v>
      </c>
      <c r="AA88" s="62">
        <f t="shared" si="7"/>
        <v>87</v>
      </c>
      <c r="AB88" s="105" t="e">
        <v>#N/A</v>
      </c>
    </row>
    <row r="89" spans="23:28">
      <c r="W89" s="36" t="s">
        <v>717</v>
      </c>
      <c r="X89" s="62">
        <f t="shared" si="6"/>
        <v>88</v>
      </c>
      <c r="Y89" s="36" t="s">
        <v>717</v>
      </c>
      <c r="Z89" s="36" t="s">
        <v>17</v>
      </c>
      <c r="AA89" s="62">
        <f t="shared" si="7"/>
        <v>88</v>
      </c>
      <c r="AB89" s="105" t="s">
        <v>253</v>
      </c>
    </row>
    <row r="90" spans="23:28">
      <c r="W90" s="36" t="s">
        <v>1456</v>
      </c>
      <c r="X90" s="62">
        <f t="shared" si="6"/>
        <v>89</v>
      </c>
      <c r="Y90" s="36" t="s">
        <v>1456</v>
      </c>
      <c r="Z90" s="36" t="s">
        <v>17</v>
      </c>
      <c r="AA90" s="62">
        <f t="shared" si="7"/>
        <v>89</v>
      </c>
      <c r="AB90" s="105" t="e">
        <v>#N/A</v>
      </c>
    </row>
    <row r="91" spans="23:28">
      <c r="W91" s="36" t="s">
        <v>1457</v>
      </c>
      <c r="X91" s="62">
        <f t="shared" si="6"/>
        <v>90</v>
      </c>
      <c r="Y91" s="36" t="s">
        <v>1457</v>
      </c>
      <c r="Z91" s="36" t="s">
        <v>17</v>
      </c>
      <c r="AA91" s="62">
        <f t="shared" si="7"/>
        <v>90</v>
      </c>
      <c r="AB91" s="105" t="e">
        <v>#N/A</v>
      </c>
    </row>
    <row r="92" spans="23:28">
      <c r="W92" s="36" t="s">
        <v>1458</v>
      </c>
      <c r="X92" s="62">
        <f t="shared" si="6"/>
        <v>91</v>
      </c>
      <c r="Y92" s="36" t="s">
        <v>1458</v>
      </c>
      <c r="Z92" s="36" t="s">
        <v>17</v>
      </c>
      <c r="AA92" s="62">
        <f t="shared" si="7"/>
        <v>91</v>
      </c>
      <c r="AB92" s="105" t="e">
        <v>#N/A</v>
      </c>
    </row>
    <row r="93" spans="23:28">
      <c r="W93" s="36" t="s">
        <v>1459</v>
      </c>
      <c r="X93" s="62">
        <f t="shared" si="6"/>
        <v>92</v>
      </c>
      <c r="Y93" s="36" t="s">
        <v>1459</v>
      </c>
      <c r="Z93" s="36" t="s">
        <v>17</v>
      </c>
      <c r="AA93" s="62">
        <f t="shared" si="7"/>
        <v>92</v>
      </c>
      <c r="AB93" s="105" t="s">
        <v>258</v>
      </c>
    </row>
    <row r="94" spans="23:28">
      <c r="W94" s="36" t="s">
        <v>1460</v>
      </c>
      <c r="X94" s="62">
        <f t="shared" si="6"/>
        <v>93</v>
      </c>
      <c r="Y94" s="36" t="s">
        <v>1460</v>
      </c>
      <c r="Z94" s="36" t="s">
        <v>17</v>
      </c>
      <c r="AA94" s="62">
        <f t="shared" si="7"/>
        <v>93</v>
      </c>
      <c r="AB94" s="105" t="e">
        <v>#N/A</v>
      </c>
    </row>
    <row r="95" spans="23:28">
      <c r="W95" s="36" t="s">
        <v>1461</v>
      </c>
      <c r="X95" s="62">
        <f t="shared" si="6"/>
        <v>94</v>
      </c>
      <c r="Y95" s="36" t="s">
        <v>1461</v>
      </c>
      <c r="Z95" s="36" t="s">
        <v>17</v>
      </c>
      <c r="AA95" s="62">
        <f t="shared" si="7"/>
        <v>94</v>
      </c>
      <c r="AB95" s="105" t="e">
        <v>#N/A</v>
      </c>
    </row>
    <row r="96" spans="23:28">
      <c r="W96" s="36" t="s">
        <v>1462</v>
      </c>
      <c r="X96" s="62">
        <f t="shared" si="6"/>
        <v>95</v>
      </c>
      <c r="Y96" s="36" t="s">
        <v>1462</v>
      </c>
      <c r="Z96" s="36" t="s">
        <v>17</v>
      </c>
      <c r="AA96" s="62">
        <f t="shared" si="7"/>
        <v>95</v>
      </c>
      <c r="AB96" s="105" t="e">
        <v>#N/A</v>
      </c>
    </row>
    <row r="97" spans="23:28">
      <c r="W97" s="36" t="s">
        <v>1463</v>
      </c>
      <c r="X97" s="62">
        <f t="shared" si="6"/>
        <v>96</v>
      </c>
      <c r="Y97" s="36" t="s">
        <v>1463</v>
      </c>
      <c r="Z97" s="36" t="s">
        <v>17</v>
      </c>
      <c r="AA97" s="62">
        <f t="shared" si="7"/>
        <v>96</v>
      </c>
      <c r="AB97" s="105" t="e">
        <v>#N/A</v>
      </c>
    </row>
    <row r="98" spans="23:28">
      <c r="W98" s="36" t="s">
        <v>1464</v>
      </c>
      <c r="X98" s="62">
        <f t="shared" si="6"/>
        <v>97</v>
      </c>
      <c r="Y98" s="36" t="s">
        <v>1464</v>
      </c>
      <c r="Z98" s="36" t="s">
        <v>17</v>
      </c>
      <c r="AA98" s="62">
        <f t="shared" si="7"/>
        <v>97</v>
      </c>
      <c r="AB98" s="105" t="e">
        <v>#N/A</v>
      </c>
    </row>
    <row r="99" spans="23:28">
      <c r="W99" s="36" t="s">
        <v>1465</v>
      </c>
      <c r="X99" s="62">
        <f t="shared" si="6"/>
        <v>98</v>
      </c>
      <c r="Y99" s="36" t="s">
        <v>1465</v>
      </c>
      <c r="Z99" s="36" t="s">
        <v>17</v>
      </c>
      <c r="AA99" s="62">
        <f t="shared" si="7"/>
        <v>98</v>
      </c>
      <c r="AB99" s="105" t="e">
        <v>#N/A</v>
      </c>
    </row>
    <row r="100" spans="23:28">
      <c r="W100" s="36" t="s">
        <v>1466</v>
      </c>
      <c r="X100" s="62">
        <f t="shared" si="6"/>
        <v>99</v>
      </c>
      <c r="Y100" s="36" t="s">
        <v>1466</v>
      </c>
      <c r="Z100" s="36" t="s">
        <v>17</v>
      </c>
      <c r="AA100" s="62">
        <f t="shared" si="7"/>
        <v>99</v>
      </c>
      <c r="AB100" s="105" t="e">
        <v>#N/A</v>
      </c>
    </row>
    <row r="101" spans="23:28">
      <c r="W101" s="36" t="s">
        <v>1467</v>
      </c>
      <c r="X101" s="62">
        <f t="shared" si="6"/>
        <v>100</v>
      </c>
      <c r="Y101" s="36" t="s">
        <v>1467</v>
      </c>
      <c r="Z101" s="36" t="s">
        <v>17</v>
      </c>
      <c r="AA101" s="62">
        <f t="shared" si="7"/>
        <v>100</v>
      </c>
      <c r="AB101" s="105" t="e">
        <v>#N/A</v>
      </c>
    </row>
    <row r="102" spans="23:28">
      <c r="W102" s="36" t="s">
        <v>1468</v>
      </c>
      <c r="X102" s="62">
        <f t="shared" si="6"/>
        <v>101</v>
      </c>
      <c r="Y102" s="36" t="s">
        <v>1468</v>
      </c>
      <c r="Z102" s="36" t="s">
        <v>17</v>
      </c>
      <c r="AA102" s="62">
        <f t="shared" si="7"/>
        <v>101</v>
      </c>
      <c r="AB102" s="105" t="e">
        <v>#N/A</v>
      </c>
    </row>
    <row r="103" spans="23:28">
      <c r="W103" s="36" t="s">
        <v>1469</v>
      </c>
      <c r="X103" s="62">
        <f t="shared" si="6"/>
        <v>102</v>
      </c>
      <c r="Y103" s="36" t="s">
        <v>1469</v>
      </c>
      <c r="Z103" s="36" t="s">
        <v>17</v>
      </c>
      <c r="AA103" s="62">
        <f t="shared" si="7"/>
        <v>102</v>
      </c>
      <c r="AB103" s="105" t="e">
        <v>#N/A</v>
      </c>
    </row>
    <row r="104" spans="23:28">
      <c r="W104" s="36" t="s">
        <v>728</v>
      </c>
      <c r="X104" s="62">
        <f t="shared" si="6"/>
        <v>103</v>
      </c>
      <c r="Y104" s="36" t="s">
        <v>728</v>
      </c>
      <c r="Z104" s="36" t="s">
        <v>17</v>
      </c>
      <c r="AA104" s="62">
        <f t="shared" si="7"/>
        <v>103</v>
      </c>
      <c r="AB104" s="105" t="e">
        <v>#N/A</v>
      </c>
    </row>
    <row r="105" spans="23:28">
      <c r="W105" s="36" t="s">
        <v>398</v>
      </c>
      <c r="X105" s="62">
        <f t="shared" si="6"/>
        <v>104</v>
      </c>
      <c r="Y105" s="36" t="s">
        <v>398</v>
      </c>
      <c r="Z105" s="36" t="s">
        <v>17</v>
      </c>
      <c r="AA105" s="62">
        <f t="shared" si="7"/>
        <v>104</v>
      </c>
      <c r="AB105" s="105" t="e">
        <v>#N/A</v>
      </c>
    </row>
    <row r="106" spans="23:28">
      <c r="W106" s="36" t="s">
        <v>737</v>
      </c>
      <c r="X106" s="62">
        <f t="shared" si="6"/>
        <v>105</v>
      </c>
      <c r="Y106" s="36" t="s">
        <v>737</v>
      </c>
      <c r="Z106" s="36" t="s">
        <v>17</v>
      </c>
      <c r="AA106" s="62">
        <f t="shared" si="7"/>
        <v>105</v>
      </c>
      <c r="AB106" s="105" t="e">
        <v>#N/A</v>
      </c>
    </row>
    <row r="107" spans="23:28">
      <c r="W107" s="36" t="s">
        <v>1470</v>
      </c>
      <c r="X107" s="62">
        <f t="shared" si="6"/>
        <v>106</v>
      </c>
      <c r="Y107" s="36" t="s">
        <v>1470</v>
      </c>
      <c r="Z107" s="36" t="s">
        <v>17</v>
      </c>
      <c r="AA107" s="62">
        <f t="shared" si="7"/>
        <v>106</v>
      </c>
      <c r="AB107" s="105" t="e">
        <v>#N/A</v>
      </c>
    </row>
    <row r="108" spans="23:28">
      <c r="W108" s="36" t="s">
        <v>1471</v>
      </c>
      <c r="X108" s="62">
        <f t="shared" si="6"/>
        <v>107</v>
      </c>
      <c r="Y108" s="36" t="s">
        <v>1471</v>
      </c>
      <c r="Z108" s="36" t="s">
        <v>17</v>
      </c>
      <c r="AA108" s="62">
        <f t="shared" si="7"/>
        <v>107</v>
      </c>
      <c r="AB108" s="105" t="e">
        <v>#N/A</v>
      </c>
    </row>
    <row r="109" spans="23:28">
      <c r="W109" s="36" t="s">
        <v>1472</v>
      </c>
      <c r="X109" s="62">
        <f t="shared" si="6"/>
        <v>108</v>
      </c>
      <c r="Y109" s="36" t="s">
        <v>1472</v>
      </c>
      <c r="Z109" s="36" t="s">
        <v>17</v>
      </c>
      <c r="AA109" s="62">
        <f t="shared" si="7"/>
        <v>108</v>
      </c>
      <c r="AB109" s="105" t="e">
        <v>#N/A</v>
      </c>
    </row>
    <row r="110" spans="23:28">
      <c r="W110" s="36" t="s">
        <v>1473</v>
      </c>
      <c r="X110" s="62">
        <f t="shared" si="6"/>
        <v>109</v>
      </c>
      <c r="Y110" s="36" t="s">
        <v>1473</v>
      </c>
      <c r="Z110" s="36" t="s">
        <v>17</v>
      </c>
      <c r="AA110" s="62">
        <f t="shared" si="7"/>
        <v>109</v>
      </c>
      <c r="AB110" s="105" t="e">
        <v>#N/A</v>
      </c>
    </row>
    <row r="111" spans="23:28">
      <c r="W111" s="36" t="s">
        <v>779</v>
      </c>
      <c r="X111" s="62">
        <f t="shared" si="6"/>
        <v>110</v>
      </c>
      <c r="Y111" s="36" t="s">
        <v>779</v>
      </c>
      <c r="Z111" s="36" t="s">
        <v>17</v>
      </c>
      <c r="AA111" s="62">
        <f t="shared" si="7"/>
        <v>110</v>
      </c>
      <c r="AB111" s="105" t="e">
        <v>#N/A</v>
      </c>
    </row>
    <row r="112" spans="23:28">
      <c r="W112" s="36" t="s">
        <v>1474</v>
      </c>
      <c r="X112" s="62">
        <f t="shared" si="6"/>
        <v>111</v>
      </c>
      <c r="Y112" s="36" t="s">
        <v>1474</v>
      </c>
      <c r="Z112" s="36" t="s">
        <v>17</v>
      </c>
      <c r="AA112" s="62">
        <f t="shared" si="7"/>
        <v>111</v>
      </c>
      <c r="AB112" s="105" t="s">
        <v>267</v>
      </c>
    </row>
    <row r="113" spans="23:28">
      <c r="W113" s="36" t="s">
        <v>1475</v>
      </c>
      <c r="X113" s="62">
        <f t="shared" si="6"/>
        <v>112</v>
      </c>
      <c r="Y113" s="36" t="s">
        <v>1475</v>
      </c>
      <c r="Z113" s="36" t="s">
        <v>17</v>
      </c>
      <c r="AA113" s="62">
        <f t="shared" si="7"/>
        <v>112</v>
      </c>
      <c r="AB113" s="105" t="e">
        <v>#N/A</v>
      </c>
    </row>
    <row r="114" spans="23:28">
      <c r="W114" s="36" t="s">
        <v>807</v>
      </c>
      <c r="X114" s="62">
        <f t="shared" si="6"/>
        <v>113</v>
      </c>
      <c r="Y114" s="36" t="s">
        <v>807</v>
      </c>
      <c r="Z114" s="36" t="s">
        <v>17</v>
      </c>
      <c r="AA114" s="62">
        <f t="shared" si="7"/>
        <v>113</v>
      </c>
      <c r="AB114" s="105" t="e">
        <v>#N/A</v>
      </c>
    </row>
    <row r="115" spans="23:28">
      <c r="W115" s="36" t="s">
        <v>813</v>
      </c>
      <c r="X115" s="62">
        <f t="shared" si="6"/>
        <v>114</v>
      </c>
      <c r="Y115" s="36" t="s">
        <v>813</v>
      </c>
      <c r="Z115" s="36" t="s">
        <v>17</v>
      </c>
      <c r="AA115" s="62">
        <f t="shared" si="7"/>
        <v>114</v>
      </c>
      <c r="AB115" s="105" t="e">
        <v>#N/A</v>
      </c>
    </row>
    <row r="116" spans="23:28">
      <c r="W116" s="36" t="s">
        <v>817</v>
      </c>
      <c r="X116" s="62">
        <f t="shared" si="6"/>
        <v>115</v>
      </c>
      <c r="Y116" s="36" t="s">
        <v>817</v>
      </c>
      <c r="Z116" s="36" t="s">
        <v>17</v>
      </c>
      <c r="AA116" s="62">
        <f t="shared" si="7"/>
        <v>115</v>
      </c>
      <c r="AB116" s="105" t="e">
        <v>#N/A</v>
      </c>
    </row>
    <row r="117" spans="23:28">
      <c r="W117" s="36" t="s">
        <v>819</v>
      </c>
      <c r="X117" s="62">
        <f t="shared" si="6"/>
        <v>116</v>
      </c>
      <c r="Y117" s="36" t="s">
        <v>819</v>
      </c>
      <c r="Z117" s="36" t="s">
        <v>17</v>
      </c>
      <c r="AA117" s="62">
        <f t="shared" si="7"/>
        <v>116</v>
      </c>
      <c r="AB117" s="105" t="e">
        <v>#N/A</v>
      </c>
    </row>
    <row r="118" spans="23:28">
      <c r="W118" s="36" t="s">
        <v>1476</v>
      </c>
      <c r="X118" s="62">
        <f t="shared" si="6"/>
        <v>117</v>
      </c>
      <c r="Y118" s="36" t="s">
        <v>1476</v>
      </c>
      <c r="Z118" s="36" t="s">
        <v>17</v>
      </c>
      <c r="AA118" s="62">
        <f t="shared" si="7"/>
        <v>117</v>
      </c>
      <c r="AB118" s="105" t="e">
        <v>#N/A</v>
      </c>
    </row>
    <row r="119" spans="23:28">
      <c r="W119" s="36" t="s">
        <v>1477</v>
      </c>
      <c r="X119" s="62">
        <f t="shared" si="6"/>
        <v>118</v>
      </c>
      <c r="Y119" s="36" t="s">
        <v>1477</v>
      </c>
      <c r="Z119" s="36" t="s">
        <v>17</v>
      </c>
      <c r="AA119" s="62">
        <f t="shared" si="7"/>
        <v>118</v>
      </c>
      <c r="AB119" s="105" t="e">
        <v>#N/A</v>
      </c>
    </row>
    <row r="120" spans="23:28">
      <c r="W120" s="36" t="s">
        <v>1478</v>
      </c>
      <c r="X120" s="62">
        <f t="shared" si="6"/>
        <v>119</v>
      </c>
      <c r="Y120" s="36" t="s">
        <v>1478</v>
      </c>
      <c r="Z120" s="36" t="s">
        <v>17</v>
      </c>
      <c r="AA120" s="62">
        <f t="shared" si="7"/>
        <v>119</v>
      </c>
      <c r="AB120" s="105" t="e">
        <v>#N/A</v>
      </c>
    </row>
    <row r="121" spans="23:28">
      <c r="W121" s="36" t="s">
        <v>1479</v>
      </c>
      <c r="X121" s="62">
        <f t="shared" si="6"/>
        <v>120</v>
      </c>
      <c r="Y121" s="36" t="s">
        <v>1479</v>
      </c>
      <c r="Z121" s="36" t="s">
        <v>17</v>
      </c>
      <c r="AA121" s="62">
        <f t="shared" si="7"/>
        <v>120</v>
      </c>
      <c r="AB121" s="105" t="e">
        <v>#N/A</v>
      </c>
    </row>
    <row r="122" spans="23:28">
      <c r="W122" s="36" t="s">
        <v>1480</v>
      </c>
      <c r="X122" s="62">
        <f t="shared" si="6"/>
        <v>121</v>
      </c>
      <c r="Y122" s="36" t="s">
        <v>1480</v>
      </c>
      <c r="Z122" s="36" t="s">
        <v>17</v>
      </c>
      <c r="AA122" s="62">
        <f t="shared" si="7"/>
        <v>121</v>
      </c>
      <c r="AB122" s="105" t="s">
        <v>270</v>
      </c>
    </row>
    <row r="123" spans="23:28">
      <c r="W123" s="36" t="s">
        <v>844</v>
      </c>
      <c r="X123" s="62">
        <f t="shared" si="6"/>
        <v>122</v>
      </c>
      <c r="Y123" s="36" t="s">
        <v>844</v>
      </c>
      <c r="Z123" s="36" t="s">
        <v>17</v>
      </c>
      <c r="AA123" s="62">
        <f t="shared" si="7"/>
        <v>122</v>
      </c>
      <c r="AB123" s="105" t="e">
        <v>#N/A</v>
      </c>
    </row>
    <row r="124" spans="23:28">
      <c r="W124" s="36" t="s">
        <v>1481</v>
      </c>
      <c r="X124" s="62">
        <f t="shared" si="6"/>
        <v>123</v>
      </c>
      <c r="Y124" s="36" t="s">
        <v>1481</v>
      </c>
      <c r="Z124" s="36" t="s">
        <v>17</v>
      </c>
      <c r="AA124" s="62">
        <f t="shared" si="7"/>
        <v>123</v>
      </c>
      <c r="AB124" s="105" t="s">
        <v>273</v>
      </c>
    </row>
    <row r="125" spans="23:28">
      <c r="W125" s="36" t="s">
        <v>1482</v>
      </c>
      <c r="X125" s="62">
        <f t="shared" si="6"/>
        <v>124</v>
      </c>
      <c r="Y125" s="36" t="s">
        <v>1482</v>
      </c>
      <c r="Z125" s="36" t="s">
        <v>17</v>
      </c>
      <c r="AA125" s="62">
        <f t="shared" si="7"/>
        <v>124</v>
      </c>
      <c r="AB125" s="105" t="e">
        <v>#N/A</v>
      </c>
    </row>
    <row r="126" spans="23:28">
      <c r="W126" s="36" t="s">
        <v>851</v>
      </c>
      <c r="X126" s="62">
        <f t="shared" si="6"/>
        <v>125</v>
      </c>
      <c r="Y126" s="36" t="s">
        <v>851</v>
      </c>
      <c r="Z126" s="36" t="s">
        <v>17</v>
      </c>
      <c r="AA126" s="62">
        <f t="shared" si="7"/>
        <v>125</v>
      </c>
      <c r="AB126" s="105" t="e">
        <v>#N/A</v>
      </c>
    </row>
    <row r="127" spans="23:28">
      <c r="W127" s="36" t="s">
        <v>257</v>
      </c>
      <c r="X127" s="62">
        <f t="shared" si="6"/>
        <v>126</v>
      </c>
      <c r="Y127" s="36" t="s">
        <v>257</v>
      </c>
      <c r="Z127" s="36" t="s">
        <v>248</v>
      </c>
      <c r="AA127" s="62">
        <f t="shared" si="7"/>
        <v>126</v>
      </c>
      <c r="AB127" s="105" t="e">
        <v>#N/A</v>
      </c>
    </row>
    <row r="128" spans="23:28">
      <c r="W128" s="36" t="s">
        <v>247</v>
      </c>
      <c r="X128" s="62">
        <f t="shared" si="6"/>
        <v>127</v>
      </c>
      <c r="Y128" s="36" t="s">
        <v>247</v>
      </c>
      <c r="Z128" s="36" t="s">
        <v>248</v>
      </c>
      <c r="AA128" s="62">
        <f t="shared" si="7"/>
        <v>127</v>
      </c>
      <c r="AB128" s="105" t="e">
        <v>#N/A</v>
      </c>
    </row>
    <row r="129" spans="23:28">
      <c r="W129" s="36" t="s">
        <v>293</v>
      </c>
      <c r="X129" s="62">
        <f t="shared" si="6"/>
        <v>128</v>
      </c>
      <c r="Y129" s="36" t="s">
        <v>293</v>
      </c>
      <c r="Z129" s="36" t="s">
        <v>248</v>
      </c>
      <c r="AA129" s="62">
        <f t="shared" si="7"/>
        <v>128</v>
      </c>
      <c r="AB129" s="105" t="e">
        <v>#N/A</v>
      </c>
    </row>
    <row r="130" spans="23:28">
      <c r="W130" s="36" t="s">
        <v>1483</v>
      </c>
      <c r="X130" s="62">
        <f t="shared" si="6"/>
        <v>129</v>
      </c>
      <c r="Y130" s="36" t="s">
        <v>1483</v>
      </c>
      <c r="Z130" s="36" t="s">
        <v>248</v>
      </c>
      <c r="AA130" s="62">
        <f t="shared" si="7"/>
        <v>129</v>
      </c>
      <c r="AB130" s="105" t="e">
        <v>#N/A</v>
      </c>
    </row>
    <row r="131" spans="23:28">
      <c r="W131" s="36" t="s">
        <v>423</v>
      </c>
      <c r="X131" s="62">
        <f t="shared" si="6"/>
        <v>130</v>
      </c>
      <c r="Y131" s="36" t="s">
        <v>423</v>
      </c>
      <c r="Z131" s="36" t="s">
        <v>248</v>
      </c>
      <c r="AA131" s="62">
        <f t="shared" si="7"/>
        <v>130</v>
      </c>
      <c r="AB131" s="105" t="e">
        <v>#N/A</v>
      </c>
    </row>
    <row r="132" spans="23:28">
      <c r="W132" s="36" t="s">
        <v>471</v>
      </c>
      <c r="X132" s="62">
        <f t="shared" ref="X132:X195" si="8">+X131+1</f>
        <v>131</v>
      </c>
      <c r="Y132" s="36" t="s">
        <v>471</v>
      </c>
      <c r="Z132" s="36" t="s">
        <v>248</v>
      </c>
      <c r="AA132" s="62">
        <f t="shared" ref="AA132:AA195" si="9">+AA131+1</f>
        <v>131</v>
      </c>
      <c r="AB132" s="105" t="e">
        <v>#N/A</v>
      </c>
    </row>
    <row r="133" spans="23:28">
      <c r="W133" s="36" t="s">
        <v>526</v>
      </c>
      <c r="X133" s="62">
        <f t="shared" si="8"/>
        <v>132</v>
      </c>
      <c r="Y133" s="36" t="s">
        <v>526</v>
      </c>
      <c r="Z133" s="36" t="s">
        <v>248</v>
      </c>
      <c r="AA133" s="62">
        <f t="shared" si="9"/>
        <v>132</v>
      </c>
      <c r="AB133" s="105" t="e">
        <v>#N/A</v>
      </c>
    </row>
    <row r="134" spans="23:28">
      <c r="W134" s="36" t="s">
        <v>536</v>
      </c>
      <c r="X134" s="62">
        <f t="shared" si="8"/>
        <v>133</v>
      </c>
      <c r="Y134" s="36" t="s">
        <v>536</v>
      </c>
      <c r="Z134" s="36" t="s">
        <v>248</v>
      </c>
      <c r="AA134" s="62">
        <f t="shared" si="9"/>
        <v>133</v>
      </c>
      <c r="AB134" s="105" t="e">
        <v>#N/A</v>
      </c>
    </row>
    <row r="135" spans="23:28">
      <c r="W135" s="36" t="s">
        <v>1484</v>
      </c>
      <c r="X135" s="62">
        <f t="shared" si="8"/>
        <v>134</v>
      </c>
      <c r="Y135" s="36" t="s">
        <v>1484</v>
      </c>
      <c r="Z135" s="36" t="s">
        <v>248</v>
      </c>
      <c r="AA135" s="62">
        <f t="shared" si="9"/>
        <v>134</v>
      </c>
      <c r="AB135" s="105" t="e">
        <v>#N/A</v>
      </c>
    </row>
    <row r="136" spans="23:28">
      <c r="W136" s="36" t="s">
        <v>615</v>
      </c>
      <c r="X136" s="62">
        <f t="shared" si="8"/>
        <v>135</v>
      </c>
      <c r="Y136" s="36" t="s">
        <v>615</v>
      </c>
      <c r="Z136" s="36" t="s">
        <v>248</v>
      </c>
      <c r="AA136" s="62">
        <f t="shared" si="9"/>
        <v>135</v>
      </c>
      <c r="AB136" s="105" t="e">
        <v>#N/A</v>
      </c>
    </row>
    <row r="137" spans="23:28">
      <c r="W137" s="36" t="s">
        <v>1485</v>
      </c>
      <c r="X137" s="62">
        <f t="shared" si="8"/>
        <v>136</v>
      </c>
      <c r="Y137" s="36" t="s">
        <v>1485</v>
      </c>
      <c r="Z137" s="36" t="s">
        <v>248</v>
      </c>
      <c r="AA137" s="62">
        <f t="shared" si="9"/>
        <v>136</v>
      </c>
      <c r="AB137" s="105" t="e">
        <v>#N/A</v>
      </c>
    </row>
    <row r="138" spans="23:28">
      <c r="W138" s="36" t="s">
        <v>656</v>
      </c>
      <c r="X138" s="62">
        <f t="shared" si="8"/>
        <v>137</v>
      </c>
      <c r="Y138" s="36" t="s">
        <v>656</v>
      </c>
      <c r="Z138" s="36" t="s">
        <v>248</v>
      </c>
      <c r="AA138" s="62">
        <f t="shared" si="9"/>
        <v>137</v>
      </c>
      <c r="AB138" s="105" t="e">
        <v>#N/A</v>
      </c>
    </row>
    <row r="139" spans="23:28">
      <c r="W139" s="36" t="s">
        <v>657</v>
      </c>
      <c r="X139" s="62">
        <f t="shared" si="8"/>
        <v>138</v>
      </c>
      <c r="Y139" s="36" t="s">
        <v>657</v>
      </c>
      <c r="Z139" s="36" t="s">
        <v>248</v>
      </c>
      <c r="AA139" s="62">
        <f t="shared" si="9"/>
        <v>138</v>
      </c>
      <c r="AB139" s="105" t="e">
        <v>#N/A</v>
      </c>
    </row>
    <row r="140" spans="23:28">
      <c r="W140" s="36" t="s">
        <v>1486</v>
      </c>
      <c r="X140" s="62">
        <f t="shared" si="8"/>
        <v>139</v>
      </c>
      <c r="Y140" s="36" t="s">
        <v>1486</v>
      </c>
      <c r="Z140" s="36" t="s">
        <v>248</v>
      </c>
      <c r="AA140" s="62">
        <f t="shared" si="9"/>
        <v>139</v>
      </c>
      <c r="AB140" s="105" t="e">
        <v>#N/A</v>
      </c>
    </row>
    <row r="141" spans="23:28">
      <c r="W141" s="36" t="s">
        <v>1487</v>
      </c>
      <c r="X141" s="62">
        <f t="shared" si="8"/>
        <v>140</v>
      </c>
      <c r="Y141" s="36" t="s">
        <v>1487</v>
      </c>
      <c r="Z141" s="36" t="s">
        <v>248</v>
      </c>
      <c r="AA141" s="62">
        <f t="shared" si="9"/>
        <v>140</v>
      </c>
      <c r="AB141" s="105" t="e">
        <v>#N/A</v>
      </c>
    </row>
    <row r="142" spans="23:28">
      <c r="W142" s="36" t="s">
        <v>711</v>
      </c>
      <c r="X142" s="62">
        <f t="shared" si="8"/>
        <v>141</v>
      </c>
      <c r="Y142" s="36" t="s">
        <v>711</v>
      </c>
      <c r="Z142" s="36" t="s">
        <v>248</v>
      </c>
      <c r="AA142" s="62">
        <f t="shared" si="9"/>
        <v>141</v>
      </c>
      <c r="AB142" s="105" t="e">
        <v>#N/A</v>
      </c>
    </row>
    <row r="143" spans="23:28">
      <c r="W143" s="36" t="s">
        <v>1488</v>
      </c>
      <c r="X143" s="62">
        <f t="shared" si="8"/>
        <v>142</v>
      </c>
      <c r="Y143" s="36" t="s">
        <v>1488</v>
      </c>
      <c r="Z143" s="36" t="s">
        <v>248</v>
      </c>
      <c r="AA143" s="62">
        <f t="shared" si="9"/>
        <v>142</v>
      </c>
      <c r="AB143" s="105" t="e">
        <v>#N/A</v>
      </c>
    </row>
    <row r="144" spans="23:28">
      <c r="W144" s="36" t="s">
        <v>1489</v>
      </c>
      <c r="X144" s="62">
        <f t="shared" si="8"/>
        <v>143</v>
      </c>
      <c r="Y144" s="36" t="s">
        <v>1489</v>
      </c>
      <c r="Z144" s="36" t="s">
        <v>248</v>
      </c>
      <c r="AA144" s="62">
        <f t="shared" si="9"/>
        <v>143</v>
      </c>
      <c r="AB144" s="105" t="e">
        <v>#N/A</v>
      </c>
    </row>
    <row r="145" spans="23:28">
      <c r="W145" s="36" t="s">
        <v>1490</v>
      </c>
      <c r="X145" s="62">
        <f t="shared" si="8"/>
        <v>144</v>
      </c>
      <c r="Y145" s="36" t="s">
        <v>1490</v>
      </c>
      <c r="Z145" s="36" t="s">
        <v>248</v>
      </c>
      <c r="AA145" s="62">
        <f t="shared" si="9"/>
        <v>144</v>
      </c>
      <c r="AB145" s="105" t="e">
        <v>#N/A</v>
      </c>
    </row>
    <row r="146" spans="23:28">
      <c r="W146" s="36" t="s">
        <v>755</v>
      </c>
      <c r="X146" s="62">
        <f t="shared" si="8"/>
        <v>145</v>
      </c>
      <c r="Y146" s="36" t="s">
        <v>755</v>
      </c>
      <c r="Z146" s="36" t="s">
        <v>248</v>
      </c>
      <c r="AA146" s="62">
        <f t="shared" si="9"/>
        <v>145</v>
      </c>
      <c r="AB146" s="105" t="e">
        <v>#N/A</v>
      </c>
    </row>
    <row r="147" spans="23:28">
      <c r="W147" s="36" t="s">
        <v>763</v>
      </c>
      <c r="X147" s="62">
        <f t="shared" si="8"/>
        <v>146</v>
      </c>
      <c r="Y147" s="36" t="s">
        <v>763</v>
      </c>
      <c r="Z147" s="36" t="s">
        <v>248</v>
      </c>
      <c r="AA147" s="62">
        <f t="shared" si="9"/>
        <v>146</v>
      </c>
      <c r="AB147" s="105" t="e">
        <v>#N/A</v>
      </c>
    </row>
    <row r="148" spans="23:28">
      <c r="W148" s="36" t="s">
        <v>1491</v>
      </c>
      <c r="X148" s="62">
        <f t="shared" si="8"/>
        <v>147</v>
      </c>
      <c r="Y148" s="36" t="s">
        <v>1491</v>
      </c>
      <c r="Z148" s="36" t="s">
        <v>248</v>
      </c>
      <c r="AA148" s="62">
        <f t="shared" si="9"/>
        <v>147</v>
      </c>
      <c r="AB148" s="105" t="e">
        <v>#N/A</v>
      </c>
    </row>
    <row r="149" spans="23:28">
      <c r="W149" s="36" t="s">
        <v>1492</v>
      </c>
      <c r="X149" s="62">
        <f t="shared" si="8"/>
        <v>148</v>
      </c>
      <c r="Y149" s="36" t="s">
        <v>1492</v>
      </c>
      <c r="Z149" s="36" t="s">
        <v>248</v>
      </c>
      <c r="AA149" s="62">
        <f t="shared" si="9"/>
        <v>148</v>
      </c>
      <c r="AB149" s="105" t="e">
        <v>#N/A</v>
      </c>
    </row>
    <row r="150" spans="23:28">
      <c r="W150" s="36" t="s">
        <v>1410</v>
      </c>
      <c r="X150" s="62">
        <f t="shared" si="8"/>
        <v>149</v>
      </c>
      <c r="Y150" s="36" t="s">
        <v>1410</v>
      </c>
      <c r="Z150" s="36" t="s">
        <v>1410</v>
      </c>
      <c r="AA150" s="62">
        <f t="shared" si="9"/>
        <v>149</v>
      </c>
      <c r="AB150" s="105" t="e">
        <v>#N/A</v>
      </c>
    </row>
    <row r="151" spans="23:28">
      <c r="W151" s="36" t="s">
        <v>1493</v>
      </c>
      <c r="X151" s="62">
        <f t="shared" si="8"/>
        <v>150</v>
      </c>
      <c r="Y151" s="36" t="s">
        <v>1493</v>
      </c>
      <c r="Z151" s="36" t="s">
        <v>78</v>
      </c>
      <c r="AA151" s="62">
        <f t="shared" si="9"/>
        <v>150</v>
      </c>
      <c r="AB151" s="105" t="e">
        <v>#N/A</v>
      </c>
    </row>
    <row r="152" spans="23:28">
      <c r="W152" s="36" t="s">
        <v>1494</v>
      </c>
      <c r="X152" s="62">
        <f t="shared" si="8"/>
        <v>151</v>
      </c>
      <c r="Y152" s="36" t="s">
        <v>1494</v>
      </c>
      <c r="Z152" s="36" t="s">
        <v>78</v>
      </c>
      <c r="AA152" s="62">
        <f t="shared" si="9"/>
        <v>151</v>
      </c>
      <c r="AB152" s="105" t="e">
        <v>#N/A</v>
      </c>
    </row>
    <row r="153" spans="23:28">
      <c r="W153" s="36" t="s">
        <v>191</v>
      </c>
      <c r="X153" s="62">
        <f t="shared" si="8"/>
        <v>152</v>
      </c>
      <c r="Y153" s="36" t="s">
        <v>191</v>
      </c>
      <c r="Z153" s="36" t="s">
        <v>78</v>
      </c>
      <c r="AA153" s="62">
        <f t="shared" si="9"/>
        <v>152</v>
      </c>
      <c r="AB153" s="105" t="e">
        <v>#N/A</v>
      </c>
    </row>
    <row r="154" spans="23:28">
      <c r="W154" s="36" t="s">
        <v>236</v>
      </c>
      <c r="X154" s="62">
        <f t="shared" si="8"/>
        <v>153</v>
      </c>
      <c r="Y154" s="36" t="s">
        <v>236</v>
      </c>
      <c r="Z154" s="36" t="s">
        <v>78</v>
      </c>
      <c r="AA154" s="62">
        <f t="shared" si="9"/>
        <v>153</v>
      </c>
      <c r="AB154" s="105" t="s">
        <v>288</v>
      </c>
    </row>
    <row r="155" spans="23:28">
      <c r="W155" s="36" t="s">
        <v>237</v>
      </c>
      <c r="X155" s="62">
        <f t="shared" si="8"/>
        <v>154</v>
      </c>
      <c r="Y155" s="36" t="s">
        <v>237</v>
      </c>
      <c r="Z155" s="36" t="s">
        <v>78</v>
      </c>
      <c r="AA155" s="62">
        <f t="shared" si="9"/>
        <v>154</v>
      </c>
      <c r="AB155" s="105" t="e">
        <v>#N/A</v>
      </c>
    </row>
    <row r="156" spans="23:28">
      <c r="W156" s="36" t="s">
        <v>240</v>
      </c>
      <c r="X156" s="62">
        <f t="shared" si="8"/>
        <v>155</v>
      </c>
      <c r="Y156" s="36" t="s">
        <v>240</v>
      </c>
      <c r="Z156" s="36" t="s">
        <v>78</v>
      </c>
      <c r="AA156" s="62">
        <f t="shared" si="9"/>
        <v>155</v>
      </c>
      <c r="AB156" s="105" t="e">
        <v>#N/A</v>
      </c>
    </row>
    <row r="157" spans="23:28">
      <c r="W157" s="36" t="s">
        <v>255</v>
      </c>
      <c r="X157" s="62">
        <f t="shared" si="8"/>
        <v>156</v>
      </c>
      <c r="Y157" s="36" t="s">
        <v>255</v>
      </c>
      <c r="Z157" s="36" t="s">
        <v>78</v>
      </c>
      <c r="AA157" s="62">
        <f t="shared" si="9"/>
        <v>156</v>
      </c>
      <c r="AB157" s="105" t="e">
        <v>#N/A</v>
      </c>
    </row>
    <row r="158" spans="23:28">
      <c r="W158" s="36" t="s">
        <v>1495</v>
      </c>
      <c r="X158" s="62">
        <f t="shared" si="8"/>
        <v>157</v>
      </c>
      <c r="Y158" s="36" t="s">
        <v>1495</v>
      </c>
      <c r="Z158" s="36" t="s">
        <v>78</v>
      </c>
      <c r="AA158" s="62">
        <f t="shared" si="9"/>
        <v>157</v>
      </c>
      <c r="AB158" s="105" t="e">
        <v>#N/A</v>
      </c>
    </row>
    <row r="159" spans="23:28">
      <c r="W159" s="36" t="s">
        <v>297</v>
      </c>
      <c r="X159" s="62">
        <f t="shared" si="8"/>
        <v>158</v>
      </c>
      <c r="Y159" s="36" t="s">
        <v>297</v>
      </c>
      <c r="Z159" s="36" t="s">
        <v>78</v>
      </c>
      <c r="AA159" s="62">
        <f t="shared" si="9"/>
        <v>158</v>
      </c>
      <c r="AB159" s="105" t="e">
        <v>#N/A</v>
      </c>
    </row>
    <row r="160" spans="23:28">
      <c r="W160" s="36" t="s">
        <v>325</v>
      </c>
      <c r="X160" s="62">
        <f t="shared" si="8"/>
        <v>159</v>
      </c>
      <c r="Y160" s="36" t="s">
        <v>325</v>
      </c>
      <c r="Z160" s="36" t="s">
        <v>78</v>
      </c>
      <c r="AA160" s="62">
        <f t="shared" si="9"/>
        <v>159</v>
      </c>
      <c r="AB160" s="105" t="e">
        <v>#N/A</v>
      </c>
    </row>
    <row r="161" spans="23:28">
      <c r="W161" s="36" t="s">
        <v>1496</v>
      </c>
      <c r="X161" s="62">
        <f t="shared" si="8"/>
        <v>160</v>
      </c>
      <c r="Y161" s="36" t="s">
        <v>1496</v>
      </c>
      <c r="Z161" s="36" t="s">
        <v>78</v>
      </c>
      <c r="AA161" s="62">
        <f t="shared" si="9"/>
        <v>160</v>
      </c>
      <c r="AB161" s="105" t="e">
        <v>#N/A</v>
      </c>
    </row>
    <row r="162" spans="23:28">
      <c r="W162" s="36" t="s">
        <v>329</v>
      </c>
      <c r="X162" s="62">
        <f t="shared" si="8"/>
        <v>161</v>
      </c>
      <c r="Y162" s="36" t="s">
        <v>329</v>
      </c>
      <c r="Z162" s="36" t="s">
        <v>78</v>
      </c>
      <c r="AA162" s="62">
        <f t="shared" si="9"/>
        <v>161</v>
      </c>
      <c r="AB162" s="105" t="e">
        <v>#N/A</v>
      </c>
    </row>
    <row r="163" spans="23:28">
      <c r="W163" s="36" t="s">
        <v>1497</v>
      </c>
      <c r="X163" s="62">
        <f t="shared" si="8"/>
        <v>162</v>
      </c>
      <c r="Y163" s="36" t="s">
        <v>1497</v>
      </c>
      <c r="Z163" s="36" t="s">
        <v>78</v>
      </c>
      <c r="AA163" s="62">
        <f t="shared" si="9"/>
        <v>162</v>
      </c>
      <c r="AB163" s="105" t="e">
        <v>#N/A</v>
      </c>
    </row>
    <row r="164" spans="23:28">
      <c r="W164" s="36" t="s">
        <v>390</v>
      </c>
      <c r="X164" s="62">
        <f t="shared" si="8"/>
        <v>163</v>
      </c>
      <c r="Y164" s="36" t="s">
        <v>390</v>
      </c>
      <c r="Z164" s="36" t="s">
        <v>78</v>
      </c>
      <c r="AA164" s="62">
        <f t="shared" si="9"/>
        <v>163</v>
      </c>
      <c r="AB164" s="105" t="e">
        <v>#N/A</v>
      </c>
    </row>
    <row r="165" spans="23:28">
      <c r="W165" s="36" t="s">
        <v>1498</v>
      </c>
      <c r="X165" s="62">
        <f t="shared" si="8"/>
        <v>164</v>
      </c>
      <c r="Y165" s="36" t="s">
        <v>1498</v>
      </c>
      <c r="Z165" s="36" t="s">
        <v>78</v>
      </c>
      <c r="AA165" s="62">
        <f t="shared" si="9"/>
        <v>164</v>
      </c>
      <c r="AB165" s="105" t="e">
        <v>#N/A</v>
      </c>
    </row>
    <row r="166" spans="23:28">
      <c r="W166" s="36" t="s">
        <v>451</v>
      </c>
      <c r="X166" s="62">
        <f t="shared" si="8"/>
        <v>165</v>
      </c>
      <c r="Y166" s="36" t="s">
        <v>451</v>
      </c>
      <c r="Z166" s="36" t="s">
        <v>78</v>
      </c>
      <c r="AA166" s="62">
        <f t="shared" si="9"/>
        <v>165</v>
      </c>
      <c r="AB166" s="105" t="e">
        <v>#N/A</v>
      </c>
    </row>
    <row r="167" spans="23:28">
      <c r="W167" s="36" t="s">
        <v>1499</v>
      </c>
      <c r="X167" s="62">
        <f t="shared" si="8"/>
        <v>166</v>
      </c>
      <c r="Y167" s="36" t="s">
        <v>1499</v>
      </c>
      <c r="Z167" s="36" t="s">
        <v>78</v>
      </c>
      <c r="AA167" s="62">
        <f t="shared" si="9"/>
        <v>166</v>
      </c>
      <c r="AB167" s="105" t="e">
        <v>#N/A</v>
      </c>
    </row>
    <row r="168" spans="23:28">
      <c r="W168" s="36" t="s">
        <v>532</v>
      </c>
      <c r="X168" s="62">
        <f t="shared" si="8"/>
        <v>167</v>
      </c>
      <c r="Y168" s="36" t="s">
        <v>532</v>
      </c>
      <c r="Z168" s="36" t="s">
        <v>78</v>
      </c>
      <c r="AA168" s="62">
        <f t="shared" si="9"/>
        <v>167</v>
      </c>
      <c r="AB168" s="105" t="e">
        <v>#N/A</v>
      </c>
    </row>
    <row r="169" spans="23:28">
      <c r="W169" s="36" t="s">
        <v>542</v>
      </c>
      <c r="X169" s="62">
        <f t="shared" si="8"/>
        <v>168</v>
      </c>
      <c r="Y169" s="36" t="s">
        <v>542</v>
      </c>
      <c r="Z169" s="36" t="s">
        <v>78</v>
      </c>
      <c r="AA169" s="62">
        <f t="shared" si="9"/>
        <v>168</v>
      </c>
      <c r="AB169" s="105" t="e">
        <v>#N/A</v>
      </c>
    </row>
    <row r="170" spans="23:28">
      <c r="W170" s="36" t="s">
        <v>1500</v>
      </c>
      <c r="X170" s="62">
        <f t="shared" si="8"/>
        <v>169</v>
      </c>
      <c r="Y170" s="36" t="s">
        <v>1500</v>
      </c>
      <c r="Z170" s="36" t="s">
        <v>78</v>
      </c>
      <c r="AA170" s="62">
        <f t="shared" si="9"/>
        <v>169</v>
      </c>
      <c r="AB170" s="105" t="e">
        <v>#N/A</v>
      </c>
    </row>
    <row r="171" spans="23:28">
      <c r="W171" s="36" t="s">
        <v>564</v>
      </c>
      <c r="X171" s="62">
        <f t="shared" si="8"/>
        <v>170</v>
      </c>
      <c r="Y171" s="36" t="s">
        <v>564</v>
      </c>
      <c r="Z171" s="36" t="s">
        <v>78</v>
      </c>
      <c r="AA171" s="62">
        <f t="shared" si="9"/>
        <v>170</v>
      </c>
      <c r="AB171" s="105" t="e">
        <v>#N/A</v>
      </c>
    </row>
    <row r="172" spans="23:28">
      <c r="W172" s="36" t="s">
        <v>1501</v>
      </c>
      <c r="X172" s="62">
        <f t="shared" si="8"/>
        <v>171</v>
      </c>
      <c r="Y172" s="36" t="s">
        <v>1501</v>
      </c>
      <c r="Z172" s="36" t="s">
        <v>78</v>
      </c>
      <c r="AA172" s="62">
        <f t="shared" si="9"/>
        <v>171</v>
      </c>
      <c r="AB172" s="105" t="e">
        <v>#N/A</v>
      </c>
    </row>
    <row r="173" spans="23:28">
      <c r="W173" s="36" t="s">
        <v>1502</v>
      </c>
      <c r="X173" s="62">
        <f t="shared" si="8"/>
        <v>172</v>
      </c>
      <c r="Y173" s="36" t="s">
        <v>1502</v>
      </c>
      <c r="Z173" s="36" t="s">
        <v>78</v>
      </c>
      <c r="AA173" s="62">
        <f t="shared" si="9"/>
        <v>172</v>
      </c>
      <c r="AB173" s="105" t="e">
        <v>#N/A</v>
      </c>
    </row>
    <row r="174" spans="23:28">
      <c r="W174" s="36" t="s">
        <v>1503</v>
      </c>
      <c r="X174" s="62">
        <f t="shared" si="8"/>
        <v>173</v>
      </c>
      <c r="Y174" s="36" t="s">
        <v>1503</v>
      </c>
      <c r="Z174" s="36" t="s">
        <v>78</v>
      </c>
      <c r="AA174" s="62">
        <f t="shared" si="9"/>
        <v>173</v>
      </c>
      <c r="AB174" s="105" t="e">
        <v>#N/A</v>
      </c>
    </row>
    <row r="175" spans="23:28">
      <c r="W175" s="36" t="s">
        <v>646</v>
      </c>
      <c r="X175" s="62">
        <f t="shared" si="8"/>
        <v>174</v>
      </c>
      <c r="Y175" s="36" t="s">
        <v>646</v>
      </c>
      <c r="Z175" s="36" t="s">
        <v>78</v>
      </c>
      <c r="AA175" s="62">
        <f t="shared" si="9"/>
        <v>174</v>
      </c>
      <c r="AB175" s="105" t="e">
        <v>#N/A</v>
      </c>
    </row>
    <row r="176" spans="23:28">
      <c r="W176" s="36" t="s">
        <v>697</v>
      </c>
      <c r="X176" s="62">
        <f t="shared" si="8"/>
        <v>175</v>
      </c>
      <c r="Y176" s="36" t="s">
        <v>697</v>
      </c>
      <c r="Z176" s="36" t="s">
        <v>78</v>
      </c>
      <c r="AA176" s="62">
        <f t="shared" si="9"/>
        <v>175</v>
      </c>
      <c r="AB176" s="105" t="e">
        <v>#N/A</v>
      </c>
    </row>
    <row r="177" spans="23:28">
      <c r="W177" s="36" t="s">
        <v>1504</v>
      </c>
      <c r="X177" s="62">
        <f t="shared" si="8"/>
        <v>176</v>
      </c>
      <c r="Y177" s="36" t="s">
        <v>1504</v>
      </c>
      <c r="Z177" s="36" t="s">
        <v>78</v>
      </c>
      <c r="AA177" s="62">
        <f t="shared" si="9"/>
        <v>176</v>
      </c>
      <c r="AB177" s="105" t="e">
        <v>#N/A</v>
      </c>
    </row>
    <row r="178" spans="23:28">
      <c r="W178" s="36" t="s">
        <v>1505</v>
      </c>
      <c r="X178" s="62">
        <f t="shared" si="8"/>
        <v>177</v>
      </c>
      <c r="Y178" s="36" t="s">
        <v>1505</v>
      </c>
      <c r="Z178" s="36" t="s">
        <v>78</v>
      </c>
      <c r="AA178" s="62">
        <f t="shared" si="9"/>
        <v>177</v>
      </c>
      <c r="AB178" s="105" t="s">
        <v>304</v>
      </c>
    </row>
    <row r="179" spans="23:28">
      <c r="W179" s="36" t="s">
        <v>1506</v>
      </c>
      <c r="X179" s="62">
        <f t="shared" si="8"/>
        <v>178</v>
      </c>
      <c r="Y179" s="36" t="s">
        <v>1506</v>
      </c>
      <c r="Z179" s="36" t="s">
        <v>78</v>
      </c>
      <c r="AA179" s="62">
        <f t="shared" si="9"/>
        <v>178</v>
      </c>
      <c r="AB179" s="105" t="e">
        <v>#N/A</v>
      </c>
    </row>
    <row r="180" spans="23:28">
      <c r="W180" s="36" t="s">
        <v>1507</v>
      </c>
      <c r="X180" s="62">
        <f t="shared" si="8"/>
        <v>179</v>
      </c>
      <c r="Y180" s="36" t="s">
        <v>1507</v>
      </c>
      <c r="Z180" s="36" t="s">
        <v>78</v>
      </c>
      <c r="AA180" s="62">
        <f t="shared" si="9"/>
        <v>179</v>
      </c>
      <c r="AB180" s="105" t="s">
        <v>306</v>
      </c>
    </row>
    <row r="181" spans="23:28">
      <c r="W181" s="36" t="s">
        <v>1508</v>
      </c>
      <c r="X181" s="62">
        <f t="shared" si="8"/>
        <v>180</v>
      </c>
      <c r="Y181" s="36" t="s">
        <v>1508</v>
      </c>
      <c r="Z181" s="36" t="s">
        <v>78</v>
      </c>
      <c r="AA181" s="62">
        <f t="shared" si="9"/>
        <v>180</v>
      </c>
      <c r="AB181" s="105" t="e">
        <v>#N/A</v>
      </c>
    </row>
    <row r="182" spans="23:28">
      <c r="W182" s="36" t="s">
        <v>1509</v>
      </c>
      <c r="X182" s="62">
        <f t="shared" si="8"/>
        <v>181</v>
      </c>
      <c r="Y182" s="36" t="s">
        <v>1509</v>
      </c>
      <c r="Z182" s="36" t="s">
        <v>78</v>
      </c>
      <c r="AA182" s="62">
        <f t="shared" si="9"/>
        <v>181</v>
      </c>
      <c r="AB182" s="105" t="e">
        <v>#N/A</v>
      </c>
    </row>
    <row r="183" spans="23:28">
      <c r="W183" s="36" t="s">
        <v>1510</v>
      </c>
      <c r="X183" s="62">
        <f t="shared" si="8"/>
        <v>182</v>
      </c>
      <c r="Y183" s="36" t="s">
        <v>1510</v>
      </c>
      <c r="Z183" s="36" t="s">
        <v>78</v>
      </c>
      <c r="AA183" s="62">
        <f t="shared" si="9"/>
        <v>182</v>
      </c>
      <c r="AB183" s="105" t="e">
        <v>#N/A</v>
      </c>
    </row>
    <row r="184" spans="23:28">
      <c r="W184" s="36" t="s">
        <v>1511</v>
      </c>
      <c r="X184" s="62">
        <f t="shared" si="8"/>
        <v>183</v>
      </c>
      <c r="Y184" s="36" t="s">
        <v>1511</v>
      </c>
      <c r="Z184" s="36" t="s">
        <v>78</v>
      </c>
      <c r="AA184" s="62">
        <f t="shared" si="9"/>
        <v>183</v>
      </c>
      <c r="AB184" s="105" t="s">
        <v>311</v>
      </c>
    </row>
    <row r="185" spans="23:28">
      <c r="W185" s="36" t="s">
        <v>1512</v>
      </c>
      <c r="X185" s="62">
        <f t="shared" si="8"/>
        <v>184</v>
      </c>
      <c r="Y185" s="36" t="s">
        <v>1512</v>
      </c>
      <c r="Z185" s="36" t="s">
        <v>78</v>
      </c>
      <c r="AA185" s="62">
        <f t="shared" si="9"/>
        <v>184</v>
      </c>
      <c r="AB185" s="105" t="e">
        <v>#N/A</v>
      </c>
    </row>
    <row r="186" spans="23:28">
      <c r="W186" s="36" t="s">
        <v>1513</v>
      </c>
      <c r="X186" s="62">
        <f t="shared" si="8"/>
        <v>185</v>
      </c>
      <c r="Y186" s="36" t="s">
        <v>1513</v>
      </c>
      <c r="Z186" s="36" t="s">
        <v>78</v>
      </c>
      <c r="AA186" s="62">
        <f t="shared" si="9"/>
        <v>185</v>
      </c>
      <c r="AB186" s="105" t="e">
        <v>#N/A</v>
      </c>
    </row>
    <row r="187" spans="23:28">
      <c r="W187" s="36" t="s">
        <v>1514</v>
      </c>
      <c r="X187" s="62">
        <f t="shared" si="8"/>
        <v>186</v>
      </c>
      <c r="Y187" s="36" t="s">
        <v>1514</v>
      </c>
      <c r="Z187" s="36" t="s">
        <v>78</v>
      </c>
      <c r="AA187" s="62">
        <f t="shared" si="9"/>
        <v>186</v>
      </c>
      <c r="AB187" s="105" t="e">
        <v>#N/A</v>
      </c>
    </row>
    <row r="188" spans="23:28">
      <c r="W188" s="36" t="s">
        <v>1515</v>
      </c>
      <c r="X188" s="62">
        <f t="shared" si="8"/>
        <v>187</v>
      </c>
      <c r="Y188" s="36" t="s">
        <v>1515</v>
      </c>
      <c r="Z188" s="36" t="s">
        <v>78</v>
      </c>
      <c r="AA188" s="62">
        <f t="shared" si="9"/>
        <v>187</v>
      </c>
      <c r="AB188" s="105" t="e">
        <v>#N/A</v>
      </c>
    </row>
    <row r="189" spans="23:28">
      <c r="W189" s="36" t="s">
        <v>1516</v>
      </c>
      <c r="X189" s="62">
        <f t="shared" si="8"/>
        <v>188</v>
      </c>
      <c r="Y189" s="36" t="s">
        <v>1516</v>
      </c>
      <c r="Z189" s="36" t="s">
        <v>78</v>
      </c>
      <c r="AA189" s="62">
        <f t="shared" si="9"/>
        <v>188</v>
      </c>
      <c r="AB189" s="105" t="e">
        <v>#N/A</v>
      </c>
    </row>
    <row r="190" spans="23:28">
      <c r="W190" s="36" t="s">
        <v>758</v>
      </c>
      <c r="X190" s="62">
        <f t="shared" si="8"/>
        <v>189</v>
      </c>
      <c r="Y190" s="36" t="s">
        <v>758</v>
      </c>
      <c r="Z190" s="36" t="s">
        <v>78</v>
      </c>
      <c r="AA190" s="62">
        <f t="shared" si="9"/>
        <v>189</v>
      </c>
      <c r="AB190" s="105" t="e">
        <v>#N/A</v>
      </c>
    </row>
    <row r="191" spans="23:28">
      <c r="W191" s="36" t="s">
        <v>771</v>
      </c>
      <c r="X191" s="62">
        <f t="shared" si="8"/>
        <v>190</v>
      </c>
      <c r="Y191" s="36" t="s">
        <v>771</v>
      </c>
      <c r="Z191" s="36" t="s">
        <v>78</v>
      </c>
      <c r="AA191" s="62">
        <f t="shared" si="9"/>
        <v>190</v>
      </c>
      <c r="AB191" s="105" t="e">
        <v>#N/A</v>
      </c>
    </row>
    <row r="192" spans="23:28">
      <c r="W192" s="36" t="s">
        <v>796</v>
      </c>
      <c r="X192" s="62">
        <f t="shared" si="8"/>
        <v>191</v>
      </c>
      <c r="Y192" s="36" t="s">
        <v>796</v>
      </c>
      <c r="Z192" s="36" t="s">
        <v>78</v>
      </c>
      <c r="AA192" s="62">
        <f t="shared" si="9"/>
        <v>191</v>
      </c>
      <c r="AB192" s="105" t="e">
        <v>#N/A</v>
      </c>
    </row>
    <row r="193" spans="23:28">
      <c r="W193" s="36" t="s">
        <v>806</v>
      </c>
      <c r="X193" s="62">
        <f t="shared" si="8"/>
        <v>192</v>
      </c>
      <c r="Y193" s="36" t="s">
        <v>806</v>
      </c>
      <c r="Z193" s="36" t="s">
        <v>78</v>
      </c>
      <c r="AA193" s="62">
        <f t="shared" si="9"/>
        <v>192</v>
      </c>
      <c r="AB193" s="105" t="e">
        <v>#N/A</v>
      </c>
    </row>
    <row r="194" spans="23:28">
      <c r="W194" s="36" t="s">
        <v>1517</v>
      </c>
      <c r="X194" s="62">
        <f t="shared" si="8"/>
        <v>193</v>
      </c>
      <c r="Y194" s="36" t="s">
        <v>1517</v>
      </c>
      <c r="Z194" s="36" t="s">
        <v>78</v>
      </c>
      <c r="AA194" s="62">
        <f t="shared" si="9"/>
        <v>193</v>
      </c>
      <c r="AB194" s="105" t="e">
        <v>#N/A</v>
      </c>
    </row>
    <row r="195" spans="23:28">
      <c r="W195" s="36" t="s">
        <v>1518</v>
      </c>
      <c r="X195" s="62">
        <f t="shared" si="8"/>
        <v>194</v>
      </c>
      <c r="Y195" s="36" t="s">
        <v>1518</v>
      </c>
      <c r="Z195" s="36" t="s">
        <v>78</v>
      </c>
      <c r="AA195" s="62">
        <f t="shared" si="9"/>
        <v>194</v>
      </c>
      <c r="AB195" s="105" t="e">
        <v>#N/A</v>
      </c>
    </row>
    <row r="196" spans="23:28">
      <c r="W196" s="36" t="s">
        <v>849</v>
      </c>
      <c r="X196" s="62">
        <f t="shared" ref="X196:X259" si="10">+X195+1</f>
        <v>195</v>
      </c>
      <c r="Y196" s="36" t="s">
        <v>849</v>
      </c>
      <c r="Z196" s="36" t="s">
        <v>78</v>
      </c>
      <c r="AA196" s="62">
        <f t="shared" ref="AA196:AA259" si="11">+AA195+1</f>
        <v>195</v>
      </c>
      <c r="AB196" s="105" t="e">
        <v>#N/A</v>
      </c>
    </row>
    <row r="197" spans="23:28">
      <c r="W197" s="36" t="s">
        <v>805</v>
      </c>
      <c r="X197" s="62">
        <f t="shared" si="10"/>
        <v>196</v>
      </c>
      <c r="Y197" s="36" t="s">
        <v>805</v>
      </c>
      <c r="Z197" s="36" t="s">
        <v>183</v>
      </c>
      <c r="AA197" s="62">
        <f t="shared" si="11"/>
        <v>196</v>
      </c>
      <c r="AB197" s="105" t="e">
        <v>#N/A</v>
      </c>
    </row>
    <row r="198" spans="23:28">
      <c r="W198" s="36" t="s">
        <v>182</v>
      </c>
      <c r="X198" s="62">
        <f t="shared" si="10"/>
        <v>197</v>
      </c>
      <c r="Y198" s="36" t="s">
        <v>182</v>
      </c>
      <c r="Z198" s="36" t="s">
        <v>183</v>
      </c>
      <c r="AA198" s="62">
        <f t="shared" si="11"/>
        <v>197</v>
      </c>
      <c r="AB198" s="105" t="e">
        <v>#N/A</v>
      </c>
    </row>
    <row r="199" spans="23:28">
      <c r="W199" s="36" t="s">
        <v>224</v>
      </c>
      <c r="X199" s="62">
        <f t="shared" si="10"/>
        <v>198</v>
      </c>
      <c r="Y199" s="36" t="s">
        <v>224</v>
      </c>
      <c r="Z199" s="36" t="s">
        <v>183</v>
      </c>
      <c r="AA199" s="62">
        <f t="shared" si="11"/>
        <v>198</v>
      </c>
      <c r="AB199" s="105" t="s">
        <v>316</v>
      </c>
    </row>
    <row r="200" spans="23:28">
      <c r="W200" s="36" t="s">
        <v>235</v>
      </c>
      <c r="X200" s="62">
        <f t="shared" si="10"/>
        <v>199</v>
      </c>
      <c r="Y200" s="36" t="s">
        <v>235</v>
      </c>
      <c r="Z200" s="36" t="s">
        <v>183</v>
      </c>
      <c r="AA200" s="62">
        <f t="shared" si="11"/>
        <v>199</v>
      </c>
      <c r="AB200" s="105" t="e">
        <v>#N/A</v>
      </c>
    </row>
    <row r="201" spans="23:28">
      <c r="W201" s="36" t="s">
        <v>1519</v>
      </c>
      <c r="X201" s="62">
        <f t="shared" si="10"/>
        <v>200</v>
      </c>
      <c r="Y201" s="36" t="s">
        <v>1519</v>
      </c>
      <c r="Z201" s="36" t="s">
        <v>183</v>
      </c>
      <c r="AA201" s="62">
        <f t="shared" si="11"/>
        <v>200</v>
      </c>
      <c r="AB201" s="105" t="e">
        <v>#N/A</v>
      </c>
    </row>
    <row r="202" spans="23:28">
      <c r="W202" s="36" t="s">
        <v>262</v>
      </c>
      <c r="X202" s="62">
        <f t="shared" si="10"/>
        <v>201</v>
      </c>
      <c r="Y202" s="36" t="s">
        <v>262</v>
      </c>
      <c r="Z202" s="36" t="s">
        <v>183</v>
      </c>
      <c r="AA202" s="62">
        <f t="shared" si="11"/>
        <v>201</v>
      </c>
      <c r="AB202" s="105" t="e">
        <v>#N/A</v>
      </c>
    </row>
    <row r="203" spans="23:28">
      <c r="W203" s="36" t="s">
        <v>1520</v>
      </c>
      <c r="X203" s="62">
        <f t="shared" si="10"/>
        <v>202</v>
      </c>
      <c r="Y203" s="36" t="s">
        <v>1520</v>
      </c>
      <c r="Z203" s="36" t="s">
        <v>183</v>
      </c>
      <c r="AA203" s="62">
        <f t="shared" si="11"/>
        <v>202</v>
      </c>
      <c r="AB203" s="105" t="e">
        <v>#N/A</v>
      </c>
    </row>
    <row r="204" spans="23:28">
      <c r="W204" s="36" t="s">
        <v>265</v>
      </c>
      <c r="X204" s="62">
        <f t="shared" si="10"/>
        <v>203</v>
      </c>
      <c r="Y204" s="36" t="s">
        <v>265</v>
      </c>
      <c r="Z204" s="36" t="s">
        <v>183</v>
      </c>
      <c r="AA204" s="62">
        <f t="shared" si="11"/>
        <v>203</v>
      </c>
      <c r="AB204" s="105" t="e">
        <v>#N/A</v>
      </c>
    </row>
    <row r="205" spans="23:28">
      <c r="W205" s="36" t="s">
        <v>183</v>
      </c>
      <c r="X205" s="62">
        <f t="shared" si="10"/>
        <v>204</v>
      </c>
      <c r="Y205" s="36" t="s">
        <v>183</v>
      </c>
      <c r="Z205" s="36" t="s">
        <v>183</v>
      </c>
      <c r="AA205" s="62">
        <f t="shared" si="11"/>
        <v>204</v>
      </c>
      <c r="AB205" s="105" t="e">
        <v>#N/A</v>
      </c>
    </row>
    <row r="206" spans="23:28">
      <c r="W206" s="36" t="s">
        <v>1521</v>
      </c>
      <c r="X206" s="62">
        <f t="shared" si="10"/>
        <v>205</v>
      </c>
      <c r="Y206" s="36" t="s">
        <v>1521</v>
      </c>
      <c r="Z206" s="36" t="s">
        <v>183</v>
      </c>
      <c r="AA206" s="62">
        <f t="shared" si="11"/>
        <v>205</v>
      </c>
      <c r="AB206" s="105" t="e">
        <v>#N/A</v>
      </c>
    </row>
    <row r="207" spans="23:28">
      <c r="W207" s="36" t="s">
        <v>1522</v>
      </c>
      <c r="X207" s="62">
        <f t="shared" si="10"/>
        <v>206</v>
      </c>
      <c r="Y207" s="36" t="s">
        <v>1522</v>
      </c>
      <c r="Z207" s="36" t="s">
        <v>183</v>
      </c>
      <c r="AA207" s="62">
        <f t="shared" si="11"/>
        <v>206</v>
      </c>
      <c r="AB207" s="105" t="e">
        <v>#N/A</v>
      </c>
    </row>
    <row r="208" spans="23:28">
      <c r="W208" s="36" t="s">
        <v>1523</v>
      </c>
      <c r="X208" s="62">
        <f t="shared" si="10"/>
        <v>207</v>
      </c>
      <c r="Y208" s="36" t="s">
        <v>1523</v>
      </c>
      <c r="Z208" s="36" t="s">
        <v>183</v>
      </c>
      <c r="AA208" s="62">
        <f t="shared" si="11"/>
        <v>207</v>
      </c>
      <c r="AB208" s="105" t="e">
        <v>#N/A</v>
      </c>
    </row>
    <row r="209" spans="23:28">
      <c r="W209" s="36" t="s">
        <v>1524</v>
      </c>
      <c r="X209" s="62">
        <f t="shared" si="10"/>
        <v>208</v>
      </c>
      <c r="Y209" s="36" t="s">
        <v>1524</v>
      </c>
      <c r="Z209" s="36" t="s">
        <v>183</v>
      </c>
      <c r="AA209" s="62">
        <f t="shared" si="11"/>
        <v>208</v>
      </c>
      <c r="AB209" s="105" t="e">
        <v>#N/A</v>
      </c>
    </row>
    <row r="210" spans="23:28">
      <c r="W210" s="36" t="s">
        <v>295</v>
      </c>
      <c r="X210" s="62">
        <f t="shared" si="10"/>
        <v>209</v>
      </c>
      <c r="Y210" s="36" t="s">
        <v>295</v>
      </c>
      <c r="Z210" s="36" t="s">
        <v>183</v>
      </c>
      <c r="AA210" s="62">
        <f t="shared" si="11"/>
        <v>209</v>
      </c>
      <c r="AB210" s="105" t="e">
        <v>#N/A</v>
      </c>
    </row>
    <row r="211" spans="23:28">
      <c r="W211" s="36" t="s">
        <v>312</v>
      </c>
      <c r="X211" s="62">
        <f t="shared" si="10"/>
        <v>210</v>
      </c>
      <c r="Y211" s="36" t="s">
        <v>312</v>
      </c>
      <c r="Z211" s="36" t="s">
        <v>183</v>
      </c>
      <c r="AA211" s="62">
        <f t="shared" si="11"/>
        <v>210</v>
      </c>
      <c r="AB211" s="105" t="e">
        <v>#N/A</v>
      </c>
    </row>
    <row r="212" spans="23:28">
      <c r="W212" s="36" t="s">
        <v>318</v>
      </c>
      <c r="X212" s="62">
        <f t="shared" si="10"/>
        <v>211</v>
      </c>
      <c r="Y212" s="36" t="s">
        <v>318</v>
      </c>
      <c r="Z212" s="36" t="s">
        <v>183</v>
      </c>
      <c r="AA212" s="62">
        <f t="shared" si="11"/>
        <v>211</v>
      </c>
      <c r="AB212" s="105" t="e">
        <v>#N/A</v>
      </c>
    </row>
    <row r="213" spans="23:28">
      <c r="W213" s="36" t="s">
        <v>1525</v>
      </c>
      <c r="X213" s="62">
        <f t="shared" si="10"/>
        <v>212</v>
      </c>
      <c r="Y213" s="36" t="s">
        <v>1525</v>
      </c>
      <c r="Z213" s="36" t="s">
        <v>183</v>
      </c>
      <c r="AA213" s="62">
        <f t="shared" si="11"/>
        <v>212</v>
      </c>
      <c r="AB213" s="105" t="e">
        <v>#N/A</v>
      </c>
    </row>
    <row r="214" spans="23:28">
      <c r="W214" s="36" t="s">
        <v>320</v>
      </c>
      <c r="X214" s="62">
        <f t="shared" si="10"/>
        <v>213</v>
      </c>
      <c r="Y214" s="36" t="s">
        <v>320</v>
      </c>
      <c r="Z214" s="36" t="s">
        <v>183</v>
      </c>
      <c r="AA214" s="62">
        <f t="shared" si="11"/>
        <v>213</v>
      </c>
      <c r="AB214" s="105" t="e">
        <v>#N/A</v>
      </c>
    </row>
    <row r="215" spans="23:28">
      <c r="W215" s="36" t="s">
        <v>321</v>
      </c>
      <c r="X215" s="62">
        <f t="shared" si="10"/>
        <v>214</v>
      </c>
      <c r="Y215" s="36" t="s">
        <v>321</v>
      </c>
      <c r="Z215" s="36" t="s">
        <v>183</v>
      </c>
      <c r="AA215" s="62">
        <f t="shared" si="11"/>
        <v>214</v>
      </c>
      <c r="AB215" s="105" t="e">
        <v>#N/A</v>
      </c>
    </row>
    <row r="216" spans="23:28">
      <c r="W216" s="36" t="s">
        <v>322</v>
      </c>
      <c r="X216" s="62">
        <f t="shared" si="10"/>
        <v>215</v>
      </c>
      <c r="Y216" s="36" t="s">
        <v>322</v>
      </c>
      <c r="Z216" s="36" t="s">
        <v>183</v>
      </c>
      <c r="AA216" s="62">
        <f t="shared" si="11"/>
        <v>215</v>
      </c>
      <c r="AB216" s="105" t="e">
        <v>#N/A</v>
      </c>
    </row>
    <row r="217" spans="23:28">
      <c r="W217" s="36" t="s">
        <v>1526</v>
      </c>
      <c r="X217" s="62">
        <f t="shared" si="10"/>
        <v>216</v>
      </c>
      <c r="Y217" s="36" t="s">
        <v>1526</v>
      </c>
      <c r="Z217" s="36" t="s">
        <v>183</v>
      </c>
      <c r="AA217" s="62">
        <f t="shared" si="11"/>
        <v>216</v>
      </c>
      <c r="AB217" s="105" t="e">
        <v>#N/A</v>
      </c>
    </row>
    <row r="218" spans="23:28">
      <c r="W218" s="36" t="s">
        <v>1527</v>
      </c>
      <c r="X218" s="62">
        <f t="shared" si="10"/>
        <v>217</v>
      </c>
      <c r="Y218" s="36" t="s">
        <v>1527</v>
      </c>
      <c r="Z218" s="36" t="s">
        <v>183</v>
      </c>
      <c r="AA218" s="62">
        <f t="shared" si="11"/>
        <v>217</v>
      </c>
      <c r="AB218" s="105" t="e">
        <v>#N/A</v>
      </c>
    </row>
    <row r="219" spans="23:28">
      <c r="W219" s="36" t="s">
        <v>1528</v>
      </c>
      <c r="X219" s="62">
        <f t="shared" si="10"/>
        <v>218</v>
      </c>
      <c r="Y219" s="36" t="s">
        <v>1528</v>
      </c>
      <c r="Z219" s="36" t="s">
        <v>183</v>
      </c>
      <c r="AA219" s="62">
        <f t="shared" si="11"/>
        <v>218</v>
      </c>
      <c r="AB219" s="105" t="e">
        <v>#N/A</v>
      </c>
    </row>
    <row r="220" spans="23:28">
      <c r="W220" s="36" t="s">
        <v>339</v>
      </c>
      <c r="X220" s="62">
        <f t="shared" si="10"/>
        <v>219</v>
      </c>
      <c r="Y220" s="36" t="s">
        <v>339</v>
      </c>
      <c r="Z220" s="36" t="s">
        <v>183</v>
      </c>
      <c r="AA220" s="62">
        <f t="shared" si="11"/>
        <v>219</v>
      </c>
      <c r="AB220" s="105" t="e">
        <v>#N/A</v>
      </c>
    </row>
    <row r="221" spans="23:28">
      <c r="W221" s="36" t="s">
        <v>344</v>
      </c>
      <c r="X221" s="62">
        <f t="shared" si="10"/>
        <v>220</v>
      </c>
      <c r="Y221" s="36" t="s">
        <v>344</v>
      </c>
      <c r="Z221" s="36" t="s">
        <v>183</v>
      </c>
      <c r="AA221" s="62">
        <f t="shared" si="11"/>
        <v>220</v>
      </c>
      <c r="AB221" s="105" t="e">
        <v>#N/A</v>
      </c>
    </row>
    <row r="222" spans="23:28">
      <c r="W222" s="36" t="s">
        <v>1529</v>
      </c>
      <c r="X222" s="62">
        <f t="shared" si="10"/>
        <v>221</v>
      </c>
      <c r="Y222" s="36" t="s">
        <v>1529</v>
      </c>
      <c r="Z222" s="36" t="s">
        <v>183</v>
      </c>
      <c r="AA222" s="62">
        <f t="shared" si="11"/>
        <v>221</v>
      </c>
      <c r="AB222" s="105" t="e">
        <v>#N/A</v>
      </c>
    </row>
    <row r="223" spans="23:28">
      <c r="W223" s="36" t="s">
        <v>1530</v>
      </c>
      <c r="X223" s="62">
        <f t="shared" si="10"/>
        <v>222</v>
      </c>
      <c r="Y223" s="36" t="s">
        <v>1530</v>
      </c>
      <c r="Z223" s="36" t="s">
        <v>183</v>
      </c>
      <c r="AA223" s="62">
        <f t="shared" si="11"/>
        <v>222</v>
      </c>
      <c r="AB223" s="105" t="e">
        <v>#N/A</v>
      </c>
    </row>
    <row r="224" spans="23:28">
      <c r="W224" s="36" t="s">
        <v>351</v>
      </c>
      <c r="X224" s="62">
        <f t="shared" si="10"/>
        <v>223</v>
      </c>
      <c r="Y224" s="36" t="s">
        <v>351</v>
      </c>
      <c r="Z224" s="36" t="s">
        <v>183</v>
      </c>
      <c r="AA224" s="62">
        <f t="shared" si="11"/>
        <v>223</v>
      </c>
      <c r="AB224" s="105" t="e">
        <v>#N/A</v>
      </c>
    </row>
    <row r="225" spans="23:28">
      <c r="W225" s="36" t="s">
        <v>1531</v>
      </c>
      <c r="X225" s="62">
        <f t="shared" si="10"/>
        <v>224</v>
      </c>
      <c r="Y225" s="36" t="s">
        <v>1531</v>
      </c>
      <c r="Z225" s="36" t="s">
        <v>183</v>
      </c>
      <c r="AA225" s="62">
        <f t="shared" si="11"/>
        <v>224</v>
      </c>
      <c r="AB225" s="105" t="e">
        <v>#N/A</v>
      </c>
    </row>
    <row r="226" spans="23:28">
      <c r="W226" s="36" t="s">
        <v>1532</v>
      </c>
      <c r="X226" s="62">
        <f t="shared" si="10"/>
        <v>225</v>
      </c>
      <c r="Y226" s="36" t="s">
        <v>1532</v>
      </c>
      <c r="Z226" s="36" t="s">
        <v>183</v>
      </c>
      <c r="AA226" s="62">
        <f t="shared" si="11"/>
        <v>225</v>
      </c>
      <c r="AB226" s="105" t="e">
        <v>#N/A</v>
      </c>
    </row>
    <row r="227" spans="23:28">
      <c r="W227" s="36" t="s">
        <v>324</v>
      </c>
      <c r="X227" s="62">
        <f t="shared" si="10"/>
        <v>226</v>
      </c>
      <c r="Y227" s="36" t="s">
        <v>324</v>
      </c>
      <c r="Z227" s="36" t="s">
        <v>183</v>
      </c>
      <c r="AA227" s="62">
        <f t="shared" si="11"/>
        <v>226</v>
      </c>
      <c r="AB227" s="105" t="e">
        <v>#N/A</v>
      </c>
    </row>
    <row r="228" spans="23:28">
      <c r="W228" s="36" t="s">
        <v>367</v>
      </c>
      <c r="X228" s="62">
        <f t="shared" si="10"/>
        <v>227</v>
      </c>
      <c r="Y228" s="36" t="s">
        <v>367</v>
      </c>
      <c r="Z228" s="36" t="s">
        <v>183</v>
      </c>
      <c r="AA228" s="62">
        <f t="shared" si="11"/>
        <v>227</v>
      </c>
      <c r="AB228" s="105" t="e">
        <v>#N/A</v>
      </c>
    </row>
    <row r="229" spans="23:28">
      <c r="W229" s="36" t="s">
        <v>380</v>
      </c>
      <c r="X229" s="62">
        <f t="shared" si="10"/>
        <v>228</v>
      </c>
      <c r="Y229" s="36" t="s">
        <v>380</v>
      </c>
      <c r="Z229" s="36" t="s">
        <v>183</v>
      </c>
      <c r="AA229" s="62">
        <f t="shared" si="11"/>
        <v>228</v>
      </c>
      <c r="AB229" s="105" t="e">
        <v>#N/A</v>
      </c>
    </row>
    <row r="230" spans="23:28">
      <c r="W230" s="36" t="s">
        <v>388</v>
      </c>
      <c r="X230" s="62">
        <f t="shared" si="10"/>
        <v>229</v>
      </c>
      <c r="Y230" s="36" t="s">
        <v>388</v>
      </c>
      <c r="Z230" s="36" t="s">
        <v>183</v>
      </c>
      <c r="AA230" s="62">
        <f t="shared" si="11"/>
        <v>229</v>
      </c>
      <c r="AB230" s="105" t="e">
        <v>#N/A</v>
      </c>
    </row>
    <row r="231" spans="23:28">
      <c r="W231" s="36" t="s">
        <v>408</v>
      </c>
      <c r="X231" s="62">
        <f t="shared" si="10"/>
        <v>230</v>
      </c>
      <c r="Y231" s="36" t="s">
        <v>408</v>
      </c>
      <c r="Z231" s="36" t="s">
        <v>183</v>
      </c>
      <c r="AA231" s="62">
        <f t="shared" si="11"/>
        <v>230</v>
      </c>
      <c r="AB231" s="105" t="e">
        <v>#N/A</v>
      </c>
    </row>
    <row r="232" spans="23:28">
      <c r="W232" s="36" t="s">
        <v>410</v>
      </c>
      <c r="X232" s="62">
        <f t="shared" si="10"/>
        <v>231</v>
      </c>
      <c r="Y232" s="36" t="s">
        <v>410</v>
      </c>
      <c r="Z232" s="36" t="s">
        <v>183</v>
      </c>
      <c r="AA232" s="62">
        <f t="shared" si="11"/>
        <v>231</v>
      </c>
      <c r="AB232" s="105" t="e">
        <v>#N/A</v>
      </c>
    </row>
    <row r="233" spans="23:28">
      <c r="W233" s="36" t="s">
        <v>1533</v>
      </c>
      <c r="X233" s="62">
        <f t="shared" si="10"/>
        <v>232</v>
      </c>
      <c r="Y233" s="36" t="s">
        <v>1533</v>
      </c>
      <c r="Z233" s="36" t="s">
        <v>183</v>
      </c>
      <c r="AA233" s="62">
        <f t="shared" si="11"/>
        <v>232</v>
      </c>
      <c r="AB233" s="105" t="e">
        <v>#N/A</v>
      </c>
    </row>
    <row r="234" spans="23:28">
      <c r="W234" s="36" t="s">
        <v>1534</v>
      </c>
      <c r="X234" s="62">
        <f t="shared" si="10"/>
        <v>233</v>
      </c>
      <c r="Y234" s="36" t="s">
        <v>1534</v>
      </c>
      <c r="Z234" s="36" t="s">
        <v>183</v>
      </c>
      <c r="AA234" s="62">
        <f t="shared" si="11"/>
        <v>233</v>
      </c>
      <c r="AB234" s="105" t="e">
        <v>#N/A</v>
      </c>
    </row>
    <row r="235" spans="23:28">
      <c r="W235" s="36" t="s">
        <v>427</v>
      </c>
      <c r="X235" s="62">
        <f t="shared" si="10"/>
        <v>234</v>
      </c>
      <c r="Y235" s="36" t="s">
        <v>427</v>
      </c>
      <c r="Z235" s="36" t="s">
        <v>183</v>
      </c>
      <c r="AA235" s="62">
        <f t="shared" si="11"/>
        <v>234</v>
      </c>
      <c r="AB235" s="105" t="e">
        <v>#N/A</v>
      </c>
    </row>
    <row r="236" spans="23:28">
      <c r="W236" s="36" t="s">
        <v>436</v>
      </c>
      <c r="X236" s="62">
        <f t="shared" si="10"/>
        <v>235</v>
      </c>
      <c r="Y236" s="36" t="s">
        <v>436</v>
      </c>
      <c r="Z236" s="36" t="s">
        <v>183</v>
      </c>
      <c r="AA236" s="62">
        <f t="shared" si="11"/>
        <v>235</v>
      </c>
      <c r="AB236" s="105" t="e">
        <v>#N/A</v>
      </c>
    </row>
    <row r="237" spans="23:28">
      <c r="W237" s="36" t="s">
        <v>448</v>
      </c>
      <c r="X237" s="62">
        <f t="shared" si="10"/>
        <v>236</v>
      </c>
      <c r="Y237" s="36" t="s">
        <v>448</v>
      </c>
      <c r="Z237" s="36" t="s">
        <v>183</v>
      </c>
      <c r="AA237" s="62">
        <f t="shared" si="11"/>
        <v>236</v>
      </c>
      <c r="AB237" s="105" t="e">
        <v>#N/A</v>
      </c>
    </row>
    <row r="238" spans="23:28">
      <c r="W238" s="36" t="s">
        <v>1535</v>
      </c>
      <c r="X238" s="62">
        <f t="shared" si="10"/>
        <v>237</v>
      </c>
      <c r="Y238" s="36" t="s">
        <v>1535</v>
      </c>
      <c r="Z238" s="36" t="s">
        <v>183</v>
      </c>
      <c r="AA238" s="62">
        <f t="shared" si="11"/>
        <v>237</v>
      </c>
      <c r="AB238" s="105" t="e">
        <v>#N/A</v>
      </c>
    </row>
    <row r="239" spans="23:28">
      <c r="W239" s="36" t="s">
        <v>1536</v>
      </c>
      <c r="X239" s="62">
        <f t="shared" si="10"/>
        <v>238</v>
      </c>
      <c r="Y239" s="36" t="s">
        <v>1536</v>
      </c>
      <c r="Z239" s="36" t="s">
        <v>183</v>
      </c>
      <c r="AA239" s="62">
        <f t="shared" si="11"/>
        <v>238</v>
      </c>
      <c r="AB239" s="105" t="e">
        <v>#N/A</v>
      </c>
    </row>
    <row r="240" spans="23:28">
      <c r="W240" s="36" t="s">
        <v>469</v>
      </c>
      <c r="X240" s="62">
        <f t="shared" si="10"/>
        <v>239</v>
      </c>
      <c r="Y240" s="36" t="s">
        <v>469</v>
      </c>
      <c r="Z240" s="36" t="s">
        <v>183</v>
      </c>
      <c r="AA240" s="62">
        <f t="shared" si="11"/>
        <v>239</v>
      </c>
      <c r="AB240" s="105" t="e">
        <v>#N/A</v>
      </c>
    </row>
    <row r="241" spans="14:28">
      <c r="W241" s="36" t="s">
        <v>470</v>
      </c>
      <c r="X241" s="62">
        <f t="shared" si="10"/>
        <v>240</v>
      </c>
      <c r="Y241" s="36" t="s">
        <v>470</v>
      </c>
      <c r="Z241" s="36" t="s">
        <v>183</v>
      </c>
      <c r="AA241" s="62">
        <f t="shared" si="11"/>
        <v>240</v>
      </c>
      <c r="AB241" s="105" t="e">
        <v>#N/A</v>
      </c>
    </row>
    <row r="242" spans="14:28">
      <c r="W242" s="36" t="s">
        <v>1537</v>
      </c>
      <c r="X242" s="62">
        <f t="shared" si="10"/>
        <v>241</v>
      </c>
      <c r="Y242" s="36" t="s">
        <v>1537</v>
      </c>
      <c r="Z242" s="36" t="s">
        <v>183</v>
      </c>
      <c r="AA242" s="62">
        <f t="shared" si="11"/>
        <v>241</v>
      </c>
      <c r="AB242" s="105" t="s">
        <v>335</v>
      </c>
    </row>
    <row r="243" spans="14:28">
      <c r="W243" s="36" t="s">
        <v>511</v>
      </c>
      <c r="X243" s="62">
        <f t="shared" si="10"/>
        <v>242</v>
      </c>
      <c r="Y243" s="36" t="s">
        <v>511</v>
      </c>
      <c r="Z243" s="36" t="s">
        <v>183</v>
      </c>
      <c r="AA243" s="62">
        <f t="shared" si="11"/>
        <v>242</v>
      </c>
      <c r="AB243" s="105" t="e">
        <v>#N/A</v>
      </c>
    </row>
    <row r="244" spans="14:28">
      <c r="W244" s="36" t="s">
        <v>476</v>
      </c>
      <c r="X244" s="62">
        <f t="shared" si="10"/>
        <v>243</v>
      </c>
      <c r="Y244" s="36" t="s">
        <v>476</v>
      </c>
      <c r="Z244" s="36" t="s">
        <v>183</v>
      </c>
      <c r="AA244" s="62">
        <f t="shared" si="11"/>
        <v>243</v>
      </c>
      <c r="AB244" s="105" t="e">
        <v>#N/A</v>
      </c>
    </row>
    <row r="245" spans="14:28">
      <c r="W245" s="36" t="s">
        <v>1538</v>
      </c>
      <c r="X245" s="62">
        <f t="shared" si="10"/>
        <v>244</v>
      </c>
      <c r="Y245" s="36" t="s">
        <v>1538</v>
      </c>
      <c r="Z245" s="36" t="s">
        <v>183</v>
      </c>
      <c r="AA245" s="62">
        <f t="shared" si="11"/>
        <v>244</v>
      </c>
      <c r="AB245" s="105" t="e">
        <v>#N/A</v>
      </c>
    </row>
    <row r="246" spans="14:28">
      <c r="W246" s="36" t="s">
        <v>508</v>
      </c>
      <c r="X246" s="62">
        <f t="shared" si="10"/>
        <v>245</v>
      </c>
      <c r="Y246" s="36" t="s">
        <v>508</v>
      </c>
      <c r="Z246" s="36" t="s">
        <v>183</v>
      </c>
      <c r="AA246" s="62">
        <f t="shared" si="11"/>
        <v>245</v>
      </c>
      <c r="AB246" s="105" t="e">
        <v>#N/A</v>
      </c>
    </row>
    <row r="247" spans="14:28">
      <c r="W247" s="36" t="s">
        <v>832</v>
      </c>
      <c r="X247" s="62">
        <f t="shared" si="10"/>
        <v>246</v>
      </c>
      <c r="Y247" s="36" t="s">
        <v>832</v>
      </c>
      <c r="Z247" s="36" t="s">
        <v>183</v>
      </c>
      <c r="AA247" s="62">
        <f t="shared" si="11"/>
        <v>246</v>
      </c>
      <c r="AB247" s="105" t="e">
        <v>#N/A</v>
      </c>
    </row>
    <row r="248" spans="14:28">
      <c r="W248" s="36" t="s">
        <v>527</v>
      </c>
      <c r="X248" s="62">
        <f t="shared" si="10"/>
        <v>247</v>
      </c>
      <c r="Y248" s="36" t="s">
        <v>527</v>
      </c>
      <c r="Z248" s="36" t="s">
        <v>183</v>
      </c>
      <c r="AA248" s="62">
        <f t="shared" si="11"/>
        <v>247</v>
      </c>
      <c r="AB248" s="105" t="e">
        <v>#N/A</v>
      </c>
    </row>
    <row r="249" spans="14:28">
      <c r="W249" s="36" t="s">
        <v>1539</v>
      </c>
      <c r="X249" s="62">
        <f t="shared" si="10"/>
        <v>248</v>
      </c>
      <c r="Y249" s="36" t="s">
        <v>1539</v>
      </c>
      <c r="Z249" s="36" t="s">
        <v>183</v>
      </c>
      <c r="AA249" s="62">
        <f t="shared" si="11"/>
        <v>248</v>
      </c>
      <c r="AB249" s="105" t="e">
        <v>#N/A</v>
      </c>
    </row>
    <row r="250" spans="14:28">
      <c r="N250" s="36"/>
      <c r="W250" s="36" t="s">
        <v>1540</v>
      </c>
      <c r="X250" s="62">
        <f t="shared" si="10"/>
        <v>249</v>
      </c>
      <c r="Y250" s="36" t="s">
        <v>1540</v>
      </c>
      <c r="Z250" s="36" t="s">
        <v>183</v>
      </c>
      <c r="AA250" s="62">
        <f t="shared" si="11"/>
        <v>249</v>
      </c>
      <c r="AB250" s="105" t="e">
        <v>#N/A</v>
      </c>
    </row>
    <row r="251" spans="14:28">
      <c r="N251" s="36"/>
      <c r="W251" s="36" t="s">
        <v>562</v>
      </c>
      <c r="X251" s="62">
        <f t="shared" si="10"/>
        <v>250</v>
      </c>
      <c r="Y251" s="36" t="s">
        <v>562</v>
      </c>
      <c r="Z251" s="36" t="s">
        <v>183</v>
      </c>
      <c r="AA251" s="62">
        <f t="shared" si="11"/>
        <v>250</v>
      </c>
      <c r="AB251" s="105" t="e">
        <v>#N/A</v>
      </c>
    </row>
    <row r="252" spans="14:28">
      <c r="N252" s="36"/>
      <c r="W252" s="36" t="s">
        <v>1541</v>
      </c>
      <c r="X252" s="62">
        <f t="shared" si="10"/>
        <v>251</v>
      </c>
      <c r="Y252" s="36" t="s">
        <v>1541</v>
      </c>
      <c r="Z252" s="36" t="s">
        <v>183</v>
      </c>
      <c r="AA252" s="62">
        <f t="shared" si="11"/>
        <v>251</v>
      </c>
      <c r="AB252" s="105" t="e">
        <v>#N/A</v>
      </c>
    </row>
    <row r="253" spans="14:28">
      <c r="N253" s="36"/>
      <c r="W253" s="36" t="s">
        <v>1542</v>
      </c>
      <c r="X253" s="62">
        <f t="shared" si="10"/>
        <v>252</v>
      </c>
      <c r="Y253" s="36" t="s">
        <v>1542</v>
      </c>
      <c r="Z253" s="36" t="s">
        <v>183</v>
      </c>
      <c r="AA253" s="62">
        <f t="shared" si="11"/>
        <v>252</v>
      </c>
      <c r="AB253" s="105" t="e">
        <v>#N/A</v>
      </c>
    </row>
    <row r="254" spans="14:28">
      <c r="N254" s="36"/>
      <c r="W254" s="36" t="s">
        <v>574</v>
      </c>
      <c r="X254" s="62">
        <f t="shared" si="10"/>
        <v>253</v>
      </c>
      <c r="Y254" s="36" t="s">
        <v>574</v>
      </c>
      <c r="Z254" s="36" t="s">
        <v>183</v>
      </c>
      <c r="AA254" s="62">
        <f t="shared" si="11"/>
        <v>253</v>
      </c>
      <c r="AB254" s="105" t="e">
        <v>#N/A</v>
      </c>
    </row>
    <row r="255" spans="14:28">
      <c r="N255" s="36"/>
      <c r="W255" s="36" t="s">
        <v>577</v>
      </c>
      <c r="X255" s="62">
        <f t="shared" si="10"/>
        <v>254</v>
      </c>
      <c r="Y255" s="36" t="s">
        <v>577</v>
      </c>
      <c r="Z255" s="36" t="s">
        <v>183</v>
      </c>
      <c r="AA255" s="62">
        <f t="shared" si="11"/>
        <v>254</v>
      </c>
      <c r="AB255" s="105" t="s">
        <v>343</v>
      </c>
    </row>
    <row r="256" spans="14:28">
      <c r="N256" s="36"/>
      <c r="W256" s="36" t="s">
        <v>585</v>
      </c>
      <c r="X256" s="62">
        <f t="shared" si="10"/>
        <v>255</v>
      </c>
      <c r="Y256" s="36" t="s">
        <v>585</v>
      </c>
      <c r="Z256" s="36" t="s">
        <v>183</v>
      </c>
      <c r="AA256" s="62">
        <f t="shared" si="11"/>
        <v>255</v>
      </c>
      <c r="AB256" s="105" t="e">
        <v>#N/A</v>
      </c>
    </row>
    <row r="257" spans="14:28">
      <c r="N257" s="36"/>
      <c r="W257" s="36" t="s">
        <v>1543</v>
      </c>
      <c r="X257" s="62">
        <f t="shared" si="10"/>
        <v>256</v>
      </c>
      <c r="Y257" s="36" t="s">
        <v>1543</v>
      </c>
      <c r="Z257" s="36" t="s">
        <v>183</v>
      </c>
      <c r="AA257" s="62">
        <f t="shared" si="11"/>
        <v>256</v>
      </c>
      <c r="AB257" s="105" t="e">
        <v>#N/A</v>
      </c>
    </row>
    <row r="258" spans="14:28">
      <c r="W258" s="36" t="s">
        <v>1544</v>
      </c>
      <c r="X258" s="62">
        <f t="shared" si="10"/>
        <v>257</v>
      </c>
      <c r="Y258" s="36" t="s">
        <v>1544</v>
      </c>
      <c r="Z258" s="36" t="s">
        <v>183</v>
      </c>
      <c r="AA258" s="62">
        <f t="shared" si="11"/>
        <v>257</v>
      </c>
      <c r="AB258" s="105" t="e">
        <v>#N/A</v>
      </c>
    </row>
    <row r="259" spans="14:28">
      <c r="W259" s="36" t="s">
        <v>601</v>
      </c>
      <c r="X259" s="62">
        <f t="shared" si="10"/>
        <v>258</v>
      </c>
      <c r="Y259" s="36" t="s">
        <v>601</v>
      </c>
      <c r="Z259" s="36" t="s">
        <v>183</v>
      </c>
      <c r="AA259" s="62">
        <f t="shared" si="11"/>
        <v>258</v>
      </c>
      <c r="AB259" s="105" t="e">
        <v>#N/A</v>
      </c>
    </row>
    <row r="260" spans="14:28">
      <c r="W260" s="36" t="s">
        <v>603</v>
      </c>
      <c r="X260" s="62">
        <f t="shared" ref="X260:X323" si="12">+X259+1</f>
        <v>259</v>
      </c>
      <c r="Y260" s="36" t="s">
        <v>603</v>
      </c>
      <c r="Z260" s="36" t="s">
        <v>183</v>
      </c>
      <c r="AA260" s="62">
        <f t="shared" ref="AA260:AA323" si="13">+AA259+1</f>
        <v>259</v>
      </c>
      <c r="AB260" s="105" t="e">
        <v>#N/A</v>
      </c>
    </row>
    <row r="261" spans="14:28">
      <c r="W261" s="36" t="s">
        <v>1545</v>
      </c>
      <c r="X261" s="62">
        <f t="shared" si="12"/>
        <v>260</v>
      </c>
      <c r="Y261" s="36" t="s">
        <v>1545</v>
      </c>
      <c r="Z261" s="36" t="s">
        <v>183</v>
      </c>
      <c r="AA261" s="62">
        <f t="shared" si="13"/>
        <v>260</v>
      </c>
      <c r="AB261" s="105" t="s">
        <v>349</v>
      </c>
    </row>
    <row r="262" spans="14:28">
      <c r="W262" s="36" t="s">
        <v>610</v>
      </c>
      <c r="X262" s="62">
        <f t="shared" si="12"/>
        <v>261</v>
      </c>
      <c r="Y262" s="36" t="s">
        <v>610</v>
      </c>
      <c r="Z262" s="36" t="s">
        <v>183</v>
      </c>
      <c r="AA262" s="62">
        <f t="shared" si="13"/>
        <v>261</v>
      </c>
      <c r="AB262" s="105" t="e">
        <v>#N/A</v>
      </c>
    </row>
    <row r="263" spans="14:28">
      <c r="W263" s="36" t="s">
        <v>612</v>
      </c>
      <c r="X263" s="62">
        <f t="shared" si="12"/>
        <v>262</v>
      </c>
      <c r="Y263" s="36" t="s">
        <v>612</v>
      </c>
      <c r="Z263" s="36" t="s">
        <v>183</v>
      </c>
      <c r="AA263" s="62">
        <f t="shared" si="13"/>
        <v>262</v>
      </c>
      <c r="AB263" s="105" t="e">
        <v>#N/A</v>
      </c>
    </row>
    <row r="264" spans="14:28">
      <c r="W264" s="36" t="s">
        <v>624</v>
      </c>
      <c r="X264" s="62">
        <f t="shared" si="12"/>
        <v>263</v>
      </c>
      <c r="Y264" s="36" t="s">
        <v>624</v>
      </c>
      <c r="Z264" s="36" t="s">
        <v>183</v>
      </c>
      <c r="AA264" s="62">
        <f t="shared" si="13"/>
        <v>263</v>
      </c>
      <c r="AB264" s="105" t="e">
        <v>#N/A</v>
      </c>
    </row>
    <row r="265" spans="14:28">
      <c r="W265" s="36" t="s">
        <v>629</v>
      </c>
      <c r="X265" s="62">
        <f t="shared" si="12"/>
        <v>264</v>
      </c>
      <c r="Y265" s="36" t="s">
        <v>629</v>
      </c>
      <c r="Z265" s="36" t="s">
        <v>183</v>
      </c>
      <c r="AA265" s="62">
        <f t="shared" si="13"/>
        <v>264</v>
      </c>
      <c r="AB265" s="105" t="e">
        <v>#N/A</v>
      </c>
    </row>
    <row r="266" spans="14:28">
      <c r="W266" s="36" t="s">
        <v>630</v>
      </c>
      <c r="X266" s="62">
        <f t="shared" si="12"/>
        <v>265</v>
      </c>
      <c r="Y266" s="36" t="s">
        <v>630</v>
      </c>
      <c r="Z266" s="36" t="s">
        <v>183</v>
      </c>
      <c r="AA266" s="62">
        <f t="shared" si="13"/>
        <v>265</v>
      </c>
      <c r="AB266" s="105" t="e">
        <v>#N/A</v>
      </c>
    </row>
    <row r="267" spans="14:28">
      <c r="W267" s="36" t="s">
        <v>1546</v>
      </c>
      <c r="X267" s="62">
        <f t="shared" si="12"/>
        <v>266</v>
      </c>
      <c r="Y267" s="36" t="s">
        <v>1546</v>
      </c>
      <c r="Z267" s="36" t="s">
        <v>183</v>
      </c>
      <c r="AA267" s="62">
        <f t="shared" si="13"/>
        <v>266</v>
      </c>
      <c r="AB267" s="105" t="s">
        <v>352</v>
      </c>
    </row>
    <row r="268" spans="14:28">
      <c r="W268" s="36" t="s">
        <v>639</v>
      </c>
      <c r="X268" s="62">
        <f t="shared" si="12"/>
        <v>267</v>
      </c>
      <c r="Y268" s="36" t="s">
        <v>639</v>
      </c>
      <c r="Z268" s="36" t="s">
        <v>183</v>
      </c>
      <c r="AA268" s="62">
        <f t="shared" si="13"/>
        <v>267</v>
      </c>
      <c r="AB268" s="105" t="e">
        <v>#N/A</v>
      </c>
    </row>
    <row r="269" spans="14:28">
      <c r="W269" s="36" t="s">
        <v>647</v>
      </c>
      <c r="X269" s="62">
        <f t="shared" si="12"/>
        <v>268</v>
      </c>
      <c r="Y269" s="36" t="s">
        <v>647</v>
      </c>
      <c r="Z269" s="36" t="s">
        <v>183</v>
      </c>
      <c r="AA269" s="62">
        <f t="shared" si="13"/>
        <v>268</v>
      </c>
      <c r="AB269" s="105" t="e">
        <v>#N/A</v>
      </c>
    </row>
    <row r="270" spans="14:28">
      <c r="W270" s="36" t="s">
        <v>1547</v>
      </c>
      <c r="X270" s="62">
        <f t="shared" si="12"/>
        <v>269</v>
      </c>
      <c r="Y270" s="36" t="s">
        <v>1547</v>
      </c>
      <c r="Z270" s="36" t="s">
        <v>183</v>
      </c>
      <c r="AA270" s="62">
        <f t="shared" si="13"/>
        <v>269</v>
      </c>
      <c r="AB270" s="105" t="e">
        <v>#N/A</v>
      </c>
    </row>
    <row r="271" spans="14:28">
      <c r="W271" s="36" t="s">
        <v>1548</v>
      </c>
      <c r="X271" s="62">
        <f t="shared" si="12"/>
        <v>270</v>
      </c>
      <c r="Y271" s="36" t="s">
        <v>1548</v>
      </c>
      <c r="Z271" s="36" t="s">
        <v>183</v>
      </c>
      <c r="AA271" s="62">
        <f t="shared" si="13"/>
        <v>270</v>
      </c>
      <c r="AB271" s="105" t="s">
        <v>357</v>
      </c>
    </row>
    <row r="272" spans="14:28">
      <c r="W272" s="36" t="s">
        <v>1549</v>
      </c>
      <c r="X272" s="62">
        <f t="shared" si="12"/>
        <v>271</v>
      </c>
      <c r="Y272" s="36" t="s">
        <v>1549</v>
      </c>
      <c r="Z272" s="36" t="s">
        <v>183</v>
      </c>
      <c r="AA272" s="62">
        <f t="shared" si="13"/>
        <v>271</v>
      </c>
      <c r="AB272" s="105" t="e">
        <v>#N/A</v>
      </c>
    </row>
    <row r="273" spans="23:28">
      <c r="W273" s="36" t="s">
        <v>1550</v>
      </c>
      <c r="X273" s="62">
        <f t="shared" si="12"/>
        <v>272</v>
      </c>
      <c r="Y273" s="36" t="s">
        <v>1550</v>
      </c>
      <c r="Z273" s="36" t="s">
        <v>183</v>
      </c>
      <c r="AA273" s="62">
        <f t="shared" si="13"/>
        <v>272</v>
      </c>
      <c r="AB273" s="105" t="e">
        <v>#N/A</v>
      </c>
    </row>
    <row r="274" spans="23:28">
      <c r="W274" s="36" t="s">
        <v>1551</v>
      </c>
      <c r="X274" s="62">
        <f t="shared" si="12"/>
        <v>273</v>
      </c>
      <c r="Y274" s="36" t="s">
        <v>1551</v>
      </c>
      <c r="Z274" s="36" t="s">
        <v>183</v>
      </c>
      <c r="AA274" s="62">
        <f t="shared" si="13"/>
        <v>273</v>
      </c>
      <c r="AB274" s="105" t="e">
        <v>#N/A</v>
      </c>
    </row>
    <row r="275" spans="23:28">
      <c r="W275" s="36" t="s">
        <v>1552</v>
      </c>
      <c r="X275" s="62">
        <f t="shared" si="12"/>
        <v>274</v>
      </c>
      <c r="Y275" s="36" t="s">
        <v>1552</v>
      </c>
      <c r="Z275" s="36" t="s">
        <v>183</v>
      </c>
      <c r="AA275" s="62">
        <f t="shared" si="13"/>
        <v>274</v>
      </c>
      <c r="AB275" s="105" t="e">
        <v>#N/A</v>
      </c>
    </row>
    <row r="276" spans="23:28">
      <c r="W276" s="36" t="s">
        <v>1553</v>
      </c>
      <c r="X276" s="62">
        <f t="shared" si="12"/>
        <v>275</v>
      </c>
      <c r="Y276" s="36" t="s">
        <v>1553</v>
      </c>
      <c r="Z276" s="36" t="s">
        <v>183</v>
      </c>
      <c r="AA276" s="62">
        <f t="shared" si="13"/>
        <v>275</v>
      </c>
      <c r="AB276" s="105" t="e">
        <v>#N/A</v>
      </c>
    </row>
    <row r="277" spans="23:28">
      <c r="W277" s="36" t="s">
        <v>1554</v>
      </c>
      <c r="X277" s="62">
        <f t="shared" si="12"/>
        <v>276</v>
      </c>
      <c r="Y277" s="36" t="s">
        <v>1554</v>
      </c>
      <c r="Z277" s="36" t="s">
        <v>183</v>
      </c>
      <c r="AA277" s="62">
        <f t="shared" si="13"/>
        <v>276</v>
      </c>
      <c r="AB277" s="105" t="e">
        <v>#N/A</v>
      </c>
    </row>
    <row r="278" spans="23:28">
      <c r="W278" s="36" t="s">
        <v>1555</v>
      </c>
      <c r="X278" s="62">
        <f t="shared" si="12"/>
        <v>277</v>
      </c>
      <c r="Y278" s="36" t="s">
        <v>1555</v>
      </c>
      <c r="Z278" s="36" t="s">
        <v>183</v>
      </c>
      <c r="AA278" s="62">
        <f t="shared" si="13"/>
        <v>277</v>
      </c>
      <c r="AB278" s="105" t="e">
        <v>#N/A</v>
      </c>
    </row>
    <row r="279" spans="23:28">
      <c r="W279" s="36" t="s">
        <v>1556</v>
      </c>
      <c r="X279" s="62">
        <f t="shared" si="12"/>
        <v>278</v>
      </c>
      <c r="Y279" s="36" t="s">
        <v>1556</v>
      </c>
      <c r="Z279" s="36" t="s">
        <v>183</v>
      </c>
      <c r="AA279" s="62">
        <f t="shared" si="13"/>
        <v>278</v>
      </c>
      <c r="AB279" s="105" t="e">
        <v>#N/A</v>
      </c>
    </row>
    <row r="280" spans="23:28">
      <c r="W280" s="36" t="s">
        <v>1557</v>
      </c>
      <c r="X280" s="62">
        <f t="shared" si="12"/>
        <v>279</v>
      </c>
      <c r="Y280" s="36" t="s">
        <v>1557</v>
      </c>
      <c r="Z280" s="36" t="s">
        <v>183</v>
      </c>
      <c r="AA280" s="62">
        <f t="shared" si="13"/>
        <v>279</v>
      </c>
      <c r="AB280" s="105" t="e">
        <v>#N/A</v>
      </c>
    </row>
    <row r="281" spans="23:28">
      <c r="W281" s="36" t="s">
        <v>1558</v>
      </c>
      <c r="X281" s="62">
        <f t="shared" si="12"/>
        <v>280</v>
      </c>
      <c r="Y281" s="36" t="s">
        <v>1558</v>
      </c>
      <c r="Z281" s="36" t="s">
        <v>183</v>
      </c>
      <c r="AA281" s="62">
        <f t="shared" si="13"/>
        <v>280</v>
      </c>
      <c r="AB281" s="105" t="e">
        <v>#N/A</v>
      </c>
    </row>
    <row r="282" spans="23:28">
      <c r="W282" s="36" t="s">
        <v>1559</v>
      </c>
      <c r="X282" s="62">
        <f t="shared" si="12"/>
        <v>281</v>
      </c>
      <c r="Y282" s="36" t="s">
        <v>1559</v>
      </c>
      <c r="Z282" s="36" t="s">
        <v>183</v>
      </c>
      <c r="AA282" s="62">
        <f t="shared" si="13"/>
        <v>281</v>
      </c>
      <c r="AB282" s="105" t="e">
        <v>#N/A</v>
      </c>
    </row>
    <row r="283" spans="23:28">
      <c r="W283" s="36" t="s">
        <v>1560</v>
      </c>
      <c r="X283" s="62">
        <f t="shared" si="12"/>
        <v>282</v>
      </c>
      <c r="Y283" s="36" t="s">
        <v>1560</v>
      </c>
      <c r="Z283" s="36" t="s">
        <v>183</v>
      </c>
      <c r="AA283" s="62">
        <f t="shared" si="13"/>
        <v>282</v>
      </c>
      <c r="AB283" s="105" t="e">
        <v>#N/A</v>
      </c>
    </row>
    <row r="284" spans="23:28">
      <c r="W284" s="36" t="s">
        <v>725</v>
      </c>
      <c r="X284" s="62">
        <f t="shared" si="12"/>
        <v>283</v>
      </c>
      <c r="Y284" s="36" t="s">
        <v>725</v>
      </c>
      <c r="Z284" s="36" t="s">
        <v>183</v>
      </c>
      <c r="AA284" s="62">
        <f t="shared" si="13"/>
        <v>283</v>
      </c>
      <c r="AB284" s="105" t="e">
        <v>#N/A</v>
      </c>
    </row>
    <row r="285" spans="23:28">
      <c r="W285" s="36" t="s">
        <v>1561</v>
      </c>
      <c r="X285" s="62">
        <f t="shared" si="12"/>
        <v>284</v>
      </c>
      <c r="Y285" s="36" t="s">
        <v>1561</v>
      </c>
      <c r="Z285" s="36" t="s">
        <v>183</v>
      </c>
      <c r="AA285" s="62">
        <f t="shared" si="13"/>
        <v>284</v>
      </c>
      <c r="AB285" s="105" t="e">
        <v>#N/A</v>
      </c>
    </row>
    <row r="286" spans="23:28">
      <c r="W286" s="36" t="s">
        <v>1562</v>
      </c>
      <c r="X286" s="62">
        <f t="shared" si="12"/>
        <v>285</v>
      </c>
      <c r="Y286" s="36" t="s">
        <v>1562</v>
      </c>
      <c r="Z286" s="36" t="s">
        <v>183</v>
      </c>
      <c r="AA286" s="62">
        <f t="shared" si="13"/>
        <v>285</v>
      </c>
      <c r="AB286" s="105" t="e">
        <v>#N/A</v>
      </c>
    </row>
    <row r="287" spans="23:28">
      <c r="W287" s="36" t="s">
        <v>1563</v>
      </c>
      <c r="X287" s="62">
        <f t="shared" si="12"/>
        <v>286</v>
      </c>
      <c r="Y287" s="36" t="s">
        <v>1563</v>
      </c>
      <c r="Z287" s="36" t="s">
        <v>183</v>
      </c>
      <c r="AA287" s="62">
        <f t="shared" si="13"/>
        <v>286</v>
      </c>
      <c r="AB287" s="105" t="e">
        <v>#N/A</v>
      </c>
    </row>
    <row r="288" spans="23:28">
      <c r="W288" s="36" t="s">
        <v>735</v>
      </c>
      <c r="X288" s="62">
        <f t="shared" si="12"/>
        <v>287</v>
      </c>
      <c r="Y288" s="36" t="s">
        <v>735</v>
      </c>
      <c r="Z288" s="36" t="s">
        <v>183</v>
      </c>
      <c r="AA288" s="62">
        <f t="shared" si="13"/>
        <v>287</v>
      </c>
      <c r="AB288" s="105" t="e">
        <v>#N/A</v>
      </c>
    </row>
    <row r="289" spans="23:28">
      <c r="W289" s="36" t="s">
        <v>736</v>
      </c>
      <c r="X289" s="62">
        <f t="shared" si="12"/>
        <v>288</v>
      </c>
      <c r="Y289" s="36" t="s">
        <v>736</v>
      </c>
      <c r="Z289" s="36" t="s">
        <v>183</v>
      </c>
      <c r="AA289" s="62">
        <f t="shared" si="13"/>
        <v>288</v>
      </c>
      <c r="AB289" s="105" t="s">
        <v>370</v>
      </c>
    </row>
    <row r="290" spans="23:28">
      <c r="W290" s="36" t="s">
        <v>739</v>
      </c>
      <c r="X290" s="62">
        <f t="shared" si="12"/>
        <v>289</v>
      </c>
      <c r="Y290" s="36" t="s">
        <v>739</v>
      </c>
      <c r="Z290" s="36" t="s">
        <v>183</v>
      </c>
      <c r="AA290" s="62">
        <f t="shared" si="13"/>
        <v>289</v>
      </c>
      <c r="AB290" s="105" t="e">
        <v>#N/A</v>
      </c>
    </row>
    <row r="291" spans="23:28">
      <c r="W291" s="36" t="s">
        <v>1564</v>
      </c>
      <c r="X291" s="62">
        <f t="shared" si="12"/>
        <v>290</v>
      </c>
      <c r="Y291" s="36" t="s">
        <v>1564</v>
      </c>
      <c r="Z291" s="36" t="s">
        <v>183</v>
      </c>
      <c r="AA291" s="62">
        <f t="shared" si="13"/>
        <v>290</v>
      </c>
      <c r="AB291" s="105" t="e">
        <v>#N/A</v>
      </c>
    </row>
    <row r="292" spans="23:28">
      <c r="W292" s="36" t="s">
        <v>1565</v>
      </c>
      <c r="X292" s="62">
        <f t="shared" si="12"/>
        <v>291</v>
      </c>
      <c r="Y292" s="36" t="s">
        <v>1565</v>
      </c>
      <c r="Z292" s="36" t="s">
        <v>183</v>
      </c>
      <c r="AA292" s="62">
        <f t="shared" si="13"/>
        <v>291</v>
      </c>
      <c r="AB292" s="105" t="e">
        <v>#N/A</v>
      </c>
    </row>
    <row r="293" spans="23:28">
      <c r="W293" s="36" t="s">
        <v>749</v>
      </c>
      <c r="X293" s="62">
        <f t="shared" si="12"/>
        <v>292</v>
      </c>
      <c r="Y293" s="36" t="s">
        <v>749</v>
      </c>
      <c r="Z293" s="36" t="s">
        <v>183</v>
      </c>
      <c r="AA293" s="62">
        <f t="shared" si="13"/>
        <v>292</v>
      </c>
      <c r="AB293" s="105" t="e">
        <v>#N/A</v>
      </c>
    </row>
    <row r="294" spans="23:28">
      <c r="W294" s="36" t="s">
        <v>751</v>
      </c>
      <c r="X294" s="62">
        <f t="shared" si="12"/>
        <v>293</v>
      </c>
      <c r="Y294" s="36" t="s">
        <v>751</v>
      </c>
      <c r="Z294" s="36" t="s">
        <v>183</v>
      </c>
      <c r="AA294" s="62">
        <f t="shared" si="13"/>
        <v>293</v>
      </c>
      <c r="AB294" s="105" t="e">
        <v>#N/A</v>
      </c>
    </row>
    <row r="295" spans="23:28">
      <c r="W295" s="36" t="s">
        <v>757</v>
      </c>
      <c r="X295" s="62">
        <f t="shared" si="12"/>
        <v>294</v>
      </c>
      <c r="Y295" s="36" t="s">
        <v>757</v>
      </c>
      <c r="Z295" s="36" t="s">
        <v>183</v>
      </c>
      <c r="AA295" s="62">
        <f t="shared" si="13"/>
        <v>294</v>
      </c>
      <c r="AB295" s="105" t="e">
        <v>#N/A</v>
      </c>
    </row>
    <row r="296" spans="23:28">
      <c r="W296" s="36" t="s">
        <v>759</v>
      </c>
      <c r="X296" s="62">
        <f t="shared" si="12"/>
        <v>295</v>
      </c>
      <c r="Y296" s="36" t="s">
        <v>759</v>
      </c>
      <c r="Z296" s="36" t="s">
        <v>183</v>
      </c>
      <c r="AA296" s="62">
        <f t="shared" si="13"/>
        <v>295</v>
      </c>
      <c r="AB296" s="105" t="e">
        <v>#N/A</v>
      </c>
    </row>
    <row r="297" spans="23:28">
      <c r="W297" s="36" t="s">
        <v>1566</v>
      </c>
      <c r="X297" s="62">
        <f t="shared" si="12"/>
        <v>296</v>
      </c>
      <c r="Y297" s="36" t="s">
        <v>1566</v>
      </c>
      <c r="Z297" s="36" t="s">
        <v>183</v>
      </c>
      <c r="AA297" s="62">
        <f t="shared" si="13"/>
        <v>296</v>
      </c>
      <c r="AB297" s="105" t="e">
        <v>#N/A</v>
      </c>
    </row>
    <row r="298" spans="23:28">
      <c r="W298" s="36" t="s">
        <v>1567</v>
      </c>
      <c r="X298" s="62">
        <f t="shared" si="12"/>
        <v>297</v>
      </c>
      <c r="Y298" s="36" t="s">
        <v>1567</v>
      </c>
      <c r="Z298" s="36" t="s">
        <v>183</v>
      </c>
      <c r="AA298" s="62">
        <f t="shared" si="13"/>
        <v>297</v>
      </c>
      <c r="AB298" s="105" t="e">
        <v>#N/A</v>
      </c>
    </row>
    <row r="299" spans="23:28">
      <c r="W299" s="36" t="s">
        <v>1568</v>
      </c>
      <c r="X299" s="62">
        <f t="shared" si="12"/>
        <v>298</v>
      </c>
      <c r="Y299" s="36" t="s">
        <v>1568</v>
      </c>
      <c r="Z299" s="36" t="s">
        <v>183</v>
      </c>
      <c r="AA299" s="62">
        <f t="shared" si="13"/>
        <v>298</v>
      </c>
      <c r="AB299" s="105" t="e">
        <v>#N/A</v>
      </c>
    </row>
    <row r="300" spans="23:28">
      <c r="W300" s="36" t="s">
        <v>1569</v>
      </c>
      <c r="X300" s="62">
        <f t="shared" si="12"/>
        <v>299</v>
      </c>
      <c r="Y300" s="36" t="s">
        <v>1569</v>
      </c>
      <c r="Z300" s="36" t="s">
        <v>183</v>
      </c>
      <c r="AA300" s="62">
        <f t="shared" si="13"/>
        <v>299</v>
      </c>
      <c r="AB300" s="105" t="e">
        <v>#N/A</v>
      </c>
    </row>
    <row r="301" spans="23:28">
      <c r="W301" s="36" t="s">
        <v>769</v>
      </c>
      <c r="X301" s="62">
        <f t="shared" si="12"/>
        <v>300</v>
      </c>
      <c r="Y301" s="36" t="s">
        <v>769</v>
      </c>
      <c r="Z301" s="36" t="s">
        <v>183</v>
      </c>
      <c r="AA301" s="62">
        <f t="shared" si="13"/>
        <v>300</v>
      </c>
      <c r="AB301" s="105" t="e">
        <v>#N/A</v>
      </c>
    </row>
    <row r="302" spans="23:28">
      <c r="W302" s="36" t="s">
        <v>780</v>
      </c>
      <c r="X302" s="62">
        <f t="shared" si="12"/>
        <v>301</v>
      </c>
      <c r="Y302" s="36" t="s">
        <v>780</v>
      </c>
      <c r="Z302" s="36" t="s">
        <v>183</v>
      </c>
      <c r="AA302" s="62">
        <f t="shared" si="13"/>
        <v>301</v>
      </c>
      <c r="AB302" s="105" t="e">
        <v>#N/A</v>
      </c>
    </row>
    <row r="303" spans="23:28">
      <c r="W303" s="36" t="s">
        <v>787</v>
      </c>
      <c r="X303" s="62">
        <f t="shared" si="12"/>
        <v>302</v>
      </c>
      <c r="Y303" s="36" t="s">
        <v>787</v>
      </c>
      <c r="Z303" s="36" t="s">
        <v>183</v>
      </c>
      <c r="AA303" s="62">
        <f t="shared" si="13"/>
        <v>302</v>
      </c>
      <c r="AB303" s="105" t="e">
        <v>#N/A</v>
      </c>
    </row>
    <row r="304" spans="23:28">
      <c r="W304" s="36" t="s">
        <v>1570</v>
      </c>
      <c r="X304" s="62">
        <f t="shared" si="12"/>
        <v>303</v>
      </c>
      <c r="Y304" s="36" t="s">
        <v>1570</v>
      </c>
      <c r="Z304" s="36" t="s">
        <v>183</v>
      </c>
      <c r="AA304" s="62">
        <f t="shared" si="13"/>
        <v>303</v>
      </c>
      <c r="AB304" s="105" t="e">
        <v>#N/A</v>
      </c>
    </row>
    <row r="305" spans="23:28">
      <c r="W305" s="36" t="s">
        <v>792</v>
      </c>
      <c r="X305" s="62">
        <f t="shared" si="12"/>
        <v>304</v>
      </c>
      <c r="Y305" s="36" t="s">
        <v>792</v>
      </c>
      <c r="Z305" s="36" t="s">
        <v>183</v>
      </c>
      <c r="AA305" s="62">
        <f t="shared" si="13"/>
        <v>304</v>
      </c>
      <c r="AB305" s="105" t="e">
        <v>#N/A</v>
      </c>
    </row>
    <row r="306" spans="23:28">
      <c r="W306" s="36" t="s">
        <v>1571</v>
      </c>
      <c r="X306" s="62">
        <f t="shared" si="12"/>
        <v>305</v>
      </c>
      <c r="Y306" s="36" t="s">
        <v>1571</v>
      </c>
      <c r="Z306" s="36" t="s">
        <v>183</v>
      </c>
      <c r="AA306" s="62">
        <f t="shared" si="13"/>
        <v>305</v>
      </c>
      <c r="AB306" s="105" t="e">
        <v>#N/A</v>
      </c>
    </row>
    <row r="307" spans="23:28">
      <c r="W307" s="36" t="s">
        <v>795</v>
      </c>
      <c r="X307" s="62">
        <f t="shared" si="12"/>
        <v>306</v>
      </c>
      <c r="Y307" s="36" t="s">
        <v>795</v>
      </c>
      <c r="Z307" s="36" t="s">
        <v>183</v>
      </c>
      <c r="AA307" s="62">
        <f t="shared" si="13"/>
        <v>306</v>
      </c>
      <c r="AB307" s="105" t="e">
        <v>#N/A</v>
      </c>
    </row>
    <row r="308" spans="23:28">
      <c r="W308" s="36" t="s">
        <v>797</v>
      </c>
      <c r="X308" s="62">
        <f t="shared" si="12"/>
        <v>307</v>
      </c>
      <c r="Y308" s="36" t="s">
        <v>797</v>
      </c>
      <c r="Z308" s="36" t="s">
        <v>183</v>
      </c>
      <c r="AA308" s="62">
        <f t="shared" si="13"/>
        <v>307</v>
      </c>
      <c r="AB308" s="105" t="e">
        <v>#N/A</v>
      </c>
    </row>
    <row r="309" spans="23:28">
      <c r="W309" s="36" t="s">
        <v>1572</v>
      </c>
      <c r="X309" s="62">
        <f t="shared" si="12"/>
        <v>308</v>
      </c>
      <c r="Y309" s="36" t="s">
        <v>1572</v>
      </c>
      <c r="Z309" s="36" t="s">
        <v>183</v>
      </c>
      <c r="AA309" s="62">
        <f t="shared" si="13"/>
        <v>308</v>
      </c>
      <c r="AB309" s="105" t="e">
        <v>#N/A</v>
      </c>
    </row>
    <row r="310" spans="23:28">
      <c r="W310" s="36" t="s">
        <v>1573</v>
      </c>
      <c r="X310" s="62">
        <f t="shared" si="12"/>
        <v>309</v>
      </c>
      <c r="Y310" s="36" t="s">
        <v>1573</v>
      </c>
      <c r="Z310" s="36" t="s">
        <v>183</v>
      </c>
      <c r="AA310" s="62">
        <f t="shared" si="13"/>
        <v>309</v>
      </c>
      <c r="AB310" s="105" t="e">
        <v>#N/A</v>
      </c>
    </row>
    <row r="311" spans="23:28">
      <c r="W311" s="36" t="s">
        <v>801</v>
      </c>
      <c r="X311" s="62">
        <f t="shared" si="12"/>
        <v>310</v>
      </c>
      <c r="Y311" s="36" t="s">
        <v>801</v>
      </c>
      <c r="Z311" s="36" t="s">
        <v>183</v>
      </c>
      <c r="AA311" s="62">
        <f t="shared" si="13"/>
        <v>310</v>
      </c>
      <c r="AB311" s="105" t="e">
        <v>#N/A</v>
      </c>
    </row>
    <row r="312" spans="23:28">
      <c r="W312" s="36" t="s">
        <v>1574</v>
      </c>
      <c r="X312" s="62">
        <f t="shared" si="12"/>
        <v>311</v>
      </c>
      <c r="Y312" s="36" t="s">
        <v>1574</v>
      </c>
      <c r="Z312" s="36" t="s">
        <v>183</v>
      </c>
      <c r="AA312" s="62">
        <f t="shared" si="13"/>
        <v>311</v>
      </c>
      <c r="AB312" s="105" t="e">
        <v>#N/A</v>
      </c>
    </row>
    <row r="313" spans="23:28">
      <c r="W313" s="36" t="s">
        <v>1575</v>
      </c>
      <c r="X313" s="62">
        <f t="shared" si="12"/>
        <v>312</v>
      </c>
      <c r="Y313" s="36" t="s">
        <v>1575</v>
      </c>
      <c r="Z313" s="36" t="s">
        <v>183</v>
      </c>
      <c r="AA313" s="62">
        <f t="shared" si="13"/>
        <v>312</v>
      </c>
      <c r="AB313" s="105" t="e">
        <v>#N/A</v>
      </c>
    </row>
    <row r="314" spans="23:28">
      <c r="W314" s="36" t="s">
        <v>809</v>
      </c>
      <c r="X314" s="62">
        <f t="shared" si="12"/>
        <v>313</v>
      </c>
      <c r="Y314" s="36" t="s">
        <v>809</v>
      </c>
      <c r="Z314" s="36" t="s">
        <v>183</v>
      </c>
      <c r="AA314" s="62">
        <f t="shared" si="13"/>
        <v>313</v>
      </c>
      <c r="AB314" s="105" t="e">
        <v>#N/A</v>
      </c>
    </row>
    <row r="315" spans="23:28">
      <c r="W315" s="36" t="s">
        <v>1576</v>
      </c>
      <c r="X315" s="62">
        <f t="shared" si="12"/>
        <v>314</v>
      </c>
      <c r="Y315" s="36" t="s">
        <v>1576</v>
      </c>
      <c r="Z315" s="36" t="s">
        <v>183</v>
      </c>
      <c r="AA315" s="62">
        <f t="shared" si="13"/>
        <v>314</v>
      </c>
      <c r="AB315" s="105" t="e">
        <v>#N/A</v>
      </c>
    </row>
    <row r="316" spans="23:28">
      <c r="W316" s="36" t="s">
        <v>1577</v>
      </c>
      <c r="X316" s="62">
        <f t="shared" si="12"/>
        <v>315</v>
      </c>
      <c r="Y316" s="36" t="s">
        <v>1577</v>
      </c>
      <c r="Z316" s="36" t="s">
        <v>183</v>
      </c>
      <c r="AA316" s="62">
        <f t="shared" si="13"/>
        <v>315</v>
      </c>
      <c r="AB316" s="105" t="e">
        <v>#N/A</v>
      </c>
    </row>
    <row r="317" spans="23:28">
      <c r="W317" s="36" t="s">
        <v>825</v>
      </c>
      <c r="X317" s="62">
        <f t="shared" si="12"/>
        <v>316</v>
      </c>
      <c r="Y317" s="36" t="s">
        <v>825</v>
      </c>
      <c r="Z317" s="36" t="s">
        <v>183</v>
      </c>
      <c r="AA317" s="62">
        <f t="shared" si="13"/>
        <v>316</v>
      </c>
      <c r="AB317" s="105" t="e">
        <v>#N/A</v>
      </c>
    </row>
    <row r="318" spans="23:28">
      <c r="W318" s="36" t="s">
        <v>1578</v>
      </c>
      <c r="X318" s="62">
        <f t="shared" si="12"/>
        <v>317</v>
      </c>
      <c r="Y318" s="36" t="s">
        <v>1578</v>
      </c>
      <c r="Z318" s="36" t="s">
        <v>183</v>
      </c>
      <c r="AA318" s="62">
        <f t="shared" si="13"/>
        <v>317</v>
      </c>
      <c r="AB318" s="105" t="e">
        <v>#N/A</v>
      </c>
    </row>
    <row r="319" spans="23:28">
      <c r="W319" s="36" t="s">
        <v>853</v>
      </c>
      <c r="X319" s="62">
        <f t="shared" si="12"/>
        <v>318</v>
      </c>
      <c r="Y319" s="36" t="s">
        <v>853</v>
      </c>
      <c r="Z319" s="36" t="s">
        <v>183</v>
      </c>
      <c r="AA319" s="62">
        <f t="shared" si="13"/>
        <v>318</v>
      </c>
      <c r="AB319" s="105" t="e">
        <v>#N/A</v>
      </c>
    </row>
    <row r="320" spans="23:28">
      <c r="W320" s="36" t="s">
        <v>538</v>
      </c>
      <c r="X320" s="62">
        <f t="shared" si="12"/>
        <v>319</v>
      </c>
      <c r="Y320" s="36" t="s">
        <v>538</v>
      </c>
      <c r="Z320" s="36" t="s">
        <v>120</v>
      </c>
      <c r="AA320" s="62">
        <f t="shared" si="13"/>
        <v>319</v>
      </c>
      <c r="AB320" s="105" t="e">
        <v>#N/A</v>
      </c>
    </row>
    <row r="321" spans="23:28">
      <c r="W321" s="36" t="s">
        <v>119</v>
      </c>
      <c r="X321" s="62">
        <f t="shared" si="12"/>
        <v>320</v>
      </c>
      <c r="Y321" s="36" t="s">
        <v>119</v>
      </c>
      <c r="Z321" s="36" t="s">
        <v>120</v>
      </c>
      <c r="AA321" s="62">
        <f t="shared" si="13"/>
        <v>320</v>
      </c>
      <c r="AB321" s="105" t="e">
        <v>#N/A</v>
      </c>
    </row>
    <row r="322" spans="23:28">
      <c r="W322" s="36" t="s">
        <v>213</v>
      </c>
      <c r="X322" s="62">
        <f t="shared" si="12"/>
        <v>321</v>
      </c>
      <c r="Y322" s="36" t="s">
        <v>213</v>
      </c>
      <c r="Z322" s="36" t="s">
        <v>120</v>
      </c>
      <c r="AA322" s="62">
        <f t="shared" si="13"/>
        <v>321</v>
      </c>
      <c r="AB322" s="105" t="e">
        <v>#N/A</v>
      </c>
    </row>
    <row r="323" spans="23:28">
      <c r="W323" s="36" t="s">
        <v>227</v>
      </c>
      <c r="X323" s="62">
        <f t="shared" si="12"/>
        <v>322</v>
      </c>
      <c r="Y323" s="36" t="s">
        <v>227</v>
      </c>
      <c r="Z323" s="36" t="s">
        <v>120</v>
      </c>
      <c r="AA323" s="62">
        <f t="shared" si="13"/>
        <v>322</v>
      </c>
      <c r="AB323" s="105" t="e">
        <v>#N/A</v>
      </c>
    </row>
    <row r="324" spans="23:28">
      <c r="W324" s="36" t="s">
        <v>1579</v>
      </c>
      <c r="X324" s="62">
        <f t="shared" ref="X324:X387" si="14">+X323+1</f>
        <v>323</v>
      </c>
      <c r="Y324" s="36" t="s">
        <v>1579</v>
      </c>
      <c r="Z324" s="36" t="s">
        <v>120</v>
      </c>
      <c r="AA324" s="62">
        <f t="shared" ref="AA324:AA387" si="15">+AA323+1</f>
        <v>323</v>
      </c>
      <c r="AB324" s="105" t="e">
        <v>#N/A</v>
      </c>
    </row>
    <row r="325" spans="23:28">
      <c r="W325" s="36" t="s">
        <v>1580</v>
      </c>
      <c r="X325" s="62">
        <f t="shared" si="14"/>
        <v>324</v>
      </c>
      <c r="Y325" s="36" t="s">
        <v>1580</v>
      </c>
      <c r="Z325" s="36" t="s">
        <v>120</v>
      </c>
      <c r="AA325" s="62">
        <f t="shared" si="15"/>
        <v>324</v>
      </c>
      <c r="AB325" s="105" t="e">
        <v>#N/A</v>
      </c>
    </row>
    <row r="326" spans="23:28">
      <c r="W326" s="36" t="s">
        <v>406</v>
      </c>
      <c r="X326" s="62">
        <f t="shared" si="14"/>
        <v>325</v>
      </c>
      <c r="Y326" s="36" t="s">
        <v>406</v>
      </c>
      <c r="Z326" s="36" t="s">
        <v>120</v>
      </c>
      <c r="AA326" s="62">
        <f t="shared" si="15"/>
        <v>325</v>
      </c>
      <c r="AB326" s="105" t="e">
        <v>#N/A</v>
      </c>
    </row>
    <row r="327" spans="23:28">
      <c r="W327" s="36" t="s">
        <v>483</v>
      </c>
      <c r="X327" s="62">
        <f t="shared" si="14"/>
        <v>326</v>
      </c>
      <c r="Y327" s="36" t="s">
        <v>483</v>
      </c>
      <c r="Z327" s="36" t="s">
        <v>120</v>
      </c>
      <c r="AA327" s="62">
        <f t="shared" si="15"/>
        <v>326</v>
      </c>
      <c r="AB327" s="105" t="e">
        <v>#N/A</v>
      </c>
    </row>
    <row r="328" spans="23:28">
      <c r="W328" s="36" t="s">
        <v>494</v>
      </c>
      <c r="X328" s="62">
        <f t="shared" si="14"/>
        <v>327</v>
      </c>
      <c r="Y328" s="36" t="s">
        <v>494</v>
      </c>
      <c r="Z328" s="36" t="s">
        <v>120</v>
      </c>
      <c r="AA328" s="62">
        <f t="shared" si="15"/>
        <v>327</v>
      </c>
      <c r="AB328" s="105" t="e">
        <v>#N/A</v>
      </c>
    </row>
    <row r="329" spans="23:28">
      <c r="W329" s="36" t="s">
        <v>541</v>
      </c>
      <c r="X329" s="62">
        <f t="shared" si="14"/>
        <v>328</v>
      </c>
      <c r="Y329" s="36" t="s">
        <v>541</v>
      </c>
      <c r="Z329" s="36" t="s">
        <v>120</v>
      </c>
      <c r="AA329" s="62">
        <f t="shared" si="15"/>
        <v>328</v>
      </c>
      <c r="AB329" s="105" t="e">
        <v>#N/A</v>
      </c>
    </row>
    <row r="330" spans="23:28">
      <c r="W330" s="36" t="s">
        <v>545</v>
      </c>
      <c r="X330" s="62">
        <f t="shared" si="14"/>
        <v>329</v>
      </c>
      <c r="Y330" s="36" t="s">
        <v>545</v>
      </c>
      <c r="Z330" s="36" t="s">
        <v>120</v>
      </c>
      <c r="AA330" s="62">
        <f t="shared" si="15"/>
        <v>329</v>
      </c>
      <c r="AB330" s="105" t="e">
        <v>#N/A</v>
      </c>
    </row>
    <row r="331" spans="23:28">
      <c r="W331" s="36" t="s">
        <v>546</v>
      </c>
      <c r="X331" s="62">
        <f t="shared" si="14"/>
        <v>330</v>
      </c>
      <c r="Y331" s="36" t="s">
        <v>546</v>
      </c>
      <c r="Z331" s="36" t="s">
        <v>120</v>
      </c>
      <c r="AA331" s="62">
        <f t="shared" si="15"/>
        <v>330</v>
      </c>
      <c r="AB331" s="105" t="e">
        <v>#N/A</v>
      </c>
    </row>
    <row r="332" spans="23:28">
      <c r="W332" s="36" t="s">
        <v>548</v>
      </c>
      <c r="X332" s="62">
        <f t="shared" si="14"/>
        <v>331</v>
      </c>
      <c r="Y332" s="36" t="s">
        <v>548</v>
      </c>
      <c r="Z332" s="36" t="s">
        <v>120</v>
      </c>
      <c r="AA332" s="62">
        <f t="shared" si="15"/>
        <v>331</v>
      </c>
      <c r="AB332" s="105" t="e">
        <v>#N/A</v>
      </c>
    </row>
    <row r="333" spans="23:28">
      <c r="W333" s="36" t="s">
        <v>580</v>
      </c>
      <c r="X333" s="62">
        <f t="shared" si="14"/>
        <v>332</v>
      </c>
      <c r="Y333" s="36" t="s">
        <v>580</v>
      </c>
      <c r="Z333" s="36" t="s">
        <v>120</v>
      </c>
      <c r="AA333" s="62">
        <f t="shared" si="15"/>
        <v>332</v>
      </c>
      <c r="AB333" s="105" t="e">
        <v>#N/A</v>
      </c>
    </row>
    <row r="334" spans="23:28">
      <c r="W334" s="36" t="s">
        <v>587</v>
      </c>
      <c r="X334" s="62">
        <f t="shared" si="14"/>
        <v>333</v>
      </c>
      <c r="Y334" s="36" t="s">
        <v>587</v>
      </c>
      <c r="Z334" s="36" t="s">
        <v>120</v>
      </c>
      <c r="AA334" s="62">
        <f t="shared" si="15"/>
        <v>333</v>
      </c>
      <c r="AB334" s="105" t="e">
        <v>#N/A</v>
      </c>
    </row>
    <row r="335" spans="23:28">
      <c r="W335" s="36" t="s">
        <v>1581</v>
      </c>
      <c r="X335" s="62">
        <f t="shared" si="14"/>
        <v>334</v>
      </c>
      <c r="Y335" s="36" t="s">
        <v>1581</v>
      </c>
      <c r="Z335" s="36" t="s">
        <v>120</v>
      </c>
      <c r="AA335" s="62">
        <f t="shared" si="15"/>
        <v>334</v>
      </c>
      <c r="AB335" s="105" t="e">
        <v>#N/A</v>
      </c>
    </row>
    <row r="336" spans="23:28">
      <c r="W336" s="36" t="s">
        <v>1582</v>
      </c>
      <c r="X336" s="62">
        <f t="shared" si="14"/>
        <v>335</v>
      </c>
      <c r="Y336" s="36" t="s">
        <v>1582</v>
      </c>
      <c r="Z336" s="36" t="s">
        <v>120</v>
      </c>
      <c r="AA336" s="62">
        <f t="shared" si="15"/>
        <v>335</v>
      </c>
      <c r="AB336" s="105" t="e">
        <v>#N/A</v>
      </c>
    </row>
    <row r="337" spans="23:28">
      <c r="W337" s="36" t="s">
        <v>634</v>
      </c>
      <c r="X337" s="62">
        <f t="shared" si="14"/>
        <v>336</v>
      </c>
      <c r="Y337" s="36" t="s">
        <v>634</v>
      </c>
      <c r="Z337" s="36" t="s">
        <v>120</v>
      </c>
      <c r="AA337" s="62">
        <f t="shared" si="15"/>
        <v>336</v>
      </c>
      <c r="AB337" s="105" t="e">
        <v>#N/A</v>
      </c>
    </row>
    <row r="338" spans="23:28">
      <c r="W338" s="36" t="s">
        <v>1583</v>
      </c>
      <c r="X338" s="62">
        <f t="shared" si="14"/>
        <v>337</v>
      </c>
      <c r="Y338" s="36" t="s">
        <v>1583</v>
      </c>
      <c r="Z338" s="36" t="s">
        <v>120</v>
      </c>
      <c r="AA338" s="62">
        <f t="shared" si="15"/>
        <v>337</v>
      </c>
      <c r="AB338" s="105" t="e">
        <v>#N/A</v>
      </c>
    </row>
    <row r="339" spans="23:28">
      <c r="W339" s="36" t="s">
        <v>220</v>
      </c>
      <c r="X339" s="62">
        <f t="shared" si="14"/>
        <v>338</v>
      </c>
      <c r="Y339" s="36" t="s">
        <v>220</v>
      </c>
      <c r="Z339" s="36" t="s">
        <v>120</v>
      </c>
      <c r="AA339" s="62">
        <f t="shared" si="15"/>
        <v>338</v>
      </c>
      <c r="AB339" s="105" t="e">
        <v>#N/A</v>
      </c>
    </row>
    <row r="340" spans="23:28">
      <c r="W340" s="36" t="s">
        <v>1584</v>
      </c>
      <c r="X340" s="62">
        <f t="shared" si="14"/>
        <v>339</v>
      </c>
      <c r="Y340" s="36" t="s">
        <v>1584</v>
      </c>
      <c r="Z340" s="36" t="s">
        <v>120</v>
      </c>
      <c r="AA340" s="62">
        <f t="shared" si="15"/>
        <v>339</v>
      </c>
      <c r="AB340" s="105" t="e">
        <v>#N/A</v>
      </c>
    </row>
    <row r="341" spans="23:28">
      <c r="W341" s="36" t="s">
        <v>1585</v>
      </c>
      <c r="X341" s="62">
        <f t="shared" si="14"/>
        <v>340</v>
      </c>
      <c r="Y341" s="36" t="s">
        <v>1585</v>
      </c>
      <c r="Z341" s="36" t="s">
        <v>120</v>
      </c>
      <c r="AA341" s="62">
        <f t="shared" si="15"/>
        <v>340</v>
      </c>
      <c r="AB341" s="105" t="e">
        <v>#N/A</v>
      </c>
    </row>
    <row r="342" spans="23:28">
      <c r="W342" s="36" t="s">
        <v>1586</v>
      </c>
      <c r="X342" s="62">
        <f t="shared" si="14"/>
        <v>341</v>
      </c>
      <c r="Y342" s="36" t="s">
        <v>1586</v>
      </c>
      <c r="Z342" s="36" t="s">
        <v>120</v>
      </c>
      <c r="AA342" s="62">
        <f t="shared" si="15"/>
        <v>341</v>
      </c>
      <c r="AB342" s="105" t="e">
        <v>#N/A</v>
      </c>
    </row>
    <row r="343" spans="23:28">
      <c r="W343" s="36" t="s">
        <v>1587</v>
      </c>
      <c r="X343" s="62">
        <f t="shared" si="14"/>
        <v>342</v>
      </c>
      <c r="Y343" s="36" t="s">
        <v>1587</v>
      </c>
      <c r="Z343" s="36" t="s">
        <v>120</v>
      </c>
      <c r="AA343" s="62">
        <f t="shared" si="15"/>
        <v>342</v>
      </c>
      <c r="AB343" s="105" t="e">
        <v>#N/A</v>
      </c>
    </row>
    <row r="344" spans="23:28">
      <c r="W344" s="36" t="s">
        <v>829</v>
      </c>
      <c r="X344" s="62">
        <f t="shared" si="14"/>
        <v>343</v>
      </c>
      <c r="Y344" s="36" t="s">
        <v>829</v>
      </c>
      <c r="Z344" s="36" t="s">
        <v>120</v>
      </c>
      <c r="AA344" s="62">
        <f t="shared" si="15"/>
        <v>343</v>
      </c>
      <c r="AB344" s="105" t="e">
        <v>#N/A</v>
      </c>
    </row>
    <row r="345" spans="23:28">
      <c r="W345" s="36" t="s">
        <v>1588</v>
      </c>
      <c r="X345" s="62">
        <f t="shared" si="14"/>
        <v>344</v>
      </c>
      <c r="Y345" s="36" t="s">
        <v>1588</v>
      </c>
      <c r="Z345" s="36" t="s">
        <v>120</v>
      </c>
      <c r="AA345" s="62">
        <f t="shared" si="15"/>
        <v>344</v>
      </c>
      <c r="AB345" s="105" t="e">
        <v>#N/A</v>
      </c>
    </row>
    <row r="346" spans="23:28">
      <c r="W346" s="36" t="s">
        <v>842</v>
      </c>
      <c r="X346" s="62">
        <f t="shared" si="14"/>
        <v>345</v>
      </c>
      <c r="Y346" s="36" t="s">
        <v>842</v>
      </c>
      <c r="Z346" s="36" t="s">
        <v>120</v>
      </c>
      <c r="AA346" s="62">
        <f t="shared" si="15"/>
        <v>345</v>
      </c>
      <c r="AB346" s="105" t="e">
        <v>#N/A</v>
      </c>
    </row>
    <row r="347" spans="23:28">
      <c r="W347" s="36" t="s">
        <v>1589</v>
      </c>
      <c r="X347" s="62">
        <f t="shared" si="14"/>
        <v>346</v>
      </c>
      <c r="Y347" s="36" t="s">
        <v>1589</v>
      </c>
      <c r="Z347" s="36" t="s">
        <v>149</v>
      </c>
      <c r="AA347" s="62">
        <f t="shared" si="15"/>
        <v>346</v>
      </c>
      <c r="AB347" s="105" t="e">
        <v>#N/A</v>
      </c>
    </row>
    <row r="348" spans="23:28">
      <c r="W348" s="36" t="s">
        <v>1590</v>
      </c>
      <c r="X348" s="62">
        <f t="shared" si="14"/>
        <v>347</v>
      </c>
      <c r="Y348" s="36" t="s">
        <v>1590</v>
      </c>
      <c r="Z348" s="36" t="s">
        <v>149</v>
      </c>
      <c r="AA348" s="62">
        <f t="shared" si="15"/>
        <v>347</v>
      </c>
      <c r="AB348" s="105" t="e">
        <v>#N/A</v>
      </c>
    </row>
    <row r="349" spans="23:28">
      <c r="W349" s="36" t="s">
        <v>1591</v>
      </c>
      <c r="X349" s="62">
        <f t="shared" si="14"/>
        <v>348</v>
      </c>
      <c r="Y349" s="36" t="s">
        <v>1591</v>
      </c>
      <c r="Z349" s="36" t="s">
        <v>149</v>
      </c>
      <c r="AA349" s="62">
        <f t="shared" si="15"/>
        <v>348</v>
      </c>
      <c r="AB349" s="105" t="e">
        <v>#N/A</v>
      </c>
    </row>
    <row r="350" spans="23:28">
      <c r="W350" s="36" t="s">
        <v>1592</v>
      </c>
      <c r="X350" s="62">
        <f t="shared" si="14"/>
        <v>349</v>
      </c>
      <c r="Y350" s="36" t="s">
        <v>1592</v>
      </c>
      <c r="Z350" s="36" t="s">
        <v>149</v>
      </c>
      <c r="AA350" s="62">
        <f t="shared" si="15"/>
        <v>349</v>
      </c>
      <c r="AB350" s="105" t="e">
        <v>#N/A</v>
      </c>
    </row>
    <row r="351" spans="23:28">
      <c r="W351" s="36" t="s">
        <v>361</v>
      </c>
      <c r="X351" s="62">
        <f t="shared" si="14"/>
        <v>350</v>
      </c>
      <c r="Y351" s="36" t="s">
        <v>361</v>
      </c>
      <c r="Z351" s="36" t="s">
        <v>149</v>
      </c>
      <c r="AA351" s="62">
        <f t="shared" si="15"/>
        <v>350</v>
      </c>
      <c r="AB351" s="105" t="e">
        <v>#N/A</v>
      </c>
    </row>
    <row r="352" spans="23:28">
      <c r="W352" s="36" t="s">
        <v>383</v>
      </c>
      <c r="X352" s="62">
        <f t="shared" si="14"/>
        <v>351</v>
      </c>
      <c r="Y352" s="36" t="s">
        <v>383</v>
      </c>
      <c r="Z352" s="36" t="s">
        <v>149</v>
      </c>
      <c r="AA352" s="62">
        <f t="shared" si="15"/>
        <v>351</v>
      </c>
      <c r="AB352" s="105" t="e">
        <v>#N/A</v>
      </c>
    </row>
    <row r="353" spans="23:28">
      <c r="W353" s="36" t="s">
        <v>1593</v>
      </c>
      <c r="X353" s="62">
        <f t="shared" si="14"/>
        <v>352</v>
      </c>
      <c r="Y353" s="36" t="s">
        <v>1593</v>
      </c>
      <c r="Z353" s="36" t="s">
        <v>149</v>
      </c>
      <c r="AA353" s="62">
        <f t="shared" si="15"/>
        <v>352</v>
      </c>
      <c r="AB353" s="105" t="e">
        <v>#N/A</v>
      </c>
    </row>
    <row r="354" spans="23:28">
      <c r="W354" s="36" t="s">
        <v>496</v>
      </c>
      <c r="X354" s="62">
        <f t="shared" si="14"/>
        <v>353</v>
      </c>
      <c r="Y354" s="36" t="s">
        <v>496</v>
      </c>
      <c r="Z354" s="36" t="s">
        <v>149</v>
      </c>
      <c r="AA354" s="62">
        <f t="shared" si="15"/>
        <v>353</v>
      </c>
      <c r="AB354" s="105" t="e">
        <v>#N/A</v>
      </c>
    </row>
    <row r="355" spans="23:28">
      <c r="W355" s="36" t="s">
        <v>1594</v>
      </c>
      <c r="X355" s="62">
        <f t="shared" si="14"/>
        <v>354</v>
      </c>
      <c r="Y355" s="36" t="s">
        <v>1594</v>
      </c>
      <c r="Z355" s="36" t="s">
        <v>149</v>
      </c>
      <c r="AA355" s="62">
        <f t="shared" si="15"/>
        <v>354</v>
      </c>
      <c r="AB355" s="105" t="e">
        <v>#N/A</v>
      </c>
    </row>
    <row r="356" spans="23:28">
      <c r="W356" s="36" t="s">
        <v>571</v>
      </c>
      <c r="X356" s="62">
        <f t="shared" si="14"/>
        <v>355</v>
      </c>
      <c r="Y356" s="36" t="s">
        <v>571</v>
      </c>
      <c r="Z356" s="36" t="s">
        <v>149</v>
      </c>
      <c r="AA356" s="62">
        <f t="shared" si="15"/>
        <v>355</v>
      </c>
      <c r="AB356" s="105" t="e">
        <v>#N/A</v>
      </c>
    </row>
    <row r="357" spans="23:28">
      <c r="W357" s="36" t="s">
        <v>1595</v>
      </c>
      <c r="X357" s="62">
        <f t="shared" si="14"/>
        <v>356</v>
      </c>
      <c r="Y357" s="36" t="s">
        <v>1595</v>
      </c>
      <c r="Z357" s="36" t="s">
        <v>149</v>
      </c>
      <c r="AA357" s="62">
        <f t="shared" si="15"/>
        <v>356</v>
      </c>
      <c r="AB357" s="105" t="e">
        <v>#N/A</v>
      </c>
    </row>
    <row r="358" spans="23:28">
      <c r="W358" s="36" t="s">
        <v>1596</v>
      </c>
      <c r="X358" s="62">
        <f t="shared" si="14"/>
        <v>357</v>
      </c>
      <c r="Y358" s="36" t="s">
        <v>1596</v>
      </c>
      <c r="Z358" s="36" t="s">
        <v>149</v>
      </c>
      <c r="AA358" s="62">
        <f t="shared" si="15"/>
        <v>357</v>
      </c>
      <c r="AB358" s="105">
        <v>0</v>
      </c>
    </row>
    <row r="359" spans="23:28">
      <c r="W359" s="36" t="s">
        <v>1597</v>
      </c>
      <c r="X359" s="62">
        <f t="shared" si="14"/>
        <v>358</v>
      </c>
      <c r="Y359" s="36" t="s">
        <v>1597</v>
      </c>
      <c r="Z359" s="36" t="s">
        <v>149</v>
      </c>
      <c r="AA359" s="62">
        <f t="shared" si="15"/>
        <v>358</v>
      </c>
      <c r="AB359" s="105" t="e">
        <v>#N/A</v>
      </c>
    </row>
    <row r="360" spans="23:28">
      <c r="W360" s="36" t="s">
        <v>753</v>
      </c>
      <c r="X360" s="62">
        <f t="shared" si="14"/>
        <v>359</v>
      </c>
      <c r="Y360" s="36" t="s">
        <v>753</v>
      </c>
      <c r="Z360" s="36" t="s">
        <v>149</v>
      </c>
      <c r="AA360" s="62">
        <f t="shared" si="15"/>
        <v>359</v>
      </c>
      <c r="AB360" s="105" t="e">
        <v>#N/A</v>
      </c>
    </row>
    <row r="361" spans="23:28">
      <c r="W361" s="36" t="s">
        <v>756</v>
      </c>
      <c r="X361" s="62">
        <f t="shared" si="14"/>
        <v>360</v>
      </c>
      <c r="Y361" s="36" t="s">
        <v>756</v>
      </c>
      <c r="Z361" s="36" t="s">
        <v>149</v>
      </c>
      <c r="AA361" s="62">
        <f t="shared" si="15"/>
        <v>360</v>
      </c>
      <c r="AB361" s="105" t="e">
        <v>#N/A</v>
      </c>
    </row>
    <row r="362" spans="23:28">
      <c r="W362" s="36" t="s">
        <v>1598</v>
      </c>
      <c r="X362" s="62">
        <f t="shared" si="14"/>
        <v>361</v>
      </c>
      <c r="Y362" s="36" t="s">
        <v>1598</v>
      </c>
      <c r="Z362" s="36" t="s">
        <v>149</v>
      </c>
      <c r="AA362" s="62">
        <f t="shared" si="15"/>
        <v>361</v>
      </c>
      <c r="AB362" s="105" t="e">
        <v>#N/A</v>
      </c>
    </row>
    <row r="363" spans="23:28">
      <c r="W363" s="36" t="s">
        <v>1599</v>
      </c>
      <c r="X363" s="62">
        <f t="shared" si="14"/>
        <v>362</v>
      </c>
      <c r="Y363" s="36" t="s">
        <v>1599</v>
      </c>
      <c r="Z363" s="36" t="s">
        <v>180</v>
      </c>
      <c r="AA363" s="62">
        <f t="shared" si="15"/>
        <v>362</v>
      </c>
      <c r="AB363" s="105" t="e">
        <v>#N/A</v>
      </c>
    </row>
    <row r="364" spans="23:28">
      <c r="W364" s="36" t="s">
        <v>179</v>
      </c>
      <c r="X364" s="62">
        <f t="shared" si="14"/>
        <v>363</v>
      </c>
      <c r="Y364" s="36" t="s">
        <v>179</v>
      </c>
      <c r="Z364" s="36" t="s">
        <v>180</v>
      </c>
      <c r="AA364" s="62">
        <f t="shared" si="15"/>
        <v>363</v>
      </c>
      <c r="AB364" s="105" t="e">
        <v>#N/A</v>
      </c>
    </row>
    <row r="365" spans="23:28">
      <c r="W365" s="36" t="s">
        <v>1600</v>
      </c>
      <c r="X365" s="62">
        <f t="shared" si="14"/>
        <v>364</v>
      </c>
      <c r="Y365" s="36" t="s">
        <v>1600</v>
      </c>
      <c r="Z365" s="36" t="s">
        <v>180</v>
      </c>
      <c r="AA365" s="62">
        <f t="shared" si="15"/>
        <v>364</v>
      </c>
      <c r="AB365" s="105" t="e">
        <v>#N/A</v>
      </c>
    </row>
    <row r="366" spans="23:28">
      <c r="W366" s="36" t="s">
        <v>1601</v>
      </c>
      <c r="X366" s="62">
        <f t="shared" si="14"/>
        <v>365</v>
      </c>
      <c r="Y366" s="36" t="s">
        <v>1601</v>
      </c>
      <c r="Z366" s="36" t="s">
        <v>180</v>
      </c>
      <c r="AA366" s="62">
        <f t="shared" si="15"/>
        <v>365</v>
      </c>
      <c r="AB366" s="105" t="e">
        <v>#N/A</v>
      </c>
    </row>
    <row r="367" spans="23:28">
      <c r="W367" s="36" t="s">
        <v>1602</v>
      </c>
      <c r="X367" s="62">
        <f t="shared" si="14"/>
        <v>366</v>
      </c>
      <c r="Y367" s="36" t="s">
        <v>1602</v>
      </c>
      <c r="Z367" s="36" t="s">
        <v>180</v>
      </c>
      <c r="AA367" s="62">
        <f t="shared" si="15"/>
        <v>366</v>
      </c>
      <c r="AB367" s="105" t="e">
        <v>#N/A</v>
      </c>
    </row>
    <row r="368" spans="23:28">
      <c r="W368" s="36" t="s">
        <v>275</v>
      </c>
      <c r="X368" s="62">
        <f t="shared" si="14"/>
        <v>367</v>
      </c>
      <c r="Y368" s="36" t="s">
        <v>275</v>
      </c>
      <c r="Z368" s="36" t="s">
        <v>180</v>
      </c>
      <c r="AA368" s="62">
        <f t="shared" si="15"/>
        <v>367</v>
      </c>
      <c r="AB368" s="105" t="e">
        <v>#N/A</v>
      </c>
    </row>
    <row r="369" spans="23:28">
      <c r="W369" s="36" t="s">
        <v>1603</v>
      </c>
      <c r="X369" s="62">
        <f t="shared" si="14"/>
        <v>368</v>
      </c>
      <c r="Y369" s="36" t="s">
        <v>1603</v>
      </c>
      <c r="Z369" s="36" t="s">
        <v>180</v>
      </c>
      <c r="AA369" s="62">
        <f t="shared" si="15"/>
        <v>368</v>
      </c>
      <c r="AB369" s="105" t="e">
        <v>#N/A</v>
      </c>
    </row>
    <row r="370" spans="23:28">
      <c r="W370" s="36" t="s">
        <v>286</v>
      </c>
      <c r="X370" s="62">
        <f t="shared" si="14"/>
        <v>369</v>
      </c>
      <c r="Y370" s="36" t="s">
        <v>286</v>
      </c>
      <c r="Z370" s="36" t="s">
        <v>180</v>
      </c>
      <c r="AA370" s="62">
        <f t="shared" si="15"/>
        <v>369</v>
      </c>
      <c r="AB370" s="105" t="e">
        <v>#N/A</v>
      </c>
    </row>
    <row r="371" spans="23:28">
      <c r="W371" s="36" t="s">
        <v>291</v>
      </c>
      <c r="X371" s="62">
        <f t="shared" si="14"/>
        <v>370</v>
      </c>
      <c r="Y371" s="36" t="s">
        <v>291</v>
      </c>
      <c r="Z371" s="36" t="s">
        <v>180</v>
      </c>
      <c r="AA371" s="62">
        <f t="shared" si="15"/>
        <v>370</v>
      </c>
      <c r="AB371" s="105" t="e">
        <v>#N/A</v>
      </c>
    </row>
    <row r="372" spans="23:28">
      <c r="W372" s="36" t="s">
        <v>340</v>
      </c>
      <c r="X372" s="62">
        <f t="shared" si="14"/>
        <v>371</v>
      </c>
      <c r="Y372" s="36" t="s">
        <v>340</v>
      </c>
      <c r="Z372" s="36" t="s">
        <v>180</v>
      </c>
      <c r="AA372" s="62">
        <f t="shared" si="15"/>
        <v>371</v>
      </c>
      <c r="AB372" s="105" t="e">
        <v>#N/A</v>
      </c>
    </row>
    <row r="373" spans="23:28">
      <c r="W373" s="36" t="s">
        <v>1604</v>
      </c>
      <c r="X373" s="62">
        <f t="shared" si="14"/>
        <v>372</v>
      </c>
      <c r="Y373" s="36" t="s">
        <v>1604</v>
      </c>
      <c r="Z373" s="36" t="s">
        <v>180</v>
      </c>
      <c r="AA373" s="62">
        <f t="shared" si="15"/>
        <v>372</v>
      </c>
      <c r="AB373" s="105" t="e">
        <v>#N/A</v>
      </c>
    </row>
    <row r="374" spans="23:28">
      <c r="W374" s="36" t="s">
        <v>1605</v>
      </c>
      <c r="X374" s="62">
        <f t="shared" si="14"/>
        <v>373</v>
      </c>
      <c r="Y374" s="36" t="s">
        <v>1605</v>
      </c>
      <c r="Z374" s="36" t="s">
        <v>180</v>
      </c>
      <c r="AA374" s="62">
        <f t="shared" si="15"/>
        <v>373</v>
      </c>
      <c r="AB374" s="105" t="e">
        <v>#N/A</v>
      </c>
    </row>
    <row r="375" spans="23:28">
      <c r="W375" s="36" t="s">
        <v>1606</v>
      </c>
      <c r="X375" s="62">
        <f t="shared" si="14"/>
        <v>374</v>
      </c>
      <c r="Y375" s="36" t="s">
        <v>1606</v>
      </c>
      <c r="Z375" s="36" t="s">
        <v>180</v>
      </c>
      <c r="AA375" s="62">
        <f t="shared" si="15"/>
        <v>374</v>
      </c>
      <c r="AB375" s="105" t="e">
        <v>#N/A</v>
      </c>
    </row>
    <row r="376" spans="23:28">
      <c r="W376" s="36" t="s">
        <v>442</v>
      </c>
      <c r="X376" s="62">
        <f t="shared" si="14"/>
        <v>375</v>
      </c>
      <c r="Y376" s="36" t="s">
        <v>442</v>
      </c>
      <c r="Z376" s="36" t="s">
        <v>180</v>
      </c>
      <c r="AA376" s="62">
        <f t="shared" si="15"/>
        <v>375</v>
      </c>
      <c r="AB376" s="105" t="e">
        <v>#N/A</v>
      </c>
    </row>
    <row r="377" spans="23:28">
      <c r="W377" s="36" t="s">
        <v>1607</v>
      </c>
      <c r="X377" s="62">
        <f t="shared" si="14"/>
        <v>376</v>
      </c>
      <c r="Y377" s="36" t="s">
        <v>1607</v>
      </c>
      <c r="Z377" s="36" t="s">
        <v>180</v>
      </c>
      <c r="AA377" s="62">
        <f t="shared" si="15"/>
        <v>376</v>
      </c>
      <c r="AB377" s="105" t="e">
        <v>#N/A</v>
      </c>
    </row>
    <row r="378" spans="23:28">
      <c r="W378" s="36" t="s">
        <v>1608</v>
      </c>
      <c r="X378" s="62">
        <f t="shared" si="14"/>
        <v>377</v>
      </c>
      <c r="Y378" s="36" t="s">
        <v>1608</v>
      </c>
      <c r="Z378" s="36" t="s">
        <v>180</v>
      </c>
      <c r="AA378" s="62">
        <f t="shared" si="15"/>
        <v>377</v>
      </c>
      <c r="AB378" s="105" t="e">
        <v>#N/A</v>
      </c>
    </row>
    <row r="379" spans="23:28">
      <c r="W379" s="36" t="s">
        <v>505</v>
      </c>
      <c r="X379" s="62">
        <f t="shared" si="14"/>
        <v>378</v>
      </c>
      <c r="Y379" s="36" t="s">
        <v>505</v>
      </c>
      <c r="Z379" s="36" t="s">
        <v>180</v>
      </c>
      <c r="AA379" s="62">
        <f t="shared" si="15"/>
        <v>378</v>
      </c>
      <c r="AB379" s="105" t="e">
        <v>#N/A</v>
      </c>
    </row>
    <row r="380" spans="23:28">
      <c r="W380" s="36" t="s">
        <v>1609</v>
      </c>
      <c r="X380" s="62">
        <f t="shared" si="14"/>
        <v>379</v>
      </c>
      <c r="Y380" s="36" t="s">
        <v>1609</v>
      </c>
      <c r="Z380" s="36" t="s">
        <v>180</v>
      </c>
      <c r="AA380" s="62">
        <f t="shared" si="15"/>
        <v>379</v>
      </c>
      <c r="AB380" s="105" t="e">
        <v>#N/A</v>
      </c>
    </row>
    <row r="381" spans="23:28">
      <c r="W381" s="36" t="s">
        <v>1610</v>
      </c>
      <c r="X381" s="62">
        <f t="shared" si="14"/>
        <v>380</v>
      </c>
      <c r="Y381" s="36" t="s">
        <v>1610</v>
      </c>
      <c r="Z381" s="36" t="s">
        <v>180</v>
      </c>
      <c r="AA381" s="62">
        <f t="shared" si="15"/>
        <v>380</v>
      </c>
      <c r="AB381" s="105" t="e">
        <v>#N/A</v>
      </c>
    </row>
    <row r="382" spans="23:28">
      <c r="W382" s="36" t="s">
        <v>554</v>
      </c>
      <c r="X382" s="62">
        <f t="shared" si="14"/>
        <v>381</v>
      </c>
      <c r="Y382" s="36" t="s">
        <v>554</v>
      </c>
      <c r="Z382" s="36" t="s">
        <v>180</v>
      </c>
      <c r="AA382" s="62">
        <f t="shared" si="15"/>
        <v>381</v>
      </c>
      <c r="AB382" s="105" t="s">
        <v>432</v>
      </c>
    </row>
    <row r="383" spans="23:28">
      <c r="W383" s="36" t="s">
        <v>556</v>
      </c>
      <c r="X383" s="62">
        <f t="shared" si="14"/>
        <v>382</v>
      </c>
      <c r="Y383" s="36" t="s">
        <v>556</v>
      </c>
      <c r="Z383" s="36" t="s">
        <v>180</v>
      </c>
      <c r="AA383" s="62">
        <f t="shared" si="15"/>
        <v>382</v>
      </c>
      <c r="AB383" s="105" t="e">
        <v>#N/A</v>
      </c>
    </row>
    <row r="384" spans="23:28">
      <c r="W384" s="36" t="s">
        <v>1611</v>
      </c>
      <c r="X384" s="62">
        <f t="shared" si="14"/>
        <v>383</v>
      </c>
      <c r="Y384" s="36" t="s">
        <v>1611</v>
      </c>
      <c r="Z384" s="36" t="s">
        <v>180</v>
      </c>
      <c r="AA384" s="62">
        <f t="shared" si="15"/>
        <v>383</v>
      </c>
      <c r="AB384" s="105" t="e">
        <v>#N/A</v>
      </c>
    </row>
    <row r="385" spans="23:28">
      <c r="W385" s="36" t="s">
        <v>606</v>
      </c>
      <c r="X385" s="62">
        <f t="shared" si="14"/>
        <v>384</v>
      </c>
      <c r="Y385" s="36" t="s">
        <v>606</v>
      </c>
      <c r="Z385" s="36" t="s">
        <v>180</v>
      </c>
      <c r="AA385" s="62">
        <f t="shared" si="15"/>
        <v>384</v>
      </c>
      <c r="AB385" s="105" t="e">
        <v>#N/A</v>
      </c>
    </row>
    <row r="386" spans="23:28">
      <c r="W386" s="36" t="s">
        <v>1612</v>
      </c>
      <c r="X386" s="62">
        <f t="shared" si="14"/>
        <v>385</v>
      </c>
      <c r="Y386" s="36" t="s">
        <v>1612</v>
      </c>
      <c r="Z386" s="36" t="s">
        <v>180</v>
      </c>
      <c r="AA386" s="62">
        <f t="shared" si="15"/>
        <v>385</v>
      </c>
      <c r="AB386" s="105" t="e">
        <v>#N/A</v>
      </c>
    </row>
    <row r="387" spans="23:28">
      <c r="W387" s="36" t="s">
        <v>1613</v>
      </c>
      <c r="X387" s="62">
        <f t="shared" si="14"/>
        <v>386</v>
      </c>
      <c r="Y387" s="36" t="s">
        <v>1613</v>
      </c>
      <c r="Z387" s="36" t="s">
        <v>180</v>
      </c>
      <c r="AA387" s="62">
        <f t="shared" si="15"/>
        <v>386</v>
      </c>
      <c r="AB387" s="105" t="e">
        <v>#N/A</v>
      </c>
    </row>
    <row r="388" spans="23:28">
      <c r="W388" s="36" t="s">
        <v>640</v>
      </c>
      <c r="X388" s="62">
        <f t="shared" ref="X388:X451" si="16">+X387+1</f>
        <v>387</v>
      </c>
      <c r="Y388" s="36" t="s">
        <v>640</v>
      </c>
      <c r="Z388" s="36" t="s">
        <v>180</v>
      </c>
      <c r="AA388" s="62">
        <f t="shared" ref="AA388:AA451" si="17">+AA387+1</f>
        <v>387</v>
      </c>
      <c r="AB388" s="105" t="e">
        <v>#N/A</v>
      </c>
    </row>
    <row r="389" spans="23:28">
      <c r="W389" s="36" t="s">
        <v>1614</v>
      </c>
      <c r="X389" s="62">
        <f t="shared" si="16"/>
        <v>388</v>
      </c>
      <c r="Y389" s="36" t="s">
        <v>1614</v>
      </c>
      <c r="Z389" s="36" t="s">
        <v>180</v>
      </c>
      <c r="AA389" s="62">
        <f t="shared" si="17"/>
        <v>388</v>
      </c>
      <c r="AB389" s="105" t="e">
        <v>#N/A</v>
      </c>
    </row>
    <row r="390" spans="23:28">
      <c r="W390" s="36" t="s">
        <v>686</v>
      </c>
      <c r="X390" s="62">
        <f t="shared" si="16"/>
        <v>389</v>
      </c>
      <c r="Y390" s="36" t="s">
        <v>686</v>
      </c>
      <c r="Z390" s="36" t="s">
        <v>180</v>
      </c>
      <c r="AA390" s="62">
        <f t="shared" si="17"/>
        <v>389</v>
      </c>
      <c r="AB390" s="105" t="e">
        <v>#N/A</v>
      </c>
    </row>
    <row r="391" spans="23:28">
      <c r="W391" s="36" t="s">
        <v>1615</v>
      </c>
      <c r="X391" s="62">
        <f t="shared" si="16"/>
        <v>390</v>
      </c>
      <c r="Y391" s="36" t="s">
        <v>1615</v>
      </c>
      <c r="Z391" s="36" t="s">
        <v>180</v>
      </c>
      <c r="AA391" s="62">
        <f t="shared" si="17"/>
        <v>390</v>
      </c>
      <c r="AB391" s="105" t="e">
        <v>#N/A</v>
      </c>
    </row>
    <row r="392" spans="23:28">
      <c r="W392" s="36" t="s">
        <v>708</v>
      </c>
      <c r="X392" s="62">
        <f t="shared" si="16"/>
        <v>391</v>
      </c>
      <c r="Y392" s="36" t="s">
        <v>708</v>
      </c>
      <c r="Z392" s="36" t="s">
        <v>180</v>
      </c>
      <c r="AA392" s="62">
        <f t="shared" si="17"/>
        <v>391</v>
      </c>
      <c r="AB392" s="105" t="e">
        <v>#N/A</v>
      </c>
    </row>
    <row r="393" spans="23:28">
      <c r="W393" s="36" t="s">
        <v>1616</v>
      </c>
      <c r="X393" s="62">
        <f t="shared" si="16"/>
        <v>392</v>
      </c>
      <c r="Y393" s="36" t="s">
        <v>1616</v>
      </c>
      <c r="Z393" s="36" t="s">
        <v>180</v>
      </c>
      <c r="AA393" s="62">
        <f t="shared" si="17"/>
        <v>392</v>
      </c>
      <c r="AB393" s="105" t="e">
        <v>#N/A</v>
      </c>
    </row>
    <row r="394" spans="23:28">
      <c r="W394" s="36" t="s">
        <v>726</v>
      </c>
      <c r="X394" s="62">
        <f t="shared" si="16"/>
        <v>393</v>
      </c>
      <c r="Y394" s="36" t="s">
        <v>726</v>
      </c>
      <c r="Z394" s="36" t="s">
        <v>180</v>
      </c>
      <c r="AA394" s="62">
        <f t="shared" si="17"/>
        <v>393</v>
      </c>
      <c r="AB394" s="105" t="e">
        <v>#N/A</v>
      </c>
    </row>
    <row r="395" spans="23:28">
      <c r="W395" s="36" t="s">
        <v>1617</v>
      </c>
      <c r="X395" s="62">
        <f t="shared" si="16"/>
        <v>394</v>
      </c>
      <c r="Y395" s="36" t="s">
        <v>1617</v>
      </c>
      <c r="Z395" s="36" t="s">
        <v>180</v>
      </c>
      <c r="AA395" s="62">
        <f t="shared" si="17"/>
        <v>394</v>
      </c>
      <c r="AB395" s="105" t="e">
        <v>#N/A</v>
      </c>
    </row>
    <row r="396" spans="23:28">
      <c r="W396" s="36" t="s">
        <v>743</v>
      </c>
      <c r="X396" s="62">
        <f t="shared" si="16"/>
        <v>395</v>
      </c>
      <c r="Y396" s="36" t="s">
        <v>743</v>
      </c>
      <c r="Z396" s="36" t="s">
        <v>180</v>
      </c>
      <c r="AA396" s="62">
        <f t="shared" si="17"/>
        <v>395</v>
      </c>
      <c r="AB396" s="105" t="e">
        <v>#N/A</v>
      </c>
    </row>
    <row r="397" spans="23:28">
      <c r="W397" s="36" t="s">
        <v>1618</v>
      </c>
      <c r="X397" s="62">
        <f t="shared" si="16"/>
        <v>396</v>
      </c>
      <c r="Y397" s="36" t="s">
        <v>1618</v>
      </c>
      <c r="Z397" s="36" t="s">
        <v>180</v>
      </c>
      <c r="AA397" s="62">
        <f t="shared" si="17"/>
        <v>396</v>
      </c>
      <c r="AB397" s="105" t="e">
        <v>#N/A</v>
      </c>
    </row>
    <row r="398" spans="23:28">
      <c r="W398" s="36" t="s">
        <v>1619</v>
      </c>
      <c r="X398" s="62">
        <f t="shared" si="16"/>
        <v>397</v>
      </c>
      <c r="Y398" s="36" t="s">
        <v>1619</v>
      </c>
      <c r="Z398" s="36" t="s">
        <v>180</v>
      </c>
      <c r="AA398" s="62">
        <f t="shared" si="17"/>
        <v>397</v>
      </c>
      <c r="AB398" s="105" t="e">
        <v>#N/A</v>
      </c>
    </row>
    <row r="399" spans="23:28">
      <c r="W399" s="36" t="s">
        <v>1620</v>
      </c>
      <c r="X399" s="62">
        <f t="shared" si="16"/>
        <v>398</v>
      </c>
      <c r="Y399" s="36" t="s">
        <v>1620</v>
      </c>
      <c r="Z399" s="36" t="s">
        <v>180</v>
      </c>
      <c r="AA399" s="62">
        <f t="shared" si="17"/>
        <v>398</v>
      </c>
      <c r="AB399" s="105" t="e">
        <v>#N/A</v>
      </c>
    </row>
    <row r="400" spans="23:28">
      <c r="W400" s="36" t="s">
        <v>1621</v>
      </c>
      <c r="X400" s="62">
        <f t="shared" si="16"/>
        <v>399</v>
      </c>
      <c r="Y400" s="36" t="s">
        <v>1621</v>
      </c>
      <c r="Z400" s="36" t="s">
        <v>180</v>
      </c>
      <c r="AA400" s="62">
        <f t="shared" si="17"/>
        <v>399</v>
      </c>
      <c r="AB400" s="105" t="e">
        <v>#N/A</v>
      </c>
    </row>
    <row r="401" spans="23:28">
      <c r="W401" s="36" t="s">
        <v>1622</v>
      </c>
      <c r="X401" s="62">
        <f t="shared" si="16"/>
        <v>400</v>
      </c>
      <c r="Y401" s="36" t="s">
        <v>1622</v>
      </c>
      <c r="Z401" s="36" t="s">
        <v>180</v>
      </c>
      <c r="AA401" s="62">
        <f t="shared" si="17"/>
        <v>400</v>
      </c>
      <c r="AB401" s="105" t="e">
        <v>#N/A</v>
      </c>
    </row>
    <row r="402" spans="23:28">
      <c r="W402" s="36" t="s">
        <v>1623</v>
      </c>
      <c r="X402" s="62">
        <f t="shared" si="16"/>
        <v>401</v>
      </c>
      <c r="Y402" s="36" t="s">
        <v>1623</v>
      </c>
      <c r="Z402" s="36" t="s">
        <v>180</v>
      </c>
      <c r="AA402" s="62">
        <f t="shared" si="17"/>
        <v>401</v>
      </c>
      <c r="AB402" s="105" t="e">
        <v>#N/A</v>
      </c>
    </row>
    <row r="403" spans="23:28">
      <c r="W403" s="36" t="s">
        <v>1624</v>
      </c>
      <c r="X403" s="62">
        <f t="shared" si="16"/>
        <v>402</v>
      </c>
      <c r="Y403" s="36" t="s">
        <v>1624</v>
      </c>
      <c r="Z403" s="36" t="s">
        <v>180</v>
      </c>
      <c r="AA403" s="62">
        <f t="shared" si="17"/>
        <v>402</v>
      </c>
      <c r="AB403" s="105" t="e">
        <v>#N/A</v>
      </c>
    </row>
    <row r="404" spans="23:28">
      <c r="W404" s="36" t="s">
        <v>834</v>
      </c>
      <c r="X404" s="62">
        <f t="shared" si="16"/>
        <v>403</v>
      </c>
      <c r="Y404" s="36" t="s">
        <v>834</v>
      </c>
      <c r="Z404" s="36" t="s">
        <v>180</v>
      </c>
      <c r="AA404" s="62">
        <f t="shared" si="17"/>
        <v>403</v>
      </c>
      <c r="AB404" s="105" t="e">
        <v>#N/A</v>
      </c>
    </row>
    <row r="405" spans="23:28">
      <c r="W405" s="36" t="s">
        <v>822</v>
      </c>
      <c r="X405" s="62">
        <f t="shared" si="16"/>
        <v>404</v>
      </c>
      <c r="Y405" s="36" t="s">
        <v>822</v>
      </c>
      <c r="Z405" s="36" t="s">
        <v>103</v>
      </c>
      <c r="AA405" s="62">
        <f t="shared" si="17"/>
        <v>404</v>
      </c>
      <c r="AB405" s="105" t="e">
        <v>#N/A</v>
      </c>
    </row>
    <row r="406" spans="23:28">
      <c r="W406" s="36" t="s">
        <v>102</v>
      </c>
      <c r="X406" s="62">
        <f t="shared" si="16"/>
        <v>405</v>
      </c>
      <c r="Y406" s="36" t="s">
        <v>102</v>
      </c>
      <c r="Z406" s="36" t="s">
        <v>103</v>
      </c>
      <c r="AA406" s="62">
        <f t="shared" si="17"/>
        <v>405</v>
      </c>
      <c r="AB406" s="105" t="s">
        <v>443</v>
      </c>
    </row>
    <row r="407" spans="23:28">
      <c r="W407" s="36" t="s">
        <v>1625</v>
      </c>
      <c r="X407" s="62">
        <f t="shared" si="16"/>
        <v>406</v>
      </c>
      <c r="Y407" s="36" t="s">
        <v>1625</v>
      </c>
      <c r="Z407" s="36" t="s">
        <v>103</v>
      </c>
      <c r="AA407" s="62">
        <f t="shared" si="17"/>
        <v>406</v>
      </c>
      <c r="AB407" s="105" t="e">
        <v>#N/A</v>
      </c>
    </row>
    <row r="408" spans="23:28">
      <c r="W408" s="36" t="s">
        <v>241</v>
      </c>
      <c r="X408" s="62">
        <f t="shared" si="16"/>
        <v>407</v>
      </c>
      <c r="Y408" s="36" t="s">
        <v>241</v>
      </c>
      <c r="Z408" s="36" t="s">
        <v>103</v>
      </c>
      <c r="AA408" s="62">
        <f t="shared" si="17"/>
        <v>407</v>
      </c>
      <c r="AB408" s="105" t="e">
        <v>#N/A</v>
      </c>
    </row>
    <row r="409" spans="23:28">
      <c r="W409" s="36" t="s">
        <v>259</v>
      </c>
      <c r="X409" s="62">
        <f t="shared" si="16"/>
        <v>408</v>
      </c>
      <c r="Y409" s="36" t="s">
        <v>259</v>
      </c>
      <c r="Z409" s="36" t="s">
        <v>103</v>
      </c>
      <c r="AA409" s="62">
        <f t="shared" si="17"/>
        <v>408</v>
      </c>
      <c r="AB409" s="105" t="e">
        <v>#N/A</v>
      </c>
    </row>
    <row r="410" spans="23:28">
      <c r="W410" s="36" t="s">
        <v>268</v>
      </c>
      <c r="X410" s="62">
        <f t="shared" si="16"/>
        <v>409</v>
      </c>
      <c r="Y410" s="36" t="s">
        <v>268</v>
      </c>
      <c r="Z410" s="36" t="s">
        <v>103</v>
      </c>
      <c r="AA410" s="62">
        <f t="shared" si="17"/>
        <v>409</v>
      </c>
      <c r="AB410" s="105" t="e">
        <v>#N/A</v>
      </c>
    </row>
    <row r="411" spans="23:28">
      <c r="W411" s="36" t="s">
        <v>317</v>
      </c>
      <c r="X411" s="62">
        <f t="shared" si="16"/>
        <v>410</v>
      </c>
      <c r="Y411" s="36" t="s">
        <v>317</v>
      </c>
      <c r="Z411" s="36" t="s">
        <v>103</v>
      </c>
      <c r="AA411" s="62">
        <f t="shared" si="17"/>
        <v>410</v>
      </c>
      <c r="AB411" s="105" t="e">
        <v>#N/A</v>
      </c>
    </row>
    <row r="412" spans="23:28">
      <c r="W412" s="36" t="s">
        <v>1626</v>
      </c>
      <c r="X412" s="62">
        <f t="shared" si="16"/>
        <v>411</v>
      </c>
      <c r="Y412" s="36" t="s">
        <v>1626</v>
      </c>
      <c r="Z412" s="36" t="s">
        <v>103</v>
      </c>
      <c r="AA412" s="62">
        <f t="shared" si="17"/>
        <v>411</v>
      </c>
      <c r="AB412" s="105" t="e">
        <v>#N/A</v>
      </c>
    </row>
    <row r="413" spans="23:28">
      <c r="W413" s="36" t="s">
        <v>1627</v>
      </c>
      <c r="X413" s="62">
        <f t="shared" si="16"/>
        <v>412</v>
      </c>
      <c r="Y413" s="36" t="s">
        <v>1627</v>
      </c>
      <c r="Z413" s="36" t="s">
        <v>103</v>
      </c>
      <c r="AA413" s="62">
        <f t="shared" si="17"/>
        <v>412</v>
      </c>
      <c r="AB413" s="105" t="e">
        <v>#N/A</v>
      </c>
    </row>
    <row r="414" spans="23:28">
      <c r="W414" s="36" t="s">
        <v>382</v>
      </c>
      <c r="X414" s="62">
        <f t="shared" si="16"/>
        <v>413</v>
      </c>
      <c r="Y414" s="36" t="s">
        <v>382</v>
      </c>
      <c r="Z414" s="36" t="s">
        <v>103</v>
      </c>
      <c r="AA414" s="62">
        <f t="shared" si="17"/>
        <v>413</v>
      </c>
      <c r="AB414" s="105" t="e">
        <v>#N/A</v>
      </c>
    </row>
    <row r="415" spans="23:28">
      <c r="W415" s="36" t="s">
        <v>392</v>
      </c>
      <c r="X415" s="62">
        <f t="shared" si="16"/>
        <v>414</v>
      </c>
      <c r="Y415" s="36" t="s">
        <v>392</v>
      </c>
      <c r="Z415" s="36" t="s">
        <v>103</v>
      </c>
      <c r="AA415" s="62">
        <f t="shared" si="17"/>
        <v>414</v>
      </c>
      <c r="AB415" s="105" t="e">
        <v>#N/A</v>
      </c>
    </row>
    <row r="416" spans="23:28">
      <c r="W416" s="36" t="s">
        <v>426</v>
      </c>
      <c r="X416" s="62">
        <f t="shared" si="16"/>
        <v>415</v>
      </c>
      <c r="Y416" s="36" t="s">
        <v>426</v>
      </c>
      <c r="Z416" s="36" t="s">
        <v>103</v>
      </c>
      <c r="AA416" s="62">
        <f t="shared" si="17"/>
        <v>415</v>
      </c>
      <c r="AB416" s="105" t="e">
        <v>#N/A</v>
      </c>
    </row>
    <row r="417" spans="23:28">
      <c r="W417" s="36" t="s">
        <v>1628</v>
      </c>
      <c r="X417" s="62">
        <f t="shared" si="16"/>
        <v>416</v>
      </c>
      <c r="Y417" s="36" t="s">
        <v>1628</v>
      </c>
      <c r="Z417" s="36" t="s">
        <v>103</v>
      </c>
      <c r="AA417" s="62">
        <f t="shared" si="17"/>
        <v>416</v>
      </c>
      <c r="AB417" s="105" t="e">
        <v>#N/A</v>
      </c>
    </row>
    <row r="418" spans="23:28">
      <c r="W418" s="36" t="s">
        <v>487</v>
      </c>
      <c r="X418" s="62">
        <f t="shared" si="16"/>
        <v>417</v>
      </c>
      <c r="Y418" s="36" t="s">
        <v>487</v>
      </c>
      <c r="Z418" s="36" t="s">
        <v>103</v>
      </c>
      <c r="AA418" s="62">
        <f t="shared" si="17"/>
        <v>417</v>
      </c>
      <c r="AB418" s="105" t="e">
        <v>#N/A</v>
      </c>
    </row>
    <row r="419" spans="23:28">
      <c r="W419" s="36" t="s">
        <v>489</v>
      </c>
      <c r="X419" s="62">
        <f t="shared" si="16"/>
        <v>418</v>
      </c>
      <c r="Y419" s="36" t="s">
        <v>489</v>
      </c>
      <c r="Z419" s="36" t="s">
        <v>103</v>
      </c>
      <c r="AA419" s="62">
        <f t="shared" si="17"/>
        <v>418</v>
      </c>
      <c r="AB419" s="105" t="e">
        <v>#N/A</v>
      </c>
    </row>
    <row r="420" spans="23:28">
      <c r="W420" s="36" t="s">
        <v>1629</v>
      </c>
      <c r="X420" s="62">
        <f t="shared" si="16"/>
        <v>419</v>
      </c>
      <c r="Y420" s="36" t="s">
        <v>1629</v>
      </c>
      <c r="Z420" s="36" t="s">
        <v>103</v>
      </c>
      <c r="AA420" s="62">
        <f t="shared" si="17"/>
        <v>419</v>
      </c>
      <c r="AB420" s="105" t="e">
        <v>#N/A</v>
      </c>
    </row>
    <row r="421" spans="23:28">
      <c r="W421" s="36" t="s">
        <v>608</v>
      </c>
      <c r="X421" s="62">
        <f t="shared" si="16"/>
        <v>420</v>
      </c>
      <c r="Y421" s="36" t="s">
        <v>608</v>
      </c>
      <c r="Z421" s="36" t="s">
        <v>103</v>
      </c>
      <c r="AA421" s="62">
        <f t="shared" si="17"/>
        <v>420</v>
      </c>
      <c r="AB421" s="105" t="e">
        <v>#N/A</v>
      </c>
    </row>
    <row r="422" spans="23:28">
      <c r="W422" s="36" t="s">
        <v>633</v>
      </c>
      <c r="X422" s="62">
        <f t="shared" si="16"/>
        <v>421</v>
      </c>
      <c r="Y422" s="36" t="s">
        <v>633</v>
      </c>
      <c r="Z422" s="36" t="s">
        <v>103</v>
      </c>
      <c r="AA422" s="62">
        <f t="shared" si="17"/>
        <v>421</v>
      </c>
      <c r="AB422" s="105" t="e">
        <v>#N/A</v>
      </c>
    </row>
    <row r="423" spans="23:28">
      <c r="W423" s="36" t="s">
        <v>663</v>
      </c>
      <c r="X423" s="62">
        <f t="shared" si="16"/>
        <v>422</v>
      </c>
      <c r="Y423" s="36" t="s">
        <v>663</v>
      </c>
      <c r="Z423" s="36" t="s">
        <v>103</v>
      </c>
      <c r="AA423" s="62">
        <f t="shared" si="17"/>
        <v>422</v>
      </c>
      <c r="AB423" s="105" t="e">
        <v>#N/A</v>
      </c>
    </row>
    <row r="424" spans="23:28">
      <c r="W424" s="36" t="s">
        <v>1630</v>
      </c>
      <c r="X424" s="62">
        <f t="shared" si="16"/>
        <v>423</v>
      </c>
      <c r="Y424" s="36" t="s">
        <v>1630</v>
      </c>
      <c r="Z424" s="36" t="s">
        <v>103</v>
      </c>
      <c r="AA424" s="62">
        <f t="shared" si="17"/>
        <v>423</v>
      </c>
      <c r="AB424" s="105" t="e">
        <v>#N/A</v>
      </c>
    </row>
    <row r="425" spans="23:28">
      <c r="W425" s="36" t="s">
        <v>1631</v>
      </c>
      <c r="X425" s="62">
        <f t="shared" si="16"/>
        <v>424</v>
      </c>
      <c r="Y425" s="36" t="s">
        <v>1631</v>
      </c>
      <c r="Z425" s="36" t="s">
        <v>103</v>
      </c>
      <c r="AA425" s="62">
        <f t="shared" si="17"/>
        <v>424</v>
      </c>
      <c r="AB425" s="105" t="e">
        <v>#N/A</v>
      </c>
    </row>
    <row r="426" spans="23:28">
      <c r="W426" s="36" t="s">
        <v>1632</v>
      </c>
      <c r="X426" s="62">
        <f t="shared" si="16"/>
        <v>425</v>
      </c>
      <c r="Y426" s="36" t="s">
        <v>1632</v>
      </c>
      <c r="Z426" s="36" t="s">
        <v>103</v>
      </c>
      <c r="AA426" s="62">
        <f t="shared" si="17"/>
        <v>425</v>
      </c>
      <c r="AB426" s="105" t="e">
        <v>#N/A</v>
      </c>
    </row>
    <row r="427" spans="23:28">
      <c r="W427" s="36" t="s">
        <v>1633</v>
      </c>
      <c r="X427" s="62">
        <f t="shared" si="16"/>
        <v>426</v>
      </c>
      <c r="Y427" s="36" t="s">
        <v>1633</v>
      </c>
      <c r="Z427" s="36" t="s">
        <v>103</v>
      </c>
      <c r="AA427" s="62">
        <f t="shared" si="17"/>
        <v>426</v>
      </c>
      <c r="AB427" s="105" t="e">
        <v>#N/A</v>
      </c>
    </row>
    <row r="428" spans="23:28">
      <c r="W428" s="36" t="s">
        <v>1634</v>
      </c>
      <c r="X428" s="62">
        <f t="shared" si="16"/>
        <v>427</v>
      </c>
      <c r="Y428" s="36" t="s">
        <v>1634</v>
      </c>
      <c r="Z428" s="36" t="s">
        <v>103</v>
      </c>
      <c r="AA428" s="62">
        <f t="shared" si="17"/>
        <v>427</v>
      </c>
      <c r="AB428" s="105" t="e">
        <v>#N/A</v>
      </c>
    </row>
    <row r="429" spans="23:28">
      <c r="W429" s="36" t="s">
        <v>772</v>
      </c>
      <c r="X429" s="62">
        <f t="shared" si="16"/>
        <v>428</v>
      </c>
      <c r="Y429" s="36" t="s">
        <v>772</v>
      </c>
      <c r="Z429" s="36" t="s">
        <v>103</v>
      </c>
      <c r="AA429" s="62">
        <f t="shared" si="17"/>
        <v>428</v>
      </c>
      <c r="AB429" s="105" t="e">
        <v>#N/A</v>
      </c>
    </row>
    <row r="430" spans="23:28">
      <c r="W430" s="36" t="s">
        <v>1635</v>
      </c>
      <c r="X430" s="62">
        <f t="shared" si="16"/>
        <v>429</v>
      </c>
      <c r="Y430" s="36" t="s">
        <v>1635</v>
      </c>
      <c r="Z430" s="36" t="s">
        <v>245</v>
      </c>
      <c r="AA430" s="62">
        <f t="shared" si="17"/>
        <v>429</v>
      </c>
      <c r="AB430" s="105" t="e">
        <v>#N/A</v>
      </c>
    </row>
    <row r="431" spans="23:28">
      <c r="W431" s="36" t="s">
        <v>244</v>
      </c>
      <c r="X431" s="62">
        <f t="shared" si="16"/>
        <v>430</v>
      </c>
      <c r="Y431" s="36" t="s">
        <v>244</v>
      </c>
      <c r="Z431" s="36" t="s">
        <v>245</v>
      </c>
      <c r="AA431" s="62">
        <f t="shared" si="17"/>
        <v>430</v>
      </c>
      <c r="AB431" s="105" t="e">
        <v>#N/A</v>
      </c>
    </row>
    <row r="432" spans="23:28">
      <c r="W432" s="36" t="s">
        <v>1636</v>
      </c>
      <c r="X432" s="62">
        <f t="shared" si="16"/>
        <v>431</v>
      </c>
      <c r="Y432" s="36" t="s">
        <v>1636</v>
      </c>
      <c r="Z432" s="36" t="s">
        <v>245</v>
      </c>
      <c r="AA432" s="62">
        <f t="shared" si="17"/>
        <v>431</v>
      </c>
      <c r="AB432" s="105" t="e">
        <v>#N/A</v>
      </c>
    </row>
    <row r="433" spans="23:28">
      <c r="W433" s="36" t="s">
        <v>296</v>
      </c>
      <c r="X433" s="62">
        <f t="shared" si="16"/>
        <v>432</v>
      </c>
      <c r="Y433" s="36" t="s">
        <v>296</v>
      </c>
      <c r="Z433" s="36" t="s">
        <v>245</v>
      </c>
      <c r="AA433" s="62">
        <f t="shared" si="17"/>
        <v>432</v>
      </c>
      <c r="AB433" s="105" t="e">
        <v>#N/A</v>
      </c>
    </row>
    <row r="434" spans="23:28">
      <c r="W434" s="36" t="s">
        <v>1637</v>
      </c>
      <c r="X434" s="62">
        <f t="shared" si="16"/>
        <v>433</v>
      </c>
      <c r="Y434" s="36" t="s">
        <v>1637</v>
      </c>
      <c r="Z434" s="36" t="s">
        <v>245</v>
      </c>
      <c r="AA434" s="62">
        <f t="shared" si="17"/>
        <v>433</v>
      </c>
      <c r="AB434" s="105" t="s">
        <v>460</v>
      </c>
    </row>
    <row r="435" spans="23:28">
      <c r="W435" s="36" t="s">
        <v>1638</v>
      </c>
      <c r="X435" s="62">
        <f t="shared" si="16"/>
        <v>434</v>
      </c>
      <c r="Y435" s="36" t="s">
        <v>1638</v>
      </c>
      <c r="Z435" s="36" t="s">
        <v>245</v>
      </c>
      <c r="AA435" s="62">
        <f t="shared" si="17"/>
        <v>434</v>
      </c>
      <c r="AB435" s="105" t="e">
        <v>#N/A</v>
      </c>
    </row>
    <row r="436" spans="23:28">
      <c r="W436" s="36" t="s">
        <v>1639</v>
      </c>
      <c r="X436" s="62">
        <f t="shared" si="16"/>
        <v>435</v>
      </c>
      <c r="Y436" s="36" t="s">
        <v>1639</v>
      </c>
      <c r="Z436" s="36" t="s">
        <v>245</v>
      </c>
      <c r="AA436" s="62">
        <f t="shared" si="17"/>
        <v>435</v>
      </c>
      <c r="AB436" s="105" t="e">
        <v>#N/A</v>
      </c>
    </row>
    <row r="437" spans="23:28">
      <c r="W437" s="36" t="s">
        <v>1640</v>
      </c>
      <c r="X437" s="62">
        <f t="shared" si="16"/>
        <v>436</v>
      </c>
      <c r="Y437" s="36" t="s">
        <v>1640</v>
      </c>
      <c r="Z437" s="36" t="s">
        <v>245</v>
      </c>
      <c r="AA437" s="62">
        <f t="shared" si="17"/>
        <v>436</v>
      </c>
      <c r="AB437" s="105" t="e">
        <v>#N/A</v>
      </c>
    </row>
    <row r="438" spans="23:28">
      <c r="W438" s="36" t="s">
        <v>346</v>
      </c>
      <c r="X438" s="62">
        <f t="shared" si="16"/>
        <v>437</v>
      </c>
      <c r="Y438" s="36" t="s">
        <v>346</v>
      </c>
      <c r="Z438" s="36" t="s">
        <v>245</v>
      </c>
      <c r="AA438" s="62">
        <f t="shared" si="17"/>
        <v>437</v>
      </c>
      <c r="AB438" s="105" t="s">
        <v>463</v>
      </c>
    </row>
    <row r="439" spans="23:28">
      <c r="W439" s="36" t="s">
        <v>472</v>
      </c>
      <c r="X439" s="62">
        <f t="shared" si="16"/>
        <v>438</v>
      </c>
      <c r="Y439" s="36" t="s">
        <v>472</v>
      </c>
      <c r="Z439" s="36" t="s">
        <v>245</v>
      </c>
      <c r="AA439" s="62">
        <f t="shared" si="17"/>
        <v>438</v>
      </c>
      <c r="AB439" s="105" t="e">
        <v>#N/A</v>
      </c>
    </row>
    <row r="440" spans="23:28">
      <c r="W440" s="36" t="s">
        <v>520</v>
      </c>
      <c r="X440" s="62">
        <f t="shared" si="16"/>
        <v>439</v>
      </c>
      <c r="Y440" s="36" t="s">
        <v>520</v>
      </c>
      <c r="Z440" s="36" t="s">
        <v>245</v>
      </c>
      <c r="AA440" s="62">
        <f t="shared" si="17"/>
        <v>439</v>
      </c>
      <c r="AB440" s="105" t="s">
        <v>465</v>
      </c>
    </row>
    <row r="441" spans="23:28">
      <c r="W441" s="36" t="s">
        <v>1641</v>
      </c>
      <c r="X441" s="62">
        <f t="shared" si="16"/>
        <v>440</v>
      </c>
      <c r="Y441" s="36" t="s">
        <v>1641</v>
      </c>
      <c r="Z441" s="36" t="s">
        <v>245</v>
      </c>
      <c r="AA441" s="62">
        <f t="shared" si="17"/>
        <v>440</v>
      </c>
      <c r="AB441" s="105" t="e">
        <v>#N/A</v>
      </c>
    </row>
    <row r="442" spans="23:28">
      <c r="W442" s="36" t="s">
        <v>561</v>
      </c>
      <c r="X442" s="62">
        <f t="shared" si="16"/>
        <v>441</v>
      </c>
      <c r="Y442" s="36" t="s">
        <v>561</v>
      </c>
      <c r="Z442" s="36" t="s">
        <v>245</v>
      </c>
      <c r="AA442" s="62">
        <f t="shared" si="17"/>
        <v>441</v>
      </c>
      <c r="AB442" s="105" t="e">
        <v>#N/A</v>
      </c>
    </row>
    <row r="443" spans="23:28">
      <c r="W443" s="36" t="s">
        <v>1642</v>
      </c>
      <c r="X443" s="62">
        <f t="shared" si="16"/>
        <v>442</v>
      </c>
      <c r="Y443" s="36" t="s">
        <v>1642</v>
      </c>
      <c r="Z443" s="36" t="s">
        <v>245</v>
      </c>
      <c r="AA443" s="62">
        <f t="shared" si="17"/>
        <v>442</v>
      </c>
      <c r="AB443" s="105" t="e">
        <v>#N/A</v>
      </c>
    </row>
    <row r="444" spans="23:28">
      <c r="W444" s="36" t="s">
        <v>570</v>
      </c>
      <c r="X444" s="62">
        <f t="shared" si="16"/>
        <v>443</v>
      </c>
      <c r="Y444" s="36" t="s">
        <v>570</v>
      </c>
      <c r="Z444" s="36" t="s">
        <v>245</v>
      </c>
      <c r="AA444" s="62">
        <f t="shared" si="17"/>
        <v>443</v>
      </c>
      <c r="AB444" s="105" t="e">
        <v>#N/A</v>
      </c>
    </row>
    <row r="445" spans="23:28">
      <c r="W445" s="36" t="s">
        <v>653</v>
      </c>
      <c r="X445" s="62">
        <f t="shared" si="16"/>
        <v>444</v>
      </c>
      <c r="Y445" s="36" t="s">
        <v>653</v>
      </c>
      <c r="Z445" s="36" t="s">
        <v>245</v>
      </c>
      <c r="AA445" s="62">
        <f t="shared" si="17"/>
        <v>444</v>
      </c>
      <c r="AB445" s="105" t="e">
        <v>#N/A</v>
      </c>
    </row>
    <row r="446" spans="23:28">
      <c r="W446" s="36" t="s">
        <v>664</v>
      </c>
      <c r="X446" s="62">
        <f t="shared" si="16"/>
        <v>445</v>
      </c>
      <c r="Y446" s="36" t="s">
        <v>664</v>
      </c>
      <c r="Z446" s="36" t="s">
        <v>245</v>
      </c>
      <c r="AA446" s="62">
        <f t="shared" si="17"/>
        <v>445</v>
      </c>
      <c r="AB446" s="105" t="e">
        <v>#N/A</v>
      </c>
    </row>
    <row r="447" spans="23:28">
      <c r="W447" s="36" t="s">
        <v>676</v>
      </c>
      <c r="X447" s="62">
        <f t="shared" si="16"/>
        <v>446</v>
      </c>
      <c r="Y447" s="36" t="s">
        <v>676</v>
      </c>
      <c r="Z447" s="36" t="s">
        <v>245</v>
      </c>
      <c r="AA447" s="62">
        <f t="shared" si="17"/>
        <v>446</v>
      </c>
      <c r="AB447" s="105" t="e">
        <v>#N/A</v>
      </c>
    </row>
    <row r="448" spans="23:28">
      <c r="W448" s="36" t="s">
        <v>678</v>
      </c>
      <c r="X448" s="62">
        <f t="shared" si="16"/>
        <v>447</v>
      </c>
      <c r="Y448" s="36" t="s">
        <v>678</v>
      </c>
      <c r="Z448" s="36" t="s">
        <v>245</v>
      </c>
      <c r="AA448" s="62">
        <f t="shared" si="17"/>
        <v>447</v>
      </c>
      <c r="AB448" s="105" t="e">
        <v>#N/A</v>
      </c>
    </row>
    <row r="449" spans="23:28">
      <c r="W449" s="36" t="s">
        <v>1643</v>
      </c>
      <c r="X449" s="62">
        <f t="shared" si="16"/>
        <v>448</v>
      </c>
      <c r="Y449" s="36" t="s">
        <v>1643</v>
      </c>
      <c r="Z449" s="36" t="s">
        <v>245</v>
      </c>
      <c r="AA449" s="62">
        <f t="shared" si="17"/>
        <v>448</v>
      </c>
      <c r="AB449" s="105" t="e">
        <v>#N/A</v>
      </c>
    </row>
    <row r="450" spans="23:28">
      <c r="W450" s="36" t="s">
        <v>1644</v>
      </c>
      <c r="X450" s="62">
        <f t="shared" si="16"/>
        <v>449</v>
      </c>
      <c r="Y450" s="36" t="s">
        <v>1644</v>
      </c>
      <c r="Z450" s="36" t="s">
        <v>245</v>
      </c>
      <c r="AA450" s="62">
        <f t="shared" si="17"/>
        <v>449</v>
      </c>
      <c r="AB450" s="105" t="e">
        <v>#N/A</v>
      </c>
    </row>
    <row r="451" spans="23:28">
      <c r="W451" s="36" t="s">
        <v>1645</v>
      </c>
      <c r="X451" s="62">
        <f t="shared" si="16"/>
        <v>450</v>
      </c>
      <c r="Y451" s="36" t="s">
        <v>1645</v>
      </c>
      <c r="Z451" s="36" t="s">
        <v>245</v>
      </c>
      <c r="AA451" s="62">
        <f t="shared" si="17"/>
        <v>450</v>
      </c>
      <c r="AB451" s="105" t="e">
        <v>#N/A</v>
      </c>
    </row>
    <row r="452" spans="23:28">
      <c r="W452" s="36" t="s">
        <v>1646</v>
      </c>
      <c r="X452" s="62">
        <f t="shared" ref="X452:X515" si="18">+X451+1</f>
        <v>451</v>
      </c>
      <c r="Y452" s="36" t="s">
        <v>1646</v>
      </c>
      <c r="Z452" s="36" t="s">
        <v>245</v>
      </c>
      <c r="AA452" s="62">
        <f t="shared" ref="AA452:AA515" si="19">+AA451+1</f>
        <v>451</v>
      </c>
      <c r="AB452" s="105" t="e">
        <v>#N/A</v>
      </c>
    </row>
    <row r="453" spans="23:28">
      <c r="W453" s="36" t="s">
        <v>1647</v>
      </c>
      <c r="X453" s="62">
        <f t="shared" si="18"/>
        <v>452</v>
      </c>
      <c r="Y453" s="36" t="s">
        <v>1647</v>
      </c>
      <c r="Z453" s="36" t="s">
        <v>245</v>
      </c>
      <c r="AA453" s="62">
        <f t="shared" si="19"/>
        <v>452</v>
      </c>
      <c r="AB453" s="105" t="e">
        <v>#N/A</v>
      </c>
    </row>
    <row r="454" spans="23:28">
      <c r="W454" s="36" t="s">
        <v>1648</v>
      </c>
      <c r="X454" s="62">
        <f t="shared" si="18"/>
        <v>453</v>
      </c>
      <c r="Y454" s="36" t="s">
        <v>1648</v>
      </c>
      <c r="Z454" s="36" t="s">
        <v>245</v>
      </c>
      <c r="AA454" s="62">
        <f t="shared" si="19"/>
        <v>453</v>
      </c>
      <c r="AB454" s="105" t="e">
        <v>#N/A</v>
      </c>
    </row>
    <row r="455" spans="23:28">
      <c r="W455" s="36" t="s">
        <v>1649</v>
      </c>
      <c r="X455" s="62">
        <f t="shared" si="18"/>
        <v>454</v>
      </c>
      <c r="Y455" s="36" t="s">
        <v>1649</v>
      </c>
      <c r="Z455" s="36" t="s">
        <v>245</v>
      </c>
      <c r="AA455" s="62">
        <f t="shared" si="19"/>
        <v>454</v>
      </c>
      <c r="AB455" s="105" t="e">
        <v>#N/A</v>
      </c>
    </row>
    <row r="456" spans="23:28">
      <c r="W456" s="36" t="s">
        <v>1650</v>
      </c>
      <c r="X456" s="62">
        <f t="shared" si="18"/>
        <v>455</v>
      </c>
      <c r="Y456" s="36" t="s">
        <v>1650</v>
      </c>
      <c r="Z456" s="36" t="s">
        <v>245</v>
      </c>
      <c r="AA456" s="62">
        <f t="shared" si="19"/>
        <v>455</v>
      </c>
      <c r="AB456" s="105" t="e">
        <v>#N/A</v>
      </c>
    </row>
    <row r="457" spans="23:28">
      <c r="W457" s="36" t="s">
        <v>794</v>
      </c>
      <c r="X457" s="62">
        <f t="shared" si="18"/>
        <v>456</v>
      </c>
      <c r="Y457" s="36" t="s">
        <v>794</v>
      </c>
      <c r="Z457" s="36" t="s">
        <v>245</v>
      </c>
      <c r="AA457" s="62">
        <f t="shared" si="19"/>
        <v>456</v>
      </c>
      <c r="AB457" s="105" t="e">
        <v>#N/A</v>
      </c>
    </row>
    <row r="458" spans="23:28">
      <c r="W458" s="36" t="s">
        <v>1651</v>
      </c>
      <c r="X458" s="62">
        <f t="shared" si="18"/>
        <v>457</v>
      </c>
      <c r="Y458" s="36" t="s">
        <v>1651</v>
      </c>
      <c r="Z458" s="36" t="s">
        <v>245</v>
      </c>
      <c r="AA458" s="62">
        <f t="shared" si="19"/>
        <v>457</v>
      </c>
      <c r="AB458" s="105" t="e">
        <v>#N/A</v>
      </c>
    </row>
    <row r="459" spans="23:28">
      <c r="W459" s="36" t="s">
        <v>820</v>
      </c>
      <c r="X459" s="62">
        <f t="shared" si="18"/>
        <v>458</v>
      </c>
      <c r="Y459" s="36" t="s">
        <v>820</v>
      </c>
      <c r="Z459" s="36" t="s">
        <v>245</v>
      </c>
      <c r="AA459" s="62">
        <f t="shared" si="19"/>
        <v>458</v>
      </c>
      <c r="AB459" s="105" t="e">
        <v>#N/A</v>
      </c>
    </row>
    <row r="460" spans="23:28">
      <c r="W460" s="36" t="s">
        <v>93</v>
      </c>
      <c r="X460" s="62">
        <f t="shared" si="18"/>
        <v>459</v>
      </c>
      <c r="Y460" s="36" t="s">
        <v>93</v>
      </c>
      <c r="Z460" s="36" t="s">
        <v>94</v>
      </c>
      <c r="AA460" s="62">
        <f t="shared" si="19"/>
        <v>459</v>
      </c>
      <c r="AB460" s="105" t="e">
        <v>#N/A</v>
      </c>
    </row>
    <row r="461" spans="23:28">
      <c r="W461" s="36" t="s">
        <v>1652</v>
      </c>
      <c r="X461" s="62">
        <f t="shared" si="18"/>
        <v>460</v>
      </c>
      <c r="Y461" s="36" t="s">
        <v>1652</v>
      </c>
      <c r="Z461" s="36" t="s">
        <v>94</v>
      </c>
      <c r="AA461" s="62">
        <f t="shared" si="19"/>
        <v>460</v>
      </c>
      <c r="AB461" s="105" t="e">
        <v>#N/A</v>
      </c>
    </row>
    <row r="462" spans="23:28">
      <c r="W462" s="36" t="s">
        <v>200</v>
      </c>
      <c r="X462" s="62">
        <f t="shared" si="18"/>
        <v>461</v>
      </c>
      <c r="Y462" s="36" t="s">
        <v>200</v>
      </c>
      <c r="Z462" s="36" t="s">
        <v>94</v>
      </c>
      <c r="AA462" s="62">
        <f t="shared" si="19"/>
        <v>461</v>
      </c>
      <c r="AB462" s="105" t="e">
        <v>#N/A</v>
      </c>
    </row>
    <row r="463" spans="23:28">
      <c r="W463" s="36" t="s">
        <v>210</v>
      </c>
      <c r="X463" s="62">
        <f t="shared" si="18"/>
        <v>462</v>
      </c>
      <c r="Y463" s="36" t="s">
        <v>210</v>
      </c>
      <c r="Z463" s="36" t="s">
        <v>94</v>
      </c>
      <c r="AA463" s="62">
        <f t="shared" si="19"/>
        <v>462</v>
      </c>
      <c r="AB463" s="105" t="e">
        <v>#N/A</v>
      </c>
    </row>
    <row r="464" spans="23:28">
      <c r="W464" s="36" t="s">
        <v>1653</v>
      </c>
      <c r="X464" s="62">
        <f t="shared" si="18"/>
        <v>463</v>
      </c>
      <c r="Y464" s="36" t="s">
        <v>1653</v>
      </c>
      <c r="Z464" s="36" t="s">
        <v>94</v>
      </c>
      <c r="AA464" s="62">
        <f t="shared" si="19"/>
        <v>463</v>
      </c>
      <c r="AB464" s="105" t="e">
        <v>#N/A</v>
      </c>
    </row>
    <row r="465" spans="23:28">
      <c r="W465" s="36" t="s">
        <v>1654</v>
      </c>
      <c r="X465" s="62">
        <f t="shared" si="18"/>
        <v>464</v>
      </c>
      <c r="Y465" s="36" t="s">
        <v>1654</v>
      </c>
      <c r="Z465" s="36" t="s">
        <v>94</v>
      </c>
      <c r="AA465" s="62">
        <f t="shared" si="19"/>
        <v>464</v>
      </c>
      <c r="AB465" s="105" t="e">
        <v>#N/A</v>
      </c>
    </row>
    <row r="466" spans="23:28">
      <c r="W466" s="36" t="s">
        <v>264</v>
      </c>
      <c r="X466" s="62">
        <f t="shared" si="18"/>
        <v>465</v>
      </c>
      <c r="Y466" s="36" t="s">
        <v>264</v>
      </c>
      <c r="Z466" s="36" t="s">
        <v>94</v>
      </c>
      <c r="AA466" s="62">
        <f t="shared" si="19"/>
        <v>465</v>
      </c>
      <c r="AB466" s="105" t="s">
        <v>480</v>
      </c>
    </row>
    <row r="467" spans="23:28">
      <c r="W467" s="36" t="s">
        <v>1655</v>
      </c>
      <c r="X467" s="62">
        <f t="shared" si="18"/>
        <v>466</v>
      </c>
      <c r="Y467" s="36" t="s">
        <v>1655</v>
      </c>
      <c r="Z467" s="36" t="s">
        <v>94</v>
      </c>
      <c r="AA467" s="62">
        <f t="shared" si="19"/>
        <v>466</v>
      </c>
      <c r="AB467" s="105" t="e">
        <v>#N/A</v>
      </c>
    </row>
    <row r="468" spans="23:28">
      <c r="W468" s="36" t="s">
        <v>1656</v>
      </c>
      <c r="X468" s="62">
        <f t="shared" si="18"/>
        <v>467</v>
      </c>
      <c r="Y468" s="36" t="s">
        <v>1656</v>
      </c>
      <c r="Z468" s="36" t="s">
        <v>94</v>
      </c>
      <c r="AA468" s="62">
        <f t="shared" si="19"/>
        <v>467</v>
      </c>
      <c r="AB468" s="105" t="e">
        <v>#N/A</v>
      </c>
    </row>
    <row r="469" spans="23:28">
      <c r="W469" s="36" t="s">
        <v>280</v>
      </c>
      <c r="X469" s="62">
        <f t="shared" si="18"/>
        <v>468</v>
      </c>
      <c r="Y469" s="36" t="s">
        <v>280</v>
      </c>
      <c r="Z469" s="36" t="s">
        <v>94</v>
      </c>
      <c r="AA469" s="62">
        <f t="shared" si="19"/>
        <v>468</v>
      </c>
      <c r="AB469" s="105" t="e">
        <v>#N/A</v>
      </c>
    </row>
    <row r="470" spans="23:28">
      <c r="W470" s="36" t="s">
        <v>1657</v>
      </c>
      <c r="X470" s="62">
        <f t="shared" si="18"/>
        <v>469</v>
      </c>
      <c r="Y470" s="36" t="s">
        <v>1657</v>
      </c>
      <c r="Z470" s="36" t="s">
        <v>94</v>
      </c>
      <c r="AA470" s="62">
        <f t="shared" si="19"/>
        <v>469</v>
      </c>
      <c r="AB470" s="105" t="e">
        <v>#N/A</v>
      </c>
    </row>
    <row r="471" spans="23:28">
      <c r="W471" s="36" t="s">
        <v>1658</v>
      </c>
      <c r="X471" s="62">
        <f t="shared" si="18"/>
        <v>470</v>
      </c>
      <c r="Y471" s="36" t="s">
        <v>1658</v>
      </c>
      <c r="Z471" s="36" t="s">
        <v>94</v>
      </c>
      <c r="AA471" s="62">
        <f t="shared" si="19"/>
        <v>470</v>
      </c>
      <c r="AB471" s="105" t="e">
        <v>#N/A</v>
      </c>
    </row>
    <row r="472" spans="23:28">
      <c r="W472" s="36" t="s">
        <v>1659</v>
      </c>
      <c r="X472" s="62">
        <f t="shared" si="18"/>
        <v>471</v>
      </c>
      <c r="Y472" s="36" t="s">
        <v>1659</v>
      </c>
      <c r="Z472" s="36" t="s">
        <v>94</v>
      </c>
      <c r="AA472" s="62">
        <f t="shared" si="19"/>
        <v>471</v>
      </c>
      <c r="AB472" s="105" t="e">
        <v>#N/A</v>
      </c>
    </row>
    <row r="473" spans="23:28">
      <c r="W473" s="36" t="s">
        <v>302</v>
      </c>
      <c r="X473" s="62">
        <f t="shared" si="18"/>
        <v>472</v>
      </c>
      <c r="Y473" s="36" t="s">
        <v>302</v>
      </c>
      <c r="Z473" s="36" t="s">
        <v>94</v>
      </c>
      <c r="AA473" s="62">
        <f t="shared" si="19"/>
        <v>472</v>
      </c>
      <c r="AB473" s="105" t="e">
        <v>#N/A</v>
      </c>
    </row>
    <row r="474" spans="23:28">
      <c r="W474" s="36" t="s">
        <v>1660</v>
      </c>
      <c r="X474" s="62">
        <f t="shared" si="18"/>
        <v>473</v>
      </c>
      <c r="Y474" s="36" t="s">
        <v>1660</v>
      </c>
      <c r="Z474" s="36" t="s">
        <v>94</v>
      </c>
      <c r="AA474" s="62">
        <f t="shared" si="19"/>
        <v>473</v>
      </c>
      <c r="AB474" s="105" t="e">
        <v>#N/A</v>
      </c>
    </row>
    <row r="475" spans="23:28">
      <c r="W475" s="36" t="s">
        <v>1661</v>
      </c>
      <c r="X475" s="62">
        <f t="shared" si="18"/>
        <v>474</v>
      </c>
      <c r="Y475" s="36" t="s">
        <v>1661</v>
      </c>
      <c r="Z475" s="36" t="s">
        <v>94</v>
      </c>
      <c r="AA475" s="62">
        <f t="shared" si="19"/>
        <v>474</v>
      </c>
      <c r="AB475" s="105" t="e">
        <v>#N/A</v>
      </c>
    </row>
    <row r="476" spans="23:28">
      <c r="W476" s="36" t="s">
        <v>319</v>
      </c>
      <c r="X476" s="62">
        <f t="shared" si="18"/>
        <v>475</v>
      </c>
      <c r="Y476" s="36" t="s">
        <v>319</v>
      </c>
      <c r="Z476" s="36" t="s">
        <v>94</v>
      </c>
      <c r="AA476" s="62">
        <f t="shared" si="19"/>
        <v>475</v>
      </c>
      <c r="AB476" s="105" t="e">
        <v>#N/A</v>
      </c>
    </row>
    <row r="477" spans="23:28">
      <c r="W477" s="36" t="s">
        <v>1662</v>
      </c>
      <c r="X477" s="62">
        <f t="shared" si="18"/>
        <v>476</v>
      </c>
      <c r="Y477" s="36" t="s">
        <v>1662</v>
      </c>
      <c r="Z477" s="36" t="s">
        <v>94</v>
      </c>
      <c r="AA477" s="62">
        <f t="shared" si="19"/>
        <v>476</v>
      </c>
      <c r="AB477" s="105" t="e">
        <v>#N/A</v>
      </c>
    </row>
    <row r="478" spans="23:28">
      <c r="W478" s="36" t="s">
        <v>1663</v>
      </c>
      <c r="X478" s="62">
        <f t="shared" si="18"/>
        <v>477</v>
      </c>
      <c r="Y478" s="36" t="s">
        <v>1663</v>
      </c>
      <c r="Z478" s="36" t="s">
        <v>94</v>
      </c>
      <c r="AA478" s="62">
        <f t="shared" si="19"/>
        <v>477</v>
      </c>
      <c r="AB478" s="105" t="s">
        <v>493</v>
      </c>
    </row>
    <row r="479" spans="23:28">
      <c r="W479" s="36" t="s">
        <v>331</v>
      </c>
      <c r="X479" s="62">
        <f t="shared" si="18"/>
        <v>478</v>
      </c>
      <c r="Y479" s="36" t="s">
        <v>331</v>
      </c>
      <c r="Z479" s="36" t="s">
        <v>94</v>
      </c>
      <c r="AA479" s="62">
        <f t="shared" si="19"/>
        <v>478</v>
      </c>
      <c r="AB479" s="105" t="e">
        <v>#N/A</v>
      </c>
    </row>
    <row r="480" spans="23:28">
      <c r="W480" s="36" t="s">
        <v>345</v>
      </c>
      <c r="X480" s="62">
        <f t="shared" si="18"/>
        <v>479</v>
      </c>
      <c r="Y480" s="36" t="s">
        <v>345</v>
      </c>
      <c r="Z480" s="36" t="s">
        <v>94</v>
      </c>
      <c r="AA480" s="62">
        <f t="shared" si="19"/>
        <v>479</v>
      </c>
      <c r="AB480" s="105" t="e">
        <v>#N/A</v>
      </c>
    </row>
    <row r="481" spans="23:28">
      <c r="W481" s="36" t="s">
        <v>1664</v>
      </c>
      <c r="X481" s="62">
        <f t="shared" si="18"/>
        <v>480</v>
      </c>
      <c r="Y481" s="36" t="s">
        <v>1664</v>
      </c>
      <c r="Z481" s="36" t="s">
        <v>94</v>
      </c>
      <c r="AA481" s="62">
        <f t="shared" si="19"/>
        <v>480</v>
      </c>
      <c r="AB481" s="105" t="e">
        <v>#N/A</v>
      </c>
    </row>
    <row r="482" spans="23:28">
      <c r="W482" s="36" t="s">
        <v>381</v>
      </c>
      <c r="X482" s="62">
        <f t="shared" si="18"/>
        <v>481</v>
      </c>
      <c r="Y482" s="36" t="s">
        <v>381</v>
      </c>
      <c r="Z482" s="36" t="s">
        <v>94</v>
      </c>
      <c r="AA482" s="62">
        <f t="shared" si="19"/>
        <v>481</v>
      </c>
      <c r="AB482" s="105" t="e">
        <v>#N/A</v>
      </c>
    </row>
    <row r="483" spans="23:28">
      <c r="W483" s="36" t="s">
        <v>1665</v>
      </c>
      <c r="X483" s="62">
        <f t="shared" si="18"/>
        <v>482</v>
      </c>
      <c r="Y483" s="36" t="s">
        <v>1665</v>
      </c>
      <c r="Z483" s="36" t="s">
        <v>94</v>
      </c>
      <c r="AA483" s="62">
        <f t="shared" si="19"/>
        <v>482</v>
      </c>
      <c r="AB483" s="105" t="e">
        <v>#N/A</v>
      </c>
    </row>
    <row r="484" spans="23:28">
      <c r="W484" s="36" t="s">
        <v>396</v>
      </c>
      <c r="X484" s="62">
        <f t="shared" si="18"/>
        <v>483</v>
      </c>
      <c r="Y484" s="36" t="s">
        <v>396</v>
      </c>
      <c r="Z484" s="36" t="s">
        <v>94</v>
      </c>
      <c r="AA484" s="62">
        <f t="shared" si="19"/>
        <v>483</v>
      </c>
      <c r="AB484" s="105" t="e">
        <v>#N/A</v>
      </c>
    </row>
    <row r="485" spans="23:28">
      <c r="W485" s="36" t="s">
        <v>1666</v>
      </c>
      <c r="X485" s="62">
        <f t="shared" si="18"/>
        <v>484</v>
      </c>
      <c r="Y485" s="36" t="s">
        <v>1666</v>
      </c>
      <c r="Z485" s="36" t="s">
        <v>94</v>
      </c>
      <c r="AA485" s="62">
        <f t="shared" si="19"/>
        <v>484</v>
      </c>
      <c r="AB485" s="105" t="e">
        <v>#N/A</v>
      </c>
    </row>
    <row r="486" spans="23:28">
      <c r="W486" s="36" t="s">
        <v>1667</v>
      </c>
      <c r="X486" s="62">
        <f t="shared" si="18"/>
        <v>485</v>
      </c>
      <c r="Y486" s="36" t="s">
        <v>1667</v>
      </c>
      <c r="Z486" s="36" t="s">
        <v>94</v>
      </c>
      <c r="AA486" s="62">
        <f t="shared" si="19"/>
        <v>485</v>
      </c>
      <c r="AB486" s="105" t="e">
        <v>#N/A</v>
      </c>
    </row>
    <row r="487" spans="23:28">
      <c r="W487" s="36" t="s">
        <v>415</v>
      </c>
      <c r="X487" s="62">
        <f t="shared" si="18"/>
        <v>486</v>
      </c>
      <c r="Y487" s="36" t="s">
        <v>415</v>
      </c>
      <c r="Z487" s="36" t="s">
        <v>94</v>
      </c>
      <c r="AA487" s="62">
        <f t="shared" si="19"/>
        <v>486</v>
      </c>
      <c r="AB487" s="105" t="e">
        <v>#N/A</v>
      </c>
    </row>
    <row r="488" spans="23:28">
      <c r="W488" s="36" t="s">
        <v>422</v>
      </c>
      <c r="X488" s="62">
        <f t="shared" si="18"/>
        <v>487</v>
      </c>
      <c r="Y488" s="36" t="s">
        <v>422</v>
      </c>
      <c r="Z488" s="36" t="s">
        <v>94</v>
      </c>
      <c r="AA488" s="62">
        <f t="shared" si="19"/>
        <v>487</v>
      </c>
      <c r="AB488" s="105" t="e">
        <v>#N/A</v>
      </c>
    </row>
    <row r="489" spans="23:28">
      <c r="W489" s="36" t="s">
        <v>1668</v>
      </c>
      <c r="X489" s="62">
        <f t="shared" si="18"/>
        <v>488</v>
      </c>
      <c r="Y489" s="36" t="s">
        <v>1668</v>
      </c>
      <c r="Z489" s="36" t="s">
        <v>94</v>
      </c>
      <c r="AA489" s="62">
        <f t="shared" si="19"/>
        <v>488</v>
      </c>
      <c r="AB489" s="105" t="e">
        <v>#N/A</v>
      </c>
    </row>
    <row r="490" spans="23:28">
      <c r="W490" s="36" t="s">
        <v>1669</v>
      </c>
      <c r="X490" s="62">
        <f t="shared" si="18"/>
        <v>489</v>
      </c>
      <c r="Y490" s="36" t="s">
        <v>1669</v>
      </c>
      <c r="Z490" s="36" t="s">
        <v>94</v>
      </c>
      <c r="AA490" s="62">
        <f t="shared" si="19"/>
        <v>489</v>
      </c>
      <c r="AB490" s="105" t="e">
        <v>#N/A</v>
      </c>
    </row>
    <row r="491" spans="23:28">
      <c r="W491" s="36" t="s">
        <v>1670</v>
      </c>
      <c r="X491" s="62">
        <f t="shared" si="18"/>
        <v>490</v>
      </c>
      <c r="Y491" s="36" t="s">
        <v>1670</v>
      </c>
      <c r="Z491" s="36" t="s">
        <v>94</v>
      </c>
      <c r="AA491" s="62">
        <f t="shared" si="19"/>
        <v>490</v>
      </c>
      <c r="AB491" s="105" t="e">
        <v>#N/A</v>
      </c>
    </row>
    <row r="492" spans="23:28">
      <c r="W492" s="36" t="s">
        <v>1671</v>
      </c>
      <c r="X492" s="62">
        <f t="shared" si="18"/>
        <v>491</v>
      </c>
      <c r="Y492" s="36" t="s">
        <v>1671</v>
      </c>
      <c r="Z492" s="36" t="s">
        <v>94</v>
      </c>
      <c r="AA492" s="62">
        <f t="shared" si="19"/>
        <v>491</v>
      </c>
      <c r="AB492" s="105" t="e">
        <v>#N/A</v>
      </c>
    </row>
    <row r="493" spans="23:28">
      <c r="W493" s="36" t="s">
        <v>1672</v>
      </c>
      <c r="X493" s="62">
        <f t="shared" si="18"/>
        <v>492</v>
      </c>
      <c r="Y493" s="36" t="s">
        <v>1672</v>
      </c>
      <c r="Z493" s="36" t="s">
        <v>94</v>
      </c>
      <c r="AA493" s="62">
        <f t="shared" si="19"/>
        <v>492</v>
      </c>
      <c r="AB493" s="105" t="e">
        <v>#N/A</v>
      </c>
    </row>
    <row r="494" spans="23:28">
      <c r="W494" s="36" t="s">
        <v>425</v>
      </c>
      <c r="X494" s="62">
        <f t="shared" si="18"/>
        <v>493</v>
      </c>
      <c r="Y494" s="36" t="s">
        <v>425</v>
      </c>
      <c r="Z494" s="36" t="s">
        <v>94</v>
      </c>
      <c r="AA494" s="62">
        <f t="shared" si="19"/>
        <v>493</v>
      </c>
      <c r="AB494" s="105" t="e">
        <v>#N/A</v>
      </c>
    </row>
    <row r="495" spans="23:28">
      <c r="W495" s="36" t="s">
        <v>431</v>
      </c>
      <c r="X495" s="62">
        <f t="shared" si="18"/>
        <v>494</v>
      </c>
      <c r="Y495" s="36" t="s">
        <v>431</v>
      </c>
      <c r="Z495" s="36" t="s">
        <v>94</v>
      </c>
      <c r="AA495" s="62">
        <f t="shared" si="19"/>
        <v>494</v>
      </c>
      <c r="AB495" s="105" t="e">
        <v>#N/A</v>
      </c>
    </row>
    <row r="496" spans="23:28">
      <c r="W496" s="36" t="s">
        <v>1673</v>
      </c>
      <c r="X496" s="62">
        <f t="shared" si="18"/>
        <v>495</v>
      </c>
      <c r="Y496" s="36" t="s">
        <v>1673</v>
      </c>
      <c r="Z496" s="36" t="s">
        <v>94</v>
      </c>
      <c r="AA496" s="62">
        <f t="shared" si="19"/>
        <v>495</v>
      </c>
      <c r="AB496" s="105" t="e">
        <v>#N/A</v>
      </c>
    </row>
    <row r="497" spans="23:28">
      <c r="W497" s="36" t="s">
        <v>1674</v>
      </c>
      <c r="X497" s="62">
        <f t="shared" si="18"/>
        <v>496</v>
      </c>
      <c r="Y497" s="36" t="s">
        <v>1674</v>
      </c>
      <c r="Z497" s="36" t="s">
        <v>94</v>
      </c>
      <c r="AA497" s="62">
        <f t="shared" si="19"/>
        <v>496</v>
      </c>
      <c r="AB497" s="105" t="e">
        <v>#N/A</v>
      </c>
    </row>
    <row r="498" spans="23:28">
      <c r="W498" s="36" t="s">
        <v>439</v>
      </c>
      <c r="X498" s="62">
        <f t="shared" si="18"/>
        <v>497</v>
      </c>
      <c r="Y498" s="36" t="s">
        <v>439</v>
      </c>
      <c r="Z498" s="36" t="s">
        <v>94</v>
      </c>
      <c r="AA498" s="62">
        <f t="shared" si="19"/>
        <v>497</v>
      </c>
      <c r="AB498" s="105" t="e">
        <v>#N/A</v>
      </c>
    </row>
    <row r="499" spans="23:28">
      <c r="W499" s="36" t="s">
        <v>446</v>
      </c>
      <c r="X499" s="62">
        <f t="shared" si="18"/>
        <v>498</v>
      </c>
      <c r="Y499" s="36" t="s">
        <v>446</v>
      </c>
      <c r="Z499" s="36" t="s">
        <v>94</v>
      </c>
      <c r="AA499" s="62">
        <f t="shared" si="19"/>
        <v>498</v>
      </c>
      <c r="AB499" s="105" t="e">
        <v>#N/A</v>
      </c>
    </row>
    <row r="500" spans="23:28">
      <c r="W500" s="36" t="s">
        <v>1675</v>
      </c>
      <c r="X500" s="62">
        <f t="shared" si="18"/>
        <v>499</v>
      </c>
      <c r="Y500" s="36" t="s">
        <v>1675</v>
      </c>
      <c r="Z500" s="36" t="s">
        <v>94</v>
      </c>
      <c r="AA500" s="62">
        <f t="shared" si="19"/>
        <v>499</v>
      </c>
      <c r="AB500" s="105" t="e">
        <v>#N/A</v>
      </c>
    </row>
    <row r="501" spans="23:28">
      <c r="W501" s="36" t="s">
        <v>447</v>
      </c>
      <c r="X501" s="62">
        <f t="shared" si="18"/>
        <v>500</v>
      </c>
      <c r="Y501" s="36" t="s">
        <v>447</v>
      </c>
      <c r="Z501" s="36" t="s">
        <v>94</v>
      </c>
      <c r="AA501" s="62">
        <f t="shared" si="19"/>
        <v>500</v>
      </c>
      <c r="AB501" s="105" t="e">
        <v>#N/A</v>
      </c>
    </row>
    <row r="502" spans="23:28">
      <c r="W502" s="36" t="s">
        <v>1676</v>
      </c>
      <c r="X502" s="62">
        <f t="shared" si="18"/>
        <v>501</v>
      </c>
      <c r="Y502" s="36" t="s">
        <v>1676</v>
      </c>
      <c r="Z502" s="36" t="s">
        <v>94</v>
      </c>
      <c r="AA502" s="62">
        <f t="shared" si="19"/>
        <v>501</v>
      </c>
      <c r="AB502" s="105" t="e">
        <v>#N/A</v>
      </c>
    </row>
    <row r="503" spans="23:28">
      <c r="W503" s="36" t="s">
        <v>449</v>
      </c>
      <c r="X503" s="62">
        <f t="shared" si="18"/>
        <v>502</v>
      </c>
      <c r="Y503" s="36" t="s">
        <v>449</v>
      </c>
      <c r="Z503" s="36" t="s">
        <v>94</v>
      </c>
      <c r="AA503" s="62">
        <f t="shared" si="19"/>
        <v>502</v>
      </c>
      <c r="AB503" s="105" t="e">
        <v>#N/A</v>
      </c>
    </row>
    <row r="504" spans="23:28">
      <c r="W504" s="36" t="s">
        <v>1677</v>
      </c>
      <c r="X504" s="62">
        <f t="shared" si="18"/>
        <v>503</v>
      </c>
      <c r="Y504" s="36" t="s">
        <v>1677</v>
      </c>
      <c r="Z504" s="36" t="s">
        <v>94</v>
      </c>
      <c r="AA504" s="62">
        <f t="shared" si="19"/>
        <v>503</v>
      </c>
      <c r="AB504" s="105" t="e">
        <v>#N/A</v>
      </c>
    </row>
    <row r="505" spans="23:28">
      <c r="W505" s="36" t="s">
        <v>1678</v>
      </c>
      <c r="X505" s="62">
        <f t="shared" si="18"/>
        <v>504</v>
      </c>
      <c r="Y505" s="36" t="s">
        <v>1678</v>
      </c>
      <c r="Z505" s="36" t="s">
        <v>94</v>
      </c>
      <c r="AA505" s="62">
        <f t="shared" si="19"/>
        <v>504</v>
      </c>
      <c r="AB505" s="105" t="e">
        <v>#N/A</v>
      </c>
    </row>
    <row r="506" spans="23:28">
      <c r="W506" s="36" t="s">
        <v>1679</v>
      </c>
      <c r="X506" s="62">
        <f t="shared" si="18"/>
        <v>505</v>
      </c>
      <c r="Y506" s="36" t="s">
        <v>1679</v>
      </c>
      <c r="Z506" s="36" t="s">
        <v>94</v>
      </c>
      <c r="AA506" s="62">
        <f t="shared" si="19"/>
        <v>505</v>
      </c>
      <c r="AB506" s="105" t="e">
        <v>#N/A</v>
      </c>
    </row>
    <row r="507" spans="23:28">
      <c r="W507" s="36" t="s">
        <v>475</v>
      </c>
      <c r="X507" s="62">
        <f t="shared" si="18"/>
        <v>506</v>
      </c>
      <c r="Y507" s="36" t="s">
        <v>475</v>
      </c>
      <c r="Z507" s="36" t="s">
        <v>94</v>
      </c>
      <c r="AA507" s="62">
        <f t="shared" si="19"/>
        <v>506</v>
      </c>
      <c r="AB507" s="105" t="e">
        <v>#N/A</v>
      </c>
    </row>
    <row r="508" spans="23:28">
      <c r="W508" s="36" t="s">
        <v>495</v>
      </c>
      <c r="X508" s="62">
        <f t="shared" si="18"/>
        <v>507</v>
      </c>
      <c r="Y508" s="36" t="s">
        <v>495</v>
      </c>
      <c r="Z508" s="36" t="s">
        <v>94</v>
      </c>
      <c r="AA508" s="62">
        <f t="shared" si="19"/>
        <v>507</v>
      </c>
      <c r="AB508" s="105" t="e">
        <v>#N/A</v>
      </c>
    </row>
    <row r="509" spans="23:28">
      <c r="W509" s="36" t="s">
        <v>497</v>
      </c>
      <c r="X509" s="62">
        <f t="shared" si="18"/>
        <v>508</v>
      </c>
      <c r="Y509" s="36" t="s">
        <v>497</v>
      </c>
      <c r="Z509" s="36" t="s">
        <v>94</v>
      </c>
      <c r="AA509" s="62">
        <f t="shared" si="19"/>
        <v>508</v>
      </c>
      <c r="AB509" s="105" t="e">
        <v>#N/A</v>
      </c>
    </row>
    <row r="510" spans="23:28">
      <c r="W510" s="36" t="s">
        <v>499</v>
      </c>
      <c r="X510" s="62">
        <f t="shared" si="18"/>
        <v>509</v>
      </c>
      <c r="Y510" s="36" t="s">
        <v>499</v>
      </c>
      <c r="Z510" s="36" t="s">
        <v>94</v>
      </c>
      <c r="AA510" s="62">
        <f t="shared" si="19"/>
        <v>509</v>
      </c>
      <c r="AB510" s="105" t="s">
        <v>513</v>
      </c>
    </row>
    <row r="511" spans="23:28">
      <c r="W511" s="36" t="s">
        <v>1680</v>
      </c>
      <c r="X511" s="62">
        <f t="shared" si="18"/>
        <v>510</v>
      </c>
      <c r="Y511" s="36" t="s">
        <v>1680</v>
      </c>
      <c r="Z511" s="36" t="s">
        <v>94</v>
      </c>
      <c r="AA511" s="62">
        <f t="shared" si="19"/>
        <v>510</v>
      </c>
      <c r="AB511" s="105" t="e">
        <v>#N/A</v>
      </c>
    </row>
    <row r="512" spans="23:28">
      <c r="W512" s="36" t="s">
        <v>515</v>
      </c>
      <c r="X512" s="62">
        <f t="shared" si="18"/>
        <v>511</v>
      </c>
      <c r="Y512" s="36" t="s">
        <v>515</v>
      </c>
      <c r="Z512" s="36" t="s">
        <v>94</v>
      </c>
      <c r="AA512" s="62">
        <f t="shared" si="19"/>
        <v>511</v>
      </c>
      <c r="AB512" s="105" t="e">
        <v>#N/A</v>
      </c>
    </row>
    <row r="513" spans="23:28">
      <c r="W513" s="36" t="s">
        <v>1681</v>
      </c>
      <c r="X513" s="62">
        <f t="shared" si="18"/>
        <v>512</v>
      </c>
      <c r="Y513" s="36" t="s">
        <v>1681</v>
      </c>
      <c r="Z513" s="36" t="s">
        <v>94</v>
      </c>
      <c r="AA513" s="62">
        <f t="shared" si="19"/>
        <v>512</v>
      </c>
      <c r="AB513" s="105" t="e">
        <v>#N/A</v>
      </c>
    </row>
    <row r="514" spans="23:28">
      <c r="W514" s="36" t="s">
        <v>530</v>
      </c>
      <c r="X514" s="62">
        <f t="shared" si="18"/>
        <v>513</v>
      </c>
      <c r="Y514" s="36" t="s">
        <v>530</v>
      </c>
      <c r="Z514" s="36" t="s">
        <v>94</v>
      </c>
      <c r="AA514" s="62">
        <f t="shared" si="19"/>
        <v>513</v>
      </c>
      <c r="AB514" s="105" t="e">
        <v>#N/A</v>
      </c>
    </row>
    <row r="515" spans="23:28">
      <c r="W515" s="36" t="s">
        <v>540</v>
      </c>
      <c r="X515" s="62">
        <f t="shared" si="18"/>
        <v>514</v>
      </c>
      <c r="Y515" s="36" t="s">
        <v>540</v>
      </c>
      <c r="Z515" s="36" t="s">
        <v>94</v>
      </c>
      <c r="AA515" s="62">
        <f t="shared" si="19"/>
        <v>514</v>
      </c>
      <c r="AB515" s="105" t="s">
        <v>517</v>
      </c>
    </row>
    <row r="516" spans="23:28">
      <c r="W516" s="36" t="s">
        <v>551</v>
      </c>
      <c r="X516" s="62">
        <f t="shared" ref="X516:X579" si="20">+X515+1</f>
        <v>515</v>
      </c>
      <c r="Y516" s="36" t="s">
        <v>551</v>
      </c>
      <c r="Z516" s="36" t="s">
        <v>94</v>
      </c>
      <c r="AA516" s="62">
        <f t="shared" ref="AA516:AA579" si="21">+AA515+1</f>
        <v>515</v>
      </c>
      <c r="AB516" s="105" t="e">
        <v>#N/A</v>
      </c>
    </row>
    <row r="517" spans="23:28">
      <c r="W517" s="36" t="s">
        <v>1682</v>
      </c>
      <c r="X517" s="62">
        <f t="shared" si="20"/>
        <v>516</v>
      </c>
      <c r="Y517" s="36" t="s">
        <v>1682</v>
      </c>
      <c r="Z517" s="36" t="s">
        <v>94</v>
      </c>
      <c r="AA517" s="62">
        <f t="shared" si="21"/>
        <v>516</v>
      </c>
      <c r="AB517" s="105" t="e">
        <v>#N/A</v>
      </c>
    </row>
    <row r="518" spans="23:28">
      <c r="W518" s="36" t="s">
        <v>1683</v>
      </c>
      <c r="X518" s="62">
        <f t="shared" si="20"/>
        <v>517</v>
      </c>
      <c r="Y518" s="36" t="s">
        <v>1683</v>
      </c>
      <c r="Z518" s="36" t="s">
        <v>94</v>
      </c>
      <c r="AA518" s="62">
        <f t="shared" si="21"/>
        <v>517</v>
      </c>
      <c r="AB518" s="105" t="e">
        <v>#N/A</v>
      </c>
    </row>
    <row r="519" spans="23:28">
      <c r="W519" s="36" t="s">
        <v>1684</v>
      </c>
      <c r="X519" s="62">
        <f t="shared" si="20"/>
        <v>518</v>
      </c>
      <c r="Y519" s="36" t="s">
        <v>1684</v>
      </c>
      <c r="Z519" s="36" t="s">
        <v>94</v>
      </c>
      <c r="AA519" s="62">
        <f t="shared" si="21"/>
        <v>518</v>
      </c>
      <c r="AB519" s="105" t="e">
        <v>#N/A</v>
      </c>
    </row>
    <row r="520" spans="23:28">
      <c r="W520" s="36" t="s">
        <v>583</v>
      </c>
      <c r="X520" s="62">
        <f t="shared" si="20"/>
        <v>519</v>
      </c>
      <c r="Y520" s="36" t="s">
        <v>583</v>
      </c>
      <c r="Z520" s="36" t="s">
        <v>94</v>
      </c>
      <c r="AA520" s="62">
        <f t="shared" si="21"/>
        <v>519</v>
      </c>
      <c r="AB520" s="105" t="e">
        <v>#N/A</v>
      </c>
    </row>
    <row r="521" spans="23:28">
      <c r="W521" s="36" t="s">
        <v>584</v>
      </c>
      <c r="X521" s="62">
        <f t="shared" si="20"/>
        <v>520</v>
      </c>
      <c r="Y521" s="36" t="s">
        <v>584</v>
      </c>
      <c r="Z521" s="36" t="s">
        <v>94</v>
      </c>
      <c r="AA521" s="62">
        <f t="shared" si="21"/>
        <v>520</v>
      </c>
      <c r="AB521" s="105" t="e">
        <v>#N/A</v>
      </c>
    </row>
    <row r="522" spans="23:28">
      <c r="W522" s="36" t="s">
        <v>586</v>
      </c>
      <c r="X522" s="62">
        <f t="shared" si="20"/>
        <v>521</v>
      </c>
      <c r="Y522" s="36" t="s">
        <v>586</v>
      </c>
      <c r="Z522" s="36" t="s">
        <v>94</v>
      </c>
      <c r="AA522" s="62">
        <f t="shared" si="21"/>
        <v>521</v>
      </c>
      <c r="AB522" s="105" t="e">
        <v>#N/A</v>
      </c>
    </row>
    <row r="523" spans="23:28">
      <c r="W523" s="36" t="s">
        <v>1685</v>
      </c>
      <c r="X523" s="62">
        <f t="shared" si="20"/>
        <v>522</v>
      </c>
      <c r="Y523" s="36" t="s">
        <v>1685</v>
      </c>
      <c r="Z523" s="36" t="s">
        <v>94</v>
      </c>
      <c r="AA523" s="62">
        <f t="shared" si="21"/>
        <v>522</v>
      </c>
      <c r="AB523" s="105" t="e">
        <v>#N/A</v>
      </c>
    </row>
    <row r="524" spans="23:28">
      <c r="W524" s="36" t="s">
        <v>604</v>
      </c>
      <c r="X524" s="62">
        <f t="shared" si="20"/>
        <v>523</v>
      </c>
      <c r="Y524" s="36" t="s">
        <v>604</v>
      </c>
      <c r="Z524" s="36" t="s">
        <v>94</v>
      </c>
      <c r="AA524" s="62">
        <f t="shared" si="21"/>
        <v>523</v>
      </c>
      <c r="AB524" s="105" t="e">
        <v>#N/A</v>
      </c>
    </row>
    <row r="525" spans="23:28">
      <c r="W525" s="36" t="s">
        <v>609</v>
      </c>
      <c r="X525" s="62">
        <f t="shared" si="20"/>
        <v>524</v>
      </c>
      <c r="Y525" s="36" t="s">
        <v>609</v>
      </c>
      <c r="Z525" s="36" t="s">
        <v>94</v>
      </c>
      <c r="AA525" s="62">
        <f t="shared" si="21"/>
        <v>524</v>
      </c>
      <c r="AB525" s="105" t="e">
        <v>#N/A</v>
      </c>
    </row>
    <row r="526" spans="23:28">
      <c r="W526" s="36" t="s">
        <v>623</v>
      </c>
      <c r="X526" s="62">
        <f t="shared" si="20"/>
        <v>525</v>
      </c>
      <c r="Y526" s="36" t="s">
        <v>623</v>
      </c>
      <c r="Z526" s="36" t="s">
        <v>94</v>
      </c>
      <c r="AA526" s="62">
        <f t="shared" si="21"/>
        <v>525</v>
      </c>
      <c r="AB526" s="105" t="e">
        <v>#N/A</v>
      </c>
    </row>
    <row r="527" spans="23:28">
      <c r="W527" s="36" t="s">
        <v>625</v>
      </c>
      <c r="X527" s="62">
        <f t="shared" si="20"/>
        <v>526</v>
      </c>
      <c r="Y527" s="36" t="s">
        <v>625</v>
      </c>
      <c r="Z527" s="36" t="s">
        <v>94</v>
      </c>
      <c r="AA527" s="62">
        <f t="shared" si="21"/>
        <v>526</v>
      </c>
      <c r="AB527" s="105" t="e">
        <v>#N/A</v>
      </c>
    </row>
    <row r="528" spans="23:28">
      <c r="W528" s="36" t="s">
        <v>626</v>
      </c>
      <c r="X528" s="62">
        <f t="shared" si="20"/>
        <v>527</v>
      </c>
      <c r="Y528" s="36" t="s">
        <v>626</v>
      </c>
      <c r="Z528" s="36" t="s">
        <v>94</v>
      </c>
      <c r="AA528" s="62">
        <f t="shared" si="21"/>
        <v>527</v>
      </c>
      <c r="AB528" s="105" t="e">
        <v>#N/A</v>
      </c>
    </row>
    <row r="529" spans="23:28">
      <c r="W529" s="36" t="s">
        <v>684</v>
      </c>
      <c r="X529" s="62">
        <f t="shared" si="20"/>
        <v>528</v>
      </c>
      <c r="Y529" s="36" t="s">
        <v>684</v>
      </c>
      <c r="Z529" s="36" t="s">
        <v>94</v>
      </c>
      <c r="AA529" s="62">
        <f t="shared" si="21"/>
        <v>528</v>
      </c>
      <c r="AB529" s="105" t="e">
        <v>#N/A</v>
      </c>
    </row>
    <row r="530" spans="23:28">
      <c r="W530" s="36" t="s">
        <v>1686</v>
      </c>
      <c r="X530" s="62">
        <f t="shared" si="20"/>
        <v>529</v>
      </c>
      <c r="Y530" s="36" t="s">
        <v>1686</v>
      </c>
      <c r="Z530" s="36" t="s">
        <v>94</v>
      </c>
      <c r="AA530" s="62">
        <f t="shared" si="21"/>
        <v>529</v>
      </c>
      <c r="AB530" s="105" t="e">
        <v>#N/A</v>
      </c>
    </row>
    <row r="531" spans="23:28">
      <c r="W531" s="36" t="s">
        <v>690</v>
      </c>
      <c r="X531" s="62">
        <f t="shared" si="20"/>
        <v>530</v>
      </c>
      <c r="Y531" s="36" t="s">
        <v>690</v>
      </c>
      <c r="Z531" s="36" t="s">
        <v>94</v>
      </c>
      <c r="AA531" s="62">
        <f t="shared" si="21"/>
        <v>530</v>
      </c>
      <c r="AB531" s="105" t="e">
        <v>#N/A</v>
      </c>
    </row>
    <row r="532" spans="23:28">
      <c r="W532" s="36" t="s">
        <v>691</v>
      </c>
      <c r="X532" s="62">
        <f t="shared" si="20"/>
        <v>531</v>
      </c>
      <c r="Y532" s="36" t="s">
        <v>691</v>
      </c>
      <c r="Z532" s="36" t="s">
        <v>94</v>
      </c>
      <c r="AA532" s="62">
        <f t="shared" si="21"/>
        <v>531</v>
      </c>
      <c r="AB532" s="105" t="e">
        <v>#N/A</v>
      </c>
    </row>
    <row r="533" spans="23:28">
      <c r="W533" s="36" t="s">
        <v>694</v>
      </c>
      <c r="X533" s="62">
        <f t="shared" si="20"/>
        <v>532</v>
      </c>
      <c r="Y533" s="36" t="s">
        <v>694</v>
      </c>
      <c r="Z533" s="36" t="s">
        <v>94</v>
      </c>
      <c r="AA533" s="62">
        <f t="shared" si="21"/>
        <v>532</v>
      </c>
      <c r="AB533" s="105">
        <v>0</v>
      </c>
    </row>
    <row r="534" spans="23:28">
      <c r="W534" s="36" t="s">
        <v>222</v>
      </c>
      <c r="X534" s="62">
        <f t="shared" si="20"/>
        <v>533</v>
      </c>
      <c r="Y534" s="36" t="s">
        <v>222</v>
      </c>
      <c r="Z534" s="36" t="s">
        <v>94</v>
      </c>
      <c r="AA534" s="62">
        <f t="shared" si="21"/>
        <v>533</v>
      </c>
      <c r="AB534" s="105" t="s">
        <v>531</v>
      </c>
    </row>
    <row r="535" spans="23:28">
      <c r="W535" s="36" t="s">
        <v>1687</v>
      </c>
      <c r="X535" s="62">
        <f t="shared" si="20"/>
        <v>534</v>
      </c>
      <c r="Y535" s="36" t="s">
        <v>1687</v>
      </c>
      <c r="Z535" s="36" t="s">
        <v>94</v>
      </c>
      <c r="AA535" s="62">
        <f t="shared" si="21"/>
        <v>534</v>
      </c>
      <c r="AB535" s="105" t="e">
        <v>#N/A</v>
      </c>
    </row>
    <row r="536" spans="23:28">
      <c r="W536" s="36" t="s">
        <v>1688</v>
      </c>
      <c r="X536" s="62">
        <f t="shared" si="20"/>
        <v>535</v>
      </c>
      <c r="Y536" s="36" t="s">
        <v>1688</v>
      </c>
      <c r="Z536" s="36" t="s">
        <v>94</v>
      </c>
      <c r="AA536" s="62">
        <f t="shared" si="21"/>
        <v>535</v>
      </c>
      <c r="AB536" s="105" t="e">
        <v>#N/A</v>
      </c>
    </row>
    <row r="537" spans="23:28">
      <c r="W537" s="36" t="s">
        <v>1689</v>
      </c>
      <c r="X537" s="62">
        <f t="shared" si="20"/>
        <v>536</v>
      </c>
      <c r="Y537" s="36" t="s">
        <v>1689</v>
      </c>
      <c r="Z537" s="36" t="s">
        <v>94</v>
      </c>
      <c r="AA537" s="62">
        <f t="shared" si="21"/>
        <v>536</v>
      </c>
      <c r="AB537" s="105" t="s">
        <v>534</v>
      </c>
    </row>
    <row r="538" spans="23:28">
      <c r="W538" s="36" t="s">
        <v>1690</v>
      </c>
      <c r="X538" s="62">
        <f t="shared" si="20"/>
        <v>537</v>
      </c>
      <c r="Y538" s="36" t="s">
        <v>1690</v>
      </c>
      <c r="Z538" s="36" t="s">
        <v>94</v>
      </c>
      <c r="AA538" s="62">
        <f t="shared" si="21"/>
        <v>537</v>
      </c>
      <c r="AB538" s="105" t="e">
        <v>#N/A</v>
      </c>
    </row>
    <row r="539" spans="23:28">
      <c r="W539" s="36" t="s">
        <v>1691</v>
      </c>
      <c r="X539" s="62">
        <f t="shared" si="20"/>
        <v>538</v>
      </c>
      <c r="Y539" s="36" t="s">
        <v>1691</v>
      </c>
      <c r="Z539" s="36" t="s">
        <v>94</v>
      </c>
      <c r="AA539" s="62">
        <f t="shared" si="21"/>
        <v>538</v>
      </c>
      <c r="AB539" s="105" t="e">
        <v>#N/A</v>
      </c>
    </row>
    <row r="540" spans="23:28">
      <c r="W540" s="36" t="s">
        <v>1692</v>
      </c>
      <c r="X540" s="62">
        <f t="shared" si="20"/>
        <v>539</v>
      </c>
      <c r="Y540" s="36" t="s">
        <v>1692</v>
      </c>
      <c r="Z540" s="36" t="s">
        <v>94</v>
      </c>
      <c r="AA540" s="62">
        <f t="shared" si="21"/>
        <v>539</v>
      </c>
      <c r="AB540" s="105" t="e">
        <v>#N/A</v>
      </c>
    </row>
    <row r="541" spans="23:28">
      <c r="W541" s="36" t="s">
        <v>734</v>
      </c>
      <c r="X541" s="62">
        <f t="shared" si="20"/>
        <v>540</v>
      </c>
      <c r="Y541" s="36" t="s">
        <v>734</v>
      </c>
      <c r="Z541" s="36" t="s">
        <v>94</v>
      </c>
      <c r="AA541" s="62">
        <f t="shared" si="21"/>
        <v>540</v>
      </c>
      <c r="AB541" s="105" t="e">
        <v>#N/A</v>
      </c>
    </row>
    <row r="542" spans="23:28">
      <c r="W542" s="36" t="s">
        <v>1693</v>
      </c>
      <c r="X542" s="62">
        <f t="shared" si="20"/>
        <v>541</v>
      </c>
      <c r="Y542" s="36" t="s">
        <v>1693</v>
      </c>
      <c r="Z542" s="36" t="s">
        <v>94</v>
      </c>
      <c r="AA542" s="62">
        <f t="shared" si="21"/>
        <v>541</v>
      </c>
      <c r="AB542" s="105" t="e">
        <v>#N/A</v>
      </c>
    </row>
    <row r="543" spans="23:28">
      <c r="W543" s="36" t="s">
        <v>1694</v>
      </c>
      <c r="X543" s="62">
        <f t="shared" si="20"/>
        <v>542</v>
      </c>
      <c r="Y543" s="36" t="s">
        <v>1694</v>
      </c>
      <c r="Z543" s="36" t="s">
        <v>94</v>
      </c>
      <c r="AA543" s="62">
        <f t="shared" si="21"/>
        <v>542</v>
      </c>
      <c r="AB543" s="105" t="e">
        <v>#N/A</v>
      </c>
    </row>
    <row r="544" spans="23:28">
      <c r="W544" s="36" t="s">
        <v>742</v>
      </c>
      <c r="X544" s="62">
        <f t="shared" si="20"/>
        <v>543</v>
      </c>
      <c r="Y544" s="36" t="s">
        <v>742</v>
      </c>
      <c r="Z544" s="36" t="s">
        <v>94</v>
      </c>
      <c r="AA544" s="62">
        <f t="shared" si="21"/>
        <v>543</v>
      </c>
      <c r="AB544" s="105" t="e">
        <v>#N/A</v>
      </c>
    </row>
    <row r="545" spans="23:28">
      <c r="W545" s="36" t="s">
        <v>745</v>
      </c>
      <c r="X545" s="62">
        <f t="shared" si="20"/>
        <v>544</v>
      </c>
      <c r="Y545" s="36" t="s">
        <v>745</v>
      </c>
      <c r="Z545" s="36" t="s">
        <v>94</v>
      </c>
      <c r="AA545" s="62">
        <f t="shared" si="21"/>
        <v>544</v>
      </c>
      <c r="AB545" s="105" t="e">
        <v>#N/A</v>
      </c>
    </row>
    <row r="546" spans="23:28">
      <c r="W546" s="36" t="s">
        <v>748</v>
      </c>
      <c r="X546" s="62">
        <f t="shared" si="20"/>
        <v>545</v>
      </c>
      <c r="Y546" s="36" t="s">
        <v>748</v>
      </c>
      <c r="Z546" s="36" t="s">
        <v>94</v>
      </c>
      <c r="AA546" s="62">
        <f t="shared" si="21"/>
        <v>545</v>
      </c>
      <c r="AB546" s="105" t="s">
        <v>539</v>
      </c>
    </row>
    <row r="547" spans="23:28">
      <c r="W547" s="36" t="s">
        <v>1695</v>
      </c>
      <c r="X547" s="62">
        <f t="shared" si="20"/>
        <v>546</v>
      </c>
      <c r="Y547" s="36" t="s">
        <v>1695</v>
      </c>
      <c r="Z547" s="36" t="s">
        <v>94</v>
      </c>
      <c r="AA547" s="62">
        <f t="shared" si="21"/>
        <v>546</v>
      </c>
      <c r="AB547" s="105" t="e">
        <v>#N/A</v>
      </c>
    </row>
    <row r="548" spans="23:28">
      <c r="W548" s="36" t="s">
        <v>765</v>
      </c>
      <c r="X548" s="62">
        <f t="shared" si="20"/>
        <v>547</v>
      </c>
      <c r="Y548" s="36" t="s">
        <v>765</v>
      </c>
      <c r="Z548" s="36" t="s">
        <v>94</v>
      </c>
      <c r="AA548" s="62">
        <f t="shared" si="21"/>
        <v>547</v>
      </c>
      <c r="AB548" s="105" t="e">
        <v>#N/A</v>
      </c>
    </row>
    <row r="549" spans="23:28">
      <c r="W549" s="36" t="s">
        <v>766</v>
      </c>
      <c r="X549" s="62">
        <f t="shared" si="20"/>
        <v>548</v>
      </c>
      <c r="Y549" s="36" t="s">
        <v>766</v>
      </c>
      <c r="Z549" s="36" t="s">
        <v>94</v>
      </c>
      <c r="AA549" s="62">
        <f t="shared" si="21"/>
        <v>548</v>
      </c>
      <c r="AB549" s="105" t="e">
        <v>#N/A</v>
      </c>
    </row>
    <row r="550" spans="23:28">
      <c r="W550" s="36" t="s">
        <v>1696</v>
      </c>
      <c r="X550" s="62">
        <f t="shared" si="20"/>
        <v>549</v>
      </c>
      <c r="Y550" s="36" t="s">
        <v>1696</v>
      </c>
      <c r="Z550" s="36" t="s">
        <v>94</v>
      </c>
      <c r="AA550" s="62">
        <f t="shared" si="21"/>
        <v>549</v>
      </c>
      <c r="AB550" s="105" t="e">
        <v>#N/A</v>
      </c>
    </row>
    <row r="551" spans="23:28">
      <c r="W551" s="36" t="s">
        <v>767</v>
      </c>
      <c r="X551" s="62">
        <f t="shared" si="20"/>
        <v>550</v>
      </c>
      <c r="Y551" s="36" t="s">
        <v>767</v>
      </c>
      <c r="Z551" s="36" t="s">
        <v>94</v>
      </c>
      <c r="AA551" s="62">
        <f t="shared" si="21"/>
        <v>550</v>
      </c>
      <c r="AB551" s="105" t="e">
        <v>#N/A</v>
      </c>
    </row>
    <row r="552" spans="23:28">
      <c r="W552" s="36" t="s">
        <v>768</v>
      </c>
      <c r="X552" s="62">
        <f t="shared" si="20"/>
        <v>551</v>
      </c>
      <c r="Y552" s="36" t="s">
        <v>768</v>
      </c>
      <c r="Z552" s="36" t="s">
        <v>94</v>
      </c>
      <c r="AA552" s="62">
        <f t="shared" si="21"/>
        <v>551</v>
      </c>
      <c r="AB552" s="105" t="e">
        <v>#N/A</v>
      </c>
    </row>
    <row r="553" spans="23:28">
      <c r="W553" s="36" t="s">
        <v>770</v>
      </c>
      <c r="X553" s="62">
        <f t="shared" si="20"/>
        <v>552</v>
      </c>
      <c r="Y553" s="36" t="s">
        <v>770</v>
      </c>
      <c r="Z553" s="36" t="s">
        <v>94</v>
      </c>
      <c r="AA553" s="62">
        <f t="shared" si="21"/>
        <v>552</v>
      </c>
      <c r="AB553" s="105" t="e">
        <v>#N/A</v>
      </c>
    </row>
    <row r="554" spans="23:28">
      <c r="W554" s="36" t="s">
        <v>782</v>
      </c>
      <c r="X554" s="62">
        <f t="shared" si="20"/>
        <v>553</v>
      </c>
      <c r="Y554" s="36" t="s">
        <v>782</v>
      </c>
      <c r="Z554" s="36" t="s">
        <v>94</v>
      </c>
      <c r="AA554" s="62">
        <f t="shared" si="21"/>
        <v>553</v>
      </c>
      <c r="AB554" s="105" t="e">
        <v>#N/A</v>
      </c>
    </row>
    <row r="555" spans="23:28">
      <c r="W555" s="36" t="s">
        <v>784</v>
      </c>
      <c r="X555" s="62">
        <f t="shared" si="20"/>
        <v>554</v>
      </c>
      <c r="Y555" s="36" t="s">
        <v>784</v>
      </c>
      <c r="Z555" s="36" t="s">
        <v>94</v>
      </c>
      <c r="AA555" s="62">
        <f t="shared" si="21"/>
        <v>554</v>
      </c>
      <c r="AB555" s="105" t="s">
        <v>544</v>
      </c>
    </row>
    <row r="556" spans="23:28">
      <c r="W556" s="36" t="s">
        <v>786</v>
      </c>
      <c r="X556" s="62">
        <f t="shared" si="20"/>
        <v>555</v>
      </c>
      <c r="Y556" s="36" t="s">
        <v>786</v>
      </c>
      <c r="Z556" s="36" t="s">
        <v>94</v>
      </c>
      <c r="AA556" s="62">
        <f t="shared" si="21"/>
        <v>555</v>
      </c>
      <c r="AB556" s="105" t="e">
        <v>#N/A</v>
      </c>
    </row>
    <row r="557" spans="23:28">
      <c r="W557" s="36" t="s">
        <v>791</v>
      </c>
      <c r="X557" s="62">
        <f t="shared" si="20"/>
        <v>556</v>
      </c>
      <c r="Y557" s="36" t="s">
        <v>791</v>
      </c>
      <c r="Z557" s="36" t="s">
        <v>94</v>
      </c>
      <c r="AA557" s="62">
        <f t="shared" si="21"/>
        <v>556</v>
      </c>
      <c r="AB557" s="105" t="e">
        <v>#N/A</v>
      </c>
    </row>
    <row r="558" spans="23:28">
      <c r="W558" s="36" t="s">
        <v>793</v>
      </c>
      <c r="X558" s="62">
        <f t="shared" si="20"/>
        <v>557</v>
      </c>
      <c r="Y558" s="36" t="s">
        <v>793</v>
      </c>
      <c r="Z558" s="36" t="s">
        <v>94</v>
      </c>
      <c r="AA558" s="62">
        <f t="shared" si="21"/>
        <v>557</v>
      </c>
      <c r="AB558" s="105" t="e">
        <v>#N/A</v>
      </c>
    </row>
    <row r="559" spans="23:28">
      <c r="W559" s="36" t="s">
        <v>798</v>
      </c>
      <c r="X559" s="62">
        <f t="shared" si="20"/>
        <v>558</v>
      </c>
      <c r="Y559" s="36" t="s">
        <v>798</v>
      </c>
      <c r="Z559" s="36" t="s">
        <v>94</v>
      </c>
      <c r="AA559" s="62">
        <f t="shared" si="21"/>
        <v>558</v>
      </c>
      <c r="AB559" s="105" t="e">
        <v>#N/A</v>
      </c>
    </row>
    <row r="560" spans="23:28">
      <c r="W560" s="36" t="s">
        <v>1697</v>
      </c>
      <c r="X560" s="62">
        <f t="shared" si="20"/>
        <v>559</v>
      </c>
      <c r="Y560" s="36" t="s">
        <v>1697</v>
      </c>
      <c r="Z560" s="36" t="s">
        <v>94</v>
      </c>
      <c r="AA560" s="62">
        <f t="shared" si="21"/>
        <v>559</v>
      </c>
      <c r="AB560" s="105" t="e">
        <v>#N/A</v>
      </c>
    </row>
    <row r="561" spans="23:28">
      <c r="W561" s="36" t="s">
        <v>1698</v>
      </c>
      <c r="X561" s="62">
        <f t="shared" si="20"/>
        <v>560</v>
      </c>
      <c r="Y561" s="36" t="s">
        <v>1698</v>
      </c>
      <c r="Z561" s="36" t="s">
        <v>94</v>
      </c>
      <c r="AA561" s="62">
        <f t="shared" si="21"/>
        <v>560</v>
      </c>
      <c r="AB561" s="105" t="s">
        <v>550</v>
      </c>
    </row>
    <row r="562" spans="23:28">
      <c r="W562" s="36" t="s">
        <v>1699</v>
      </c>
      <c r="X562" s="62">
        <f t="shared" si="20"/>
        <v>561</v>
      </c>
      <c r="Y562" s="36" t="s">
        <v>1699</v>
      </c>
      <c r="Z562" s="36" t="s">
        <v>94</v>
      </c>
      <c r="AA562" s="62">
        <f t="shared" si="21"/>
        <v>561</v>
      </c>
      <c r="AB562" s="105" t="e">
        <v>#N/A</v>
      </c>
    </row>
    <row r="563" spans="23:28">
      <c r="W563" s="36" t="s">
        <v>810</v>
      </c>
      <c r="X563" s="62">
        <f t="shared" si="20"/>
        <v>562</v>
      </c>
      <c r="Y563" s="36" t="s">
        <v>810</v>
      </c>
      <c r="Z563" s="36" t="s">
        <v>94</v>
      </c>
      <c r="AA563" s="62">
        <f t="shared" si="21"/>
        <v>562</v>
      </c>
      <c r="AB563" s="105" t="e">
        <v>#N/A</v>
      </c>
    </row>
    <row r="564" spans="23:28">
      <c r="W564" s="36" t="s">
        <v>1700</v>
      </c>
      <c r="X564" s="62">
        <f t="shared" si="20"/>
        <v>563</v>
      </c>
      <c r="Y564" s="36" t="s">
        <v>1700</v>
      </c>
      <c r="Z564" s="36" t="s">
        <v>94</v>
      </c>
      <c r="AA564" s="62">
        <f t="shared" si="21"/>
        <v>563</v>
      </c>
      <c r="AB564" s="105" t="e">
        <v>#N/A</v>
      </c>
    </row>
    <row r="565" spans="23:28">
      <c r="W565" s="36" t="s">
        <v>812</v>
      </c>
      <c r="X565" s="62">
        <f t="shared" si="20"/>
        <v>564</v>
      </c>
      <c r="Y565" s="36" t="s">
        <v>812</v>
      </c>
      <c r="Z565" s="36" t="s">
        <v>94</v>
      </c>
      <c r="AA565" s="62">
        <f t="shared" si="21"/>
        <v>564</v>
      </c>
      <c r="AB565" s="105" t="e">
        <v>#N/A</v>
      </c>
    </row>
    <row r="566" spans="23:28">
      <c r="W566" s="36" t="s">
        <v>1701</v>
      </c>
      <c r="X566" s="62">
        <f t="shared" si="20"/>
        <v>565</v>
      </c>
      <c r="Y566" s="36" t="s">
        <v>1701</v>
      </c>
      <c r="Z566" s="36" t="s">
        <v>94</v>
      </c>
      <c r="AA566" s="62">
        <f t="shared" si="21"/>
        <v>565</v>
      </c>
      <c r="AB566" s="105">
        <v>0</v>
      </c>
    </row>
    <row r="567" spans="23:28">
      <c r="W567" s="36" t="s">
        <v>826</v>
      </c>
      <c r="X567" s="62">
        <f t="shared" si="20"/>
        <v>566</v>
      </c>
      <c r="Y567" s="36" t="s">
        <v>826</v>
      </c>
      <c r="Z567" s="36" t="s">
        <v>94</v>
      </c>
      <c r="AA567" s="62">
        <f t="shared" si="21"/>
        <v>566</v>
      </c>
      <c r="AB567" s="105" t="e">
        <v>#N/A</v>
      </c>
    </row>
    <row r="568" spans="23:28">
      <c r="W568" s="36" t="s">
        <v>1702</v>
      </c>
      <c r="X568" s="62">
        <f t="shared" si="20"/>
        <v>567</v>
      </c>
      <c r="Y568" s="36" t="s">
        <v>1702</v>
      </c>
      <c r="Z568" s="36" t="s">
        <v>94</v>
      </c>
      <c r="AA568" s="62">
        <f t="shared" si="21"/>
        <v>567</v>
      </c>
      <c r="AB568" s="105" t="e">
        <v>#N/A</v>
      </c>
    </row>
    <row r="569" spans="23:28">
      <c r="W569" s="36" t="s">
        <v>1703</v>
      </c>
      <c r="X569" s="62">
        <f t="shared" si="20"/>
        <v>568</v>
      </c>
      <c r="Y569" s="36" t="s">
        <v>1703</v>
      </c>
      <c r="Z569" s="36" t="s">
        <v>94</v>
      </c>
      <c r="AA569" s="62">
        <f t="shared" si="21"/>
        <v>568</v>
      </c>
      <c r="AB569" s="105" t="e">
        <v>#N/A</v>
      </c>
    </row>
    <row r="570" spans="23:28">
      <c r="W570" s="36" t="s">
        <v>1704</v>
      </c>
      <c r="X570" s="62">
        <f t="shared" si="20"/>
        <v>569</v>
      </c>
      <c r="Y570" s="36" t="s">
        <v>1704</v>
      </c>
      <c r="Z570" s="36" t="s">
        <v>94</v>
      </c>
      <c r="AA570" s="62">
        <f t="shared" si="21"/>
        <v>569</v>
      </c>
      <c r="AB570" s="105" t="e">
        <v>#N/A</v>
      </c>
    </row>
    <row r="571" spans="23:28">
      <c r="W571" s="36" t="s">
        <v>841</v>
      </c>
      <c r="X571" s="62">
        <f t="shared" si="20"/>
        <v>570</v>
      </c>
      <c r="Y571" s="36" t="s">
        <v>841</v>
      </c>
      <c r="Z571" s="36" t="s">
        <v>94</v>
      </c>
      <c r="AA571" s="62">
        <f t="shared" si="21"/>
        <v>570</v>
      </c>
      <c r="AB571" s="105" t="e">
        <v>#N/A</v>
      </c>
    </row>
    <row r="572" spans="23:28">
      <c r="W572" s="36" t="s">
        <v>1705</v>
      </c>
      <c r="X572" s="62">
        <f t="shared" si="20"/>
        <v>571</v>
      </c>
      <c r="Y572" s="36" t="s">
        <v>1705</v>
      </c>
      <c r="Z572" s="36" t="s">
        <v>94</v>
      </c>
      <c r="AA572" s="62">
        <f t="shared" si="21"/>
        <v>571</v>
      </c>
      <c r="AB572" s="105" t="e">
        <v>#N/A</v>
      </c>
    </row>
    <row r="573" spans="23:28">
      <c r="W573" s="36" t="s">
        <v>1706</v>
      </c>
      <c r="X573" s="62">
        <f t="shared" si="20"/>
        <v>572</v>
      </c>
      <c r="Y573" s="36" t="s">
        <v>1706</v>
      </c>
      <c r="Z573" s="36" t="s">
        <v>94</v>
      </c>
      <c r="AA573" s="62">
        <f t="shared" si="21"/>
        <v>572</v>
      </c>
      <c r="AB573" s="105" t="e">
        <v>#N/A</v>
      </c>
    </row>
    <row r="574" spans="23:28">
      <c r="W574" s="36" t="s">
        <v>1707</v>
      </c>
      <c r="X574" s="62">
        <f t="shared" si="20"/>
        <v>573</v>
      </c>
      <c r="Y574" s="36" t="s">
        <v>1707</v>
      </c>
      <c r="Z574" s="36" t="s">
        <v>94</v>
      </c>
      <c r="AA574" s="62">
        <f t="shared" si="21"/>
        <v>573</v>
      </c>
      <c r="AB574" s="105" t="e">
        <v>#N/A</v>
      </c>
    </row>
    <row r="575" spans="23:28">
      <c r="W575" s="36" t="s">
        <v>1708</v>
      </c>
      <c r="X575" s="62">
        <f t="shared" si="20"/>
        <v>574</v>
      </c>
      <c r="Y575" s="36" t="s">
        <v>1708</v>
      </c>
      <c r="Z575" s="36" t="s">
        <v>94</v>
      </c>
      <c r="AA575" s="62">
        <f t="shared" si="21"/>
        <v>574</v>
      </c>
      <c r="AB575" s="105" t="s">
        <v>557</v>
      </c>
    </row>
    <row r="576" spans="23:28">
      <c r="W576" s="36" t="s">
        <v>1709</v>
      </c>
      <c r="X576" s="62">
        <f t="shared" si="20"/>
        <v>575</v>
      </c>
      <c r="Y576" s="36" t="s">
        <v>1709</v>
      </c>
      <c r="Z576" s="36" t="s">
        <v>59</v>
      </c>
      <c r="AA576" s="62">
        <f t="shared" si="21"/>
        <v>575</v>
      </c>
      <c r="AB576" s="105" t="e">
        <v>#N/A</v>
      </c>
    </row>
    <row r="577" spans="23:28">
      <c r="W577" s="36" t="s">
        <v>1710</v>
      </c>
      <c r="X577" s="62">
        <f t="shared" si="20"/>
        <v>576</v>
      </c>
      <c r="Y577" s="36" t="s">
        <v>1710</v>
      </c>
      <c r="Z577" s="36" t="s">
        <v>59</v>
      </c>
      <c r="AA577" s="62">
        <f t="shared" si="21"/>
        <v>576</v>
      </c>
      <c r="AB577" s="105" t="e">
        <v>#N/A</v>
      </c>
    </row>
    <row r="578" spans="23:28">
      <c r="W578" s="36" t="s">
        <v>1711</v>
      </c>
      <c r="X578" s="62">
        <f t="shared" si="20"/>
        <v>577</v>
      </c>
      <c r="Y578" s="36" t="s">
        <v>1711</v>
      </c>
      <c r="Z578" s="36" t="s">
        <v>59</v>
      </c>
      <c r="AA578" s="62">
        <f t="shared" si="21"/>
        <v>577</v>
      </c>
      <c r="AB578" s="105" t="e">
        <v>#N/A</v>
      </c>
    </row>
    <row r="579" spans="23:28">
      <c r="W579" s="36" t="s">
        <v>243</v>
      </c>
      <c r="X579" s="62">
        <f t="shared" si="20"/>
        <v>578</v>
      </c>
      <c r="Y579" s="36" t="s">
        <v>243</v>
      </c>
      <c r="Z579" s="36" t="s">
        <v>59</v>
      </c>
      <c r="AA579" s="62">
        <f t="shared" si="21"/>
        <v>578</v>
      </c>
      <c r="AB579" s="105" t="e">
        <v>#N/A</v>
      </c>
    </row>
    <row r="580" spans="23:28">
      <c r="W580" s="36" t="s">
        <v>1712</v>
      </c>
      <c r="X580" s="62">
        <f t="shared" ref="X580:X643" si="22">+X579+1</f>
        <v>579</v>
      </c>
      <c r="Y580" s="36" t="s">
        <v>1712</v>
      </c>
      <c r="Z580" s="36" t="s">
        <v>59</v>
      </c>
      <c r="AA580" s="62">
        <f t="shared" ref="AA580:AA643" si="23">+AA579+1</f>
        <v>579</v>
      </c>
      <c r="AB580" s="105" t="e">
        <v>#N/A</v>
      </c>
    </row>
    <row r="581" spans="23:28">
      <c r="W581" s="36" t="s">
        <v>1713</v>
      </c>
      <c r="X581" s="62">
        <f t="shared" si="22"/>
        <v>580</v>
      </c>
      <c r="Y581" s="36" t="s">
        <v>1713</v>
      </c>
      <c r="Z581" s="36" t="s">
        <v>59</v>
      </c>
      <c r="AA581" s="62">
        <f t="shared" si="23"/>
        <v>580</v>
      </c>
      <c r="AB581" s="105" t="e">
        <v>#N/A</v>
      </c>
    </row>
    <row r="582" spans="23:28">
      <c r="W582" s="36" t="s">
        <v>1714</v>
      </c>
      <c r="X582" s="62">
        <f t="shared" si="22"/>
        <v>581</v>
      </c>
      <c r="Y582" s="36" t="s">
        <v>1714</v>
      </c>
      <c r="Z582" s="36" t="s">
        <v>59</v>
      </c>
      <c r="AA582" s="62">
        <f t="shared" si="23"/>
        <v>581</v>
      </c>
      <c r="AB582" s="105" t="e">
        <v>#N/A</v>
      </c>
    </row>
    <row r="583" spans="23:28">
      <c r="W583" s="36" t="s">
        <v>1715</v>
      </c>
      <c r="X583" s="62">
        <f t="shared" si="22"/>
        <v>582</v>
      </c>
      <c r="Y583" s="36" t="s">
        <v>1715</v>
      </c>
      <c r="Z583" s="36" t="s">
        <v>59</v>
      </c>
      <c r="AA583" s="62">
        <f t="shared" si="23"/>
        <v>582</v>
      </c>
      <c r="AB583" s="105" t="e">
        <v>#N/A</v>
      </c>
    </row>
    <row r="584" spans="23:28">
      <c r="W584" s="36" t="s">
        <v>1716</v>
      </c>
      <c r="X584" s="62">
        <f t="shared" si="22"/>
        <v>583</v>
      </c>
      <c r="Y584" s="36" t="s">
        <v>1716</v>
      </c>
      <c r="Z584" s="36" t="s">
        <v>59</v>
      </c>
      <c r="AA584" s="62">
        <f t="shared" si="23"/>
        <v>583</v>
      </c>
      <c r="AB584" s="105" t="e">
        <v>#N/A</v>
      </c>
    </row>
    <row r="585" spans="23:28">
      <c r="W585" s="36" t="s">
        <v>1717</v>
      </c>
      <c r="X585" s="62">
        <f t="shared" si="22"/>
        <v>584</v>
      </c>
      <c r="Y585" s="36" t="s">
        <v>1717</v>
      </c>
      <c r="Z585" s="36" t="s">
        <v>59</v>
      </c>
      <c r="AA585" s="62">
        <f t="shared" si="23"/>
        <v>584</v>
      </c>
      <c r="AB585" s="105" t="e">
        <v>#N/A</v>
      </c>
    </row>
    <row r="586" spans="23:28">
      <c r="W586" s="36" t="s">
        <v>1718</v>
      </c>
      <c r="X586" s="62">
        <f t="shared" si="22"/>
        <v>585</v>
      </c>
      <c r="Y586" s="36" t="s">
        <v>1718</v>
      </c>
      <c r="Z586" s="36" t="s">
        <v>59</v>
      </c>
      <c r="AA586" s="62">
        <f t="shared" si="23"/>
        <v>585</v>
      </c>
      <c r="AB586" s="105" t="s">
        <v>565</v>
      </c>
    </row>
    <row r="587" spans="23:28">
      <c r="W587" s="36" t="s">
        <v>334</v>
      </c>
      <c r="X587" s="62">
        <f t="shared" si="22"/>
        <v>586</v>
      </c>
      <c r="Y587" s="36" t="s">
        <v>334</v>
      </c>
      <c r="Z587" s="36" t="s">
        <v>59</v>
      </c>
      <c r="AA587" s="62">
        <f t="shared" si="23"/>
        <v>586</v>
      </c>
      <c r="AB587" s="105" t="e">
        <v>#N/A</v>
      </c>
    </row>
    <row r="588" spans="23:28">
      <c r="W588" s="36" t="s">
        <v>375</v>
      </c>
      <c r="X588" s="62">
        <f t="shared" si="22"/>
        <v>587</v>
      </c>
      <c r="Y588" s="36" t="s">
        <v>375</v>
      </c>
      <c r="Z588" s="36" t="s">
        <v>59</v>
      </c>
      <c r="AA588" s="62">
        <f t="shared" si="23"/>
        <v>587</v>
      </c>
      <c r="AB588" s="105" t="s">
        <v>568</v>
      </c>
    </row>
    <row r="589" spans="23:28">
      <c r="W589" s="36" t="s">
        <v>1719</v>
      </c>
      <c r="X589" s="62">
        <f t="shared" si="22"/>
        <v>588</v>
      </c>
      <c r="Y589" s="36" t="s">
        <v>1719</v>
      </c>
      <c r="Z589" s="36" t="s">
        <v>59</v>
      </c>
      <c r="AA589" s="62">
        <f t="shared" si="23"/>
        <v>588</v>
      </c>
      <c r="AB589" s="105" t="e">
        <v>#N/A</v>
      </c>
    </row>
    <row r="590" spans="23:28">
      <c r="W590" s="36" t="s">
        <v>467</v>
      </c>
      <c r="X590" s="62">
        <f t="shared" si="22"/>
        <v>589</v>
      </c>
      <c r="Y590" s="36" t="s">
        <v>467</v>
      </c>
      <c r="Z590" s="36" t="s">
        <v>59</v>
      </c>
      <c r="AA590" s="62">
        <f t="shared" si="23"/>
        <v>589</v>
      </c>
      <c r="AB590" s="105" t="e">
        <v>#N/A</v>
      </c>
    </row>
    <row r="591" spans="23:28">
      <c r="W591" s="36" t="s">
        <v>1720</v>
      </c>
      <c r="X591" s="62">
        <f t="shared" si="22"/>
        <v>590</v>
      </c>
      <c r="Y591" s="36" t="s">
        <v>1720</v>
      </c>
      <c r="Z591" s="36" t="s">
        <v>59</v>
      </c>
      <c r="AA591" s="62">
        <f t="shared" si="23"/>
        <v>590</v>
      </c>
      <c r="AB591" s="105" t="e">
        <v>#N/A</v>
      </c>
    </row>
    <row r="592" spans="23:28">
      <c r="W592" s="36" t="s">
        <v>1721</v>
      </c>
      <c r="X592" s="62">
        <f t="shared" si="22"/>
        <v>591</v>
      </c>
      <c r="Y592" s="36" t="s">
        <v>1721</v>
      </c>
      <c r="Z592" s="36" t="s">
        <v>59</v>
      </c>
      <c r="AA592" s="62">
        <f t="shared" si="23"/>
        <v>591</v>
      </c>
      <c r="AB592" s="105" t="e">
        <v>#N/A</v>
      </c>
    </row>
    <row r="593" spans="23:28">
      <c r="W593" s="36" t="s">
        <v>552</v>
      </c>
      <c r="X593" s="62">
        <f t="shared" si="22"/>
        <v>592</v>
      </c>
      <c r="Y593" s="36" t="s">
        <v>552</v>
      </c>
      <c r="Z593" s="36" t="s">
        <v>59</v>
      </c>
      <c r="AA593" s="62">
        <f t="shared" si="23"/>
        <v>592</v>
      </c>
      <c r="AB593" s="105" t="e">
        <v>#N/A</v>
      </c>
    </row>
    <row r="594" spans="23:28">
      <c r="W594" s="36" t="s">
        <v>1722</v>
      </c>
      <c r="X594" s="62">
        <f t="shared" si="22"/>
        <v>593</v>
      </c>
      <c r="Y594" s="36" t="s">
        <v>1722</v>
      </c>
      <c r="Z594" s="36" t="s">
        <v>59</v>
      </c>
      <c r="AA594" s="62">
        <f t="shared" si="23"/>
        <v>593</v>
      </c>
      <c r="AB594" s="105" t="e">
        <v>#N/A</v>
      </c>
    </row>
    <row r="595" spans="23:28">
      <c r="W595" s="36" t="s">
        <v>1723</v>
      </c>
      <c r="X595" s="62">
        <f t="shared" si="22"/>
        <v>594</v>
      </c>
      <c r="Y595" s="36" t="s">
        <v>1723</v>
      </c>
      <c r="Z595" s="36" t="s">
        <v>59</v>
      </c>
      <c r="AA595" s="62">
        <f t="shared" si="23"/>
        <v>594</v>
      </c>
      <c r="AB595" s="105" t="e">
        <v>#N/A</v>
      </c>
    </row>
    <row r="596" spans="23:28">
      <c r="W596" s="36" t="s">
        <v>1724</v>
      </c>
      <c r="X596" s="62">
        <f t="shared" si="22"/>
        <v>595</v>
      </c>
      <c r="Y596" s="36" t="s">
        <v>1724</v>
      </c>
      <c r="Z596" s="36" t="s">
        <v>59</v>
      </c>
      <c r="AA596" s="62">
        <f t="shared" si="23"/>
        <v>595</v>
      </c>
      <c r="AB596" s="105" t="e">
        <v>#N/A</v>
      </c>
    </row>
    <row r="597" spans="23:28">
      <c r="W597" s="36" t="s">
        <v>1725</v>
      </c>
      <c r="X597" s="62">
        <f t="shared" si="22"/>
        <v>596</v>
      </c>
      <c r="Y597" s="36" t="s">
        <v>1725</v>
      </c>
      <c r="Z597" s="36" t="s">
        <v>59</v>
      </c>
      <c r="AA597" s="62">
        <f t="shared" si="23"/>
        <v>596</v>
      </c>
      <c r="AB597" s="105" t="e">
        <v>#N/A</v>
      </c>
    </row>
    <row r="598" spans="23:28">
      <c r="W598" s="36" t="s">
        <v>1726</v>
      </c>
      <c r="X598" s="62">
        <f t="shared" si="22"/>
        <v>597</v>
      </c>
      <c r="Y598" s="36" t="s">
        <v>1726</v>
      </c>
      <c r="Z598" s="36" t="s">
        <v>59</v>
      </c>
      <c r="AA598" s="62">
        <f t="shared" si="23"/>
        <v>597</v>
      </c>
      <c r="AB598" s="105" t="e">
        <v>#N/A</v>
      </c>
    </row>
    <row r="599" spans="23:28">
      <c r="W599" s="36" t="s">
        <v>1727</v>
      </c>
      <c r="X599" s="62">
        <f t="shared" si="22"/>
        <v>598</v>
      </c>
      <c r="Y599" s="36" t="s">
        <v>1727</v>
      </c>
      <c r="Z599" s="36" t="s">
        <v>59</v>
      </c>
      <c r="AA599" s="62">
        <f t="shared" si="23"/>
        <v>598</v>
      </c>
      <c r="AB599" s="105" t="e">
        <v>#N/A</v>
      </c>
    </row>
    <row r="600" spans="23:28">
      <c r="W600" s="36" t="s">
        <v>1728</v>
      </c>
      <c r="X600" s="62">
        <f t="shared" si="22"/>
        <v>599</v>
      </c>
      <c r="Y600" s="36" t="s">
        <v>1728</v>
      </c>
      <c r="Z600" s="36" t="s">
        <v>59</v>
      </c>
      <c r="AA600" s="62">
        <f t="shared" si="23"/>
        <v>599</v>
      </c>
      <c r="AB600" s="105" t="e">
        <v>#N/A</v>
      </c>
    </row>
    <row r="601" spans="23:28">
      <c r="W601" s="36" t="s">
        <v>1729</v>
      </c>
      <c r="X601" s="62">
        <f t="shared" si="22"/>
        <v>600</v>
      </c>
      <c r="Y601" s="36" t="s">
        <v>1729</v>
      </c>
      <c r="Z601" s="36" t="s">
        <v>59</v>
      </c>
      <c r="AA601" s="62">
        <f t="shared" si="23"/>
        <v>600</v>
      </c>
      <c r="AB601" s="105" t="e">
        <v>#N/A</v>
      </c>
    </row>
    <row r="602" spans="23:28">
      <c r="W602" s="36" t="s">
        <v>1730</v>
      </c>
      <c r="X602" s="62">
        <f t="shared" si="22"/>
        <v>601</v>
      </c>
      <c r="Y602" s="36" t="s">
        <v>1730</v>
      </c>
      <c r="Z602" s="36" t="s">
        <v>59</v>
      </c>
      <c r="AA602" s="62">
        <f t="shared" si="23"/>
        <v>601</v>
      </c>
      <c r="AB602" s="105" t="e">
        <v>#N/A</v>
      </c>
    </row>
    <row r="603" spans="23:28">
      <c r="W603" s="36" t="s">
        <v>1731</v>
      </c>
      <c r="X603" s="62">
        <f t="shared" si="22"/>
        <v>602</v>
      </c>
      <c r="Y603" s="36" t="s">
        <v>1731</v>
      </c>
      <c r="Z603" s="36" t="s">
        <v>59</v>
      </c>
      <c r="AA603" s="62">
        <f t="shared" si="23"/>
        <v>602</v>
      </c>
      <c r="AB603" s="105" t="e">
        <v>#N/A</v>
      </c>
    </row>
    <row r="604" spans="23:28">
      <c r="W604" s="36" t="s">
        <v>1732</v>
      </c>
      <c r="X604" s="62">
        <f t="shared" si="22"/>
        <v>603</v>
      </c>
      <c r="Y604" s="36" t="s">
        <v>1732</v>
      </c>
      <c r="Z604" s="36" t="s">
        <v>59</v>
      </c>
      <c r="AA604" s="62">
        <f t="shared" si="23"/>
        <v>603</v>
      </c>
      <c r="AB604" s="105" t="e">
        <v>#N/A</v>
      </c>
    </row>
    <row r="605" spans="23:28">
      <c r="W605" s="36" t="s">
        <v>1733</v>
      </c>
      <c r="X605" s="62">
        <f t="shared" si="22"/>
        <v>604</v>
      </c>
      <c r="Y605" s="36" t="s">
        <v>1733</v>
      </c>
      <c r="Z605" s="36" t="s">
        <v>59</v>
      </c>
      <c r="AA605" s="62">
        <f t="shared" si="23"/>
        <v>604</v>
      </c>
      <c r="AB605" s="105" t="e">
        <v>#N/A</v>
      </c>
    </row>
    <row r="606" spans="23:28">
      <c r="W606" s="36" t="s">
        <v>1734</v>
      </c>
      <c r="X606" s="62">
        <f t="shared" si="22"/>
        <v>605</v>
      </c>
      <c r="Y606" s="36" t="s">
        <v>1734</v>
      </c>
      <c r="Z606" s="36" t="s">
        <v>59</v>
      </c>
      <c r="AA606" s="62">
        <f t="shared" si="23"/>
        <v>605</v>
      </c>
      <c r="AB606" s="105" t="e">
        <v>#N/A</v>
      </c>
    </row>
    <row r="607" spans="23:28">
      <c r="W607" s="36" t="s">
        <v>581</v>
      </c>
      <c r="X607" s="62">
        <f t="shared" si="22"/>
        <v>606</v>
      </c>
      <c r="Y607" s="36" t="s">
        <v>581</v>
      </c>
      <c r="Z607" s="36" t="s">
        <v>69</v>
      </c>
      <c r="AA607" s="62">
        <f t="shared" si="23"/>
        <v>606</v>
      </c>
      <c r="AB607" s="105" t="e">
        <v>#N/A</v>
      </c>
    </row>
    <row r="608" spans="23:28">
      <c r="W608" s="36" t="s">
        <v>68</v>
      </c>
      <c r="X608" s="62">
        <f t="shared" si="22"/>
        <v>607</v>
      </c>
      <c r="Y608" s="36" t="s">
        <v>68</v>
      </c>
      <c r="Z608" s="36" t="s">
        <v>69</v>
      </c>
      <c r="AA608" s="62">
        <f t="shared" si="23"/>
        <v>607</v>
      </c>
      <c r="AB608" s="105" t="e">
        <v>#N/A</v>
      </c>
    </row>
    <row r="609" spans="23:28">
      <c r="W609" s="36" t="s">
        <v>86</v>
      </c>
      <c r="X609" s="62">
        <f t="shared" si="22"/>
        <v>608</v>
      </c>
      <c r="Y609" s="36" t="s">
        <v>86</v>
      </c>
      <c r="Z609" s="36" t="s">
        <v>69</v>
      </c>
      <c r="AA609" s="62">
        <f t="shared" si="23"/>
        <v>608</v>
      </c>
      <c r="AB609" s="105" t="e">
        <v>#N/A</v>
      </c>
    </row>
    <row r="610" spans="23:28">
      <c r="W610" s="36" t="s">
        <v>135</v>
      </c>
      <c r="X610" s="62">
        <f t="shared" si="22"/>
        <v>609</v>
      </c>
      <c r="Y610" s="36" t="s">
        <v>135</v>
      </c>
      <c r="Z610" s="36" t="s">
        <v>69</v>
      </c>
      <c r="AA610" s="62">
        <f t="shared" si="23"/>
        <v>609</v>
      </c>
      <c r="AB610" s="105" t="s">
        <v>579</v>
      </c>
    </row>
    <row r="611" spans="23:28">
      <c r="W611" s="36" t="s">
        <v>176</v>
      </c>
      <c r="X611" s="62">
        <f t="shared" si="22"/>
        <v>610</v>
      </c>
      <c r="Y611" s="36" t="s">
        <v>176</v>
      </c>
      <c r="Z611" s="36" t="s">
        <v>69</v>
      </c>
      <c r="AA611" s="62">
        <f t="shared" si="23"/>
        <v>610</v>
      </c>
      <c r="AB611" s="105" t="e">
        <v>#N/A</v>
      </c>
    </row>
    <row r="612" spans="23:28">
      <c r="W612" s="36" t="s">
        <v>188</v>
      </c>
      <c r="X612" s="62">
        <f t="shared" si="22"/>
        <v>611</v>
      </c>
      <c r="Y612" s="36" t="s">
        <v>188</v>
      </c>
      <c r="Z612" s="36" t="s">
        <v>69</v>
      </c>
      <c r="AA612" s="62">
        <f t="shared" si="23"/>
        <v>611</v>
      </c>
      <c r="AB612" s="105" t="s">
        <v>582</v>
      </c>
    </row>
    <row r="613" spans="23:28">
      <c r="W613" s="36" t="s">
        <v>249</v>
      </c>
      <c r="X613" s="62">
        <f t="shared" si="22"/>
        <v>612</v>
      </c>
      <c r="Y613" s="36" t="s">
        <v>249</v>
      </c>
      <c r="Z613" s="36" t="s">
        <v>69</v>
      </c>
      <c r="AA613" s="62">
        <f t="shared" si="23"/>
        <v>612</v>
      </c>
      <c r="AB613" s="105" t="e">
        <v>#N/A</v>
      </c>
    </row>
    <row r="614" spans="23:28">
      <c r="W614" s="36" t="s">
        <v>294</v>
      </c>
      <c r="X614" s="62">
        <f t="shared" si="22"/>
        <v>613</v>
      </c>
      <c r="Y614" s="36" t="s">
        <v>294</v>
      </c>
      <c r="Z614" s="36" t="s">
        <v>69</v>
      </c>
      <c r="AA614" s="62">
        <f t="shared" si="23"/>
        <v>613</v>
      </c>
      <c r="AB614" s="105" t="e">
        <v>#N/A</v>
      </c>
    </row>
    <row r="615" spans="23:28">
      <c r="W615" s="36" t="s">
        <v>332</v>
      </c>
      <c r="X615" s="62">
        <f t="shared" si="22"/>
        <v>614</v>
      </c>
      <c r="Y615" s="36" t="s">
        <v>332</v>
      </c>
      <c r="Z615" s="36" t="s">
        <v>69</v>
      </c>
      <c r="AA615" s="62">
        <f t="shared" si="23"/>
        <v>614</v>
      </c>
      <c r="AB615" s="105" t="e">
        <v>#N/A</v>
      </c>
    </row>
    <row r="616" spans="23:28">
      <c r="W616" s="36" t="s">
        <v>1735</v>
      </c>
      <c r="X616" s="62">
        <f t="shared" si="22"/>
        <v>615</v>
      </c>
      <c r="Y616" s="36" t="s">
        <v>1735</v>
      </c>
      <c r="Z616" s="36" t="s">
        <v>69</v>
      </c>
      <c r="AA616" s="62">
        <f t="shared" si="23"/>
        <v>615</v>
      </c>
      <c r="AB616" s="105" t="e">
        <v>#N/A</v>
      </c>
    </row>
    <row r="617" spans="23:28">
      <c r="W617" s="36" t="s">
        <v>1736</v>
      </c>
      <c r="X617" s="62">
        <f t="shared" si="22"/>
        <v>616</v>
      </c>
      <c r="Y617" s="36" t="s">
        <v>1736</v>
      </c>
      <c r="Z617" s="36" t="s">
        <v>69</v>
      </c>
      <c r="AA617" s="62">
        <f t="shared" si="23"/>
        <v>616</v>
      </c>
      <c r="AB617" s="105" t="e">
        <v>#N/A</v>
      </c>
    </row>
    <row r="618" spans="23:28">
      <c r="W618" s="36" t="s">
        <v>428</v>
      </c>
      <c r="X618" s="62">
        <f t="shared" si="22"/>
        <v>617</v>
      </c>
      <c r="Y618" s="36" t="s">
        <v>428</v>
      </c>
      <c r="Z618" s="36" t="s">
        <v>69</v>
      </c>
      <c r="AA618" s="62">
        <f t="shared" si="23"/>
        <v>617</v>
      </c>
      <c r="AB618" s="105" t="e">
        <v>#N/A</v>
      </c>
    </row>
    <row r="619" spans="23:28">
      <c r="W619" s="36" t="s">
        <v>1737</v>
      </c>
      <c r="X619" s="62">
        <f t="shared" si="22"/>
        <v>618</v>
      </c>
      <c r="Y619" s="36" t="s">
        <v>1737</v>
      </c>
      <c r="Z619" s="36" t="s">
        <v>69</v>
      </c>
      <c r="AA619" s="62">
        <f t="shared" si="23"/>
        <v>618</v>
      </c>
      <c r="AB619" s="105" t="e">
        <v>#N/A</v>
      </c>
    </row>
    <row r="620" spans="23:28">
      <c r="W620" s="36" t="s">
        <v>458</v>
      </c>
      <c r="X620" s="62">
        <f t="shared" si="22"/>
        <v>619</v>
      </c>
      <c r="Y620" s="36" t="s">
        <v>458</v>
      </c>
      <c r="Z620" s="36" t="s">
        <v>69</v>
      </c>
      <c r="AA620" s="62">
        <f t="shared" si="23"/>
        <v>619</v>
      </c>
      <c r="AB620" s="105" t="e">
        <v>#N/A</v>
      </c>
    </row>
    <row r="621" spans="23:28">
      <c r="W621" s="36" t="s">
        <v>1738</v>
      </c>
      <c r="X621" s="62">
        <f t="shared" si="22"/>
        <v>620</v>
      </c>
      <c r="Y621" s="36" t="s">
        <v>1738</v>
      </c>
      <c r="Z621" s="36" t="s">
        <v>69</v>
      </c>
      <c r="AA621" s="62">
        <f t="shared" si="23"/>
        <v>620</v>
      </c>
      <c r="AB621" s="105" t="s">
        <v>588</v>
      </c>
    </row>
    <row r="622" spans="23:28">
      <c r="W622" s="36" t="s">
        <v>466</v>
      </c>
      <c r="X622" s="62">
        <f t="shared" si="22"/>
        <v>621</v>
      </c>
      <c r="Y622" s="36" t="s">
        <v>466</v>
      </c>
      <c r="Z622" s="36" t="s">
        <v>69</v>
      </c>
      <c r="AA622" s="62">
        <f t="shared" si="23"/>
        <v>621</v>
      </c>
      <c r="AB622" s="105" t="e">
        <v>#N/A</v>
      </c>
    </row>
    <row r="623" spans="23:28">
      <c r="W623" s="36" t="s">
        <v>473</v>
      </c>
      <c r="X623" s="62">
        <f t="shared" si="22"/>
        <v>622</v>
      </c>
      <c r="Y623" s="36" t="s">
        <v>473</v>
      </c>
      <c r="Z623" s="36" t="s">
        <v>69</v>
      </c>
      <c r="AA623" s="62">
        <f t="shared" si="23"/>
        <v>622</v>
      </c>
      <c r="AB623" s="105" t="e">
        <v>#N/A</v>
      </c>
    </row>
    <row r="624" spans="23:28">
      <c r="W624" s="36" t="s">
        <v>501</v>
      </c>
      <c r="X624" s="62">
        <f t="shared" si="22"/>
        <v>623</v>
      </c>
      <c r="Y624" s="36" t="s">
        <v>501</v>
      </c>
      <c r="Z624" s="36" t="s">
        <v>69</v>
      </c>
      <c r="AA624" s="62">
        <f t="shared" si="23"/>
        <v>623</v>
      </c>
      <c r="AB624" s="105" t="e">
        <v>#N/A</v>
      </c>
    </row>
    <row r="625" spans="23:28">
      <c r="W625" s="36" t="s">
        <v>1739</v>
      </c>
      <c r="X625" s="62">
        <f t="shared" si="22"/>
        <v>624</v>
      </c>
      <c r="Y625" s="36" t="s">
        <v>1739</v>
      </c>
      <c r="Z625" s="36" t="s">
        <v>69</v>
      </c>
      <c r="AA625" s="62">
        <f t="shared" si="23"/>
        <v>624</v>
      </c>
      <c r="AB625" s="105" t="e">
        <v>#N/A</v>
      </c>
    </row>
    <row r="626" spans="23:28">
      <c r="W626" s="36" t="s">
        <v>597</v>
      </c>
      <c r="X626" s="62">
        <f t="shared" si="22"/>
        <v>625</v>
      </c>
      <c r="Y626" s="36" t="s">
        <v>597</v>
      </c>
      <c r="Z626" s="36" t="s">
        <v>69</v>
      </c>
      <c r="AA626" s="62">
        <f t="shared" si="23"/>
        <v>625</v>
      </c>
      <c r="AB626" s="105" t="s">
        <v>592</v>
      </c>
    </row>
    <row r="627" spans="23:28">
      <c r="W627" s="36" t="s">
        <v>607</v>
      </c>
      <c r="X627" s="62">
        <f t="shared" si="22"/>
        <v>626</v>
      </c>
      <c r="Y627" s="36" t="s">
        <v>607</v>
      </c>
      <c r="Z627" s="36" t="s">
        <v>69</v>
      </c>
      <c r="AA627" s="62">
        <f t="shared" si="23"/>
        <v>626</v>
      </c>
      <c r="AB627" s="105" t="e">
        <v>#N/A</v>
      </c>
    </row>
    <row r="628" spans="23:28">
      <c r="W628" s="36" t="s">
        <v>613</v>
      </c>
      <c r="X628" s="62">
        <f t="shared" si="22"/>
        <v>627</v>
      </c>
      <c r="Y628" s="36" t="s">
        <v>613</v>
      </c>
      <c r="Z628" s="36" t="s">
        <v>69</v>
      </c>
      <c r="AA628" s="62">
        <f t="shared" si="23"/>
        <v>627</v>
      </c>
      <c r="AB628" s="105" t="e">
        <v>#N/A</v>
      </c>
    </row>
    <row r="629" spans="23:28">
      <c r="W629" s="36" t="s">
        <v>1740</v>
      </c>
      <c r="X629" s="62">
        <f t="shared" si="22"/>
        <v>628</v>
      </c>
      <c r="Y629" s="36" t="s">
        <v>1740</v>
      </c>
      <c r="Z629" s="36" t="s">
        <v>69</v>
      </c>
      <c r="AA629" s="62">
        <f t="shared" si="23"/>
        <v>628</v>
      </c>
      <c r="AB629" s="105" t="e">
        <v>#N/A</v>
      </c>
    </row>
    <row r="630" spans="23:28">
      <c r="W630" s="36" t="s">
        <v>648</v>
      </c>
      <c r="X630" s="62">
        <f t="shared" si="22"/>
        <v>629</v>
      </c>
      <c r="Y630" s="36" t="s">
        <v>648</v>
      </c>
      <c r="Z630" s="36" t="s">
        <v>69</v>
      </c>
      <c r="AA630" s="62">
        <f t="shared" si="23"/>
        <v>629</v>
      </c>
      <c r="AB630" s="105" t="e">
        <v>#N/A</v>
      </c>
    </row>
    <row r="631" spans="23:28">
      <c r="W631" s="36" t="s">
        <v>649</v>
      </c>
      <c r="X631" s="62">
        <f t="shared" si="22"/>
        <v>630</v>
      </c>
      <c r="Y631" s="36" t="s">
        <v>649</v>
      </c>
      <c r="Z631" s="36" t="s">
        <v>69</v>
      </c>
      <c r="AA631" s="62">
        <f t="shared" si="23"/>
        <v>630</v>
      </c>
      <c r="AB631" s="105" t="e">
        <v>#N/A</v>
      </c>
    </row>
    <row r="632" spans="23:28">
      <c r="W632" s="36" t="s">
        <v>705</v>
      </c>
      <c r="X632" s="62">
        <f t="shared" si="22"/>
        <v>631</v>
      </c>
      <c r="Y632" s="36" t="s">
        <v>705</v>
      </c>
      <c r="Z632" s="36" t="s">
        <v>69</v>
      </c>
      <c r="AA632" s="62">
        <f t="shared" si="23"/>
        <v>631</v>
      </c>
      <c r="AB632" s="105" t="e">
        <v>#N/A</v>
      </c>
    </row>
    <row r="633" spans="23:28">
      <c r="W633" s="36" t="s">
        <v>713</v>
      </c>
      <c r="X633" s="62">
        <f t="shared" si="22"/>
        <v>632</v>
      </c>
      <c r="Y633" s="36" t="s">
        <v>713</v>
      </c>
      <c r="Z633" s="36" t="s">
        <v>69</v>
      </c>
      <c r="AA633" s="62">
        <f t="shared" si="23"/>
        <v>632</v>
      </c>
      <c r="AB633" s="105" t="e">
        <v>#N/A</v>
      </c>
    </row>
    <row r="634" spans="23:28">
      <c r="W634" s="36" t="s">
        <v>1741</v>
      </c>
      <c r="X634" s="62">
        <f t="shared" si="22"/>
        <v>633</v>
      </c>
      <c r="Y634" s="36" t="s">
        <v>1741</v>
      </c>
      <c r="Z634" s="36" t="s">
        <v>69</v>
      </c>
      <c r="AA634" s="62">
        <f t="shared" si="23"/>
        <v>633</v>
      </c>
      <c r="AB634" s="105" t="e">
        <v>#N/A</v>
      </c>
    </row>
    <row r="635" spans="23:28">
      <c r="W635" s="36" t="s">
        <v>1742</v>
      </c>
      <c r="X635" s="62">
        <f t="shared" si="22"/>
        <v>634</v>
      </c>
      <c r="Y635" s="36" t="s">
        <v>1742</v>
      </c>
      <c r="Z635" s="36" t="s">
        <v>69</v>
      </c>
      <c r="AA635" s="62">
        <f t="shared" si="23"/>
        <v>634</v>
      </c>
      <c r="AB635" s="105" t="e">
        <v>#N/A</v>
      </c>
    </row>
    <row r="636" spans="23:28">
      <c r="W636" s="36" t="s">
        <v>764</v>
      </c>
      <c r="X636" s="62">
        <f t="shared" si="22"/>
        <v>635</v>
      </c>
      <c r="Y636" s="36" t="s">
        <v>764</v>
      </c>
      <c r="Z636" s="36" t="s">
        <v>69</v>
      </c>
      <c r="AA636" s="62">
        <f t="shared" si="23"/>
        <v>635</v>
      </c>
      <c r="AB636" s="105" t="e">
        <v>#N/A</v>
      </c>
    </row>
    <row r="637" spans="23:28">
      <c r="W637" s="36" t="s">
        <v>778</v>
      </c>
      <c r="X637" s="62">
        <f t="shared" si="22"/>
        <v>636</v>
      </c>
      <c r="Y637" s="36" t="s">
        <v>778</v>
      </c>
      <c r="Z637" s="36" t="s">
        <v>69</v>
      </c>
      <c r="AA637" s="62">
        <f t="shared" si="23"/>
        <v>636</v>
      </c>
      <c r="AB637" s="105" t="e">
        <v>#N/A</v>
      </c>
    </row>
    <row r="638" spans="23:28">
      <c r="W638" s="36" t="s">
        <v>790</v>
      </c>
      <c r="X638" s="62">
        <f t="shared" si="22"/>
        <v>637</v>
      </c>
      <c r="Y638" s="36" t="s">
        <v>790</v>
      </c>
      <c r="Z638" s="36" t="s">
        <v>69</v>
      </c>
      <c r="AA638" s="62">
        <f t="shared" si="23"/>
        <v>637</v>
      </c>
      <c r="AB638" s="105" t="e">
        <v>#N/A</v>
      </c>
    </row>
    <row r="639" spans="23:28">
      <c r="W639" s="36" t="s">
        <v>783</v>
      </c>
      <c r="X639" s="62">
        <f t="shared" si="22"/>
        <v>638</v>
      </c>
      <c r="Y639" s="36" t="s">
        <v>783</v>
      </c>
      <c r="Z639" s="36" t="s">
        <v>69</v>
      </c>
      <c r="AA639" s="62">
        <f t="shared" si="23"/>
        <v>638</v>
      </c>
      <c r="AB639" s="105" t="e">
        <v>#N/A</v>
      </c>
    </row>
    <row r="640" spans="23:28">
      <c r="W640" s="36" t="s">
        <v>789</v>
      </c>
      <c r="X640" s="62">
        <f t="shared" si="22"/>
        <v>639</v>
      </c>
      <c r="Y640" s="36" t="s">
        <v>789</v>
      </c>
      <c r="Z640" s="36" t="s">
        <v>69</v>
      </c>
      <c r="AA640" s="62">
        <f t="shared" si="23"/>
        <v>639</v>
      </c>
      <c r="AB640" s="105" t="e">
        <v>#N/A</v>
      </c>
    </row>
    <row r="641" spans="23:28">
      <c r="W641" s="36" t="s">
        <v>1743</v>
      </c>
      <c r="X641" s="62">
        <f t="shared" si="22"/>
        <v>640</v>
      </c>
      <c r="Y641" s="36" t="s">
        <v>1743</v>
      </c>
      <c r="Z641" s="36" t="s">
        <v>69</v>
      </c>
      <c r="AA641" s="62">
        <f t="shared" si="23"/>
        <v>640</v>
      </c>
      <c r="AB641" s="105" t="e">
        <v>#N/A</v>
      </c>
    </row>
    <row r="642" spans="23:28">
      <c r="W642" s="36" t="s">
        <v>840</v>
      </c>
      <c r="X642" s="62">
        <f t="shared" si="22"/>
        <v>641</v>
      </c>
      <c r="Y642" s="36" t="s">
        <v>840</v>
      </c>
      <c r="Z642" s="36" t="s">
        <v>69</v>
      </c>
      <c r="AA642" s="62">
        <f t="shared" si="23"/>
        <v>641</v>
      </c>
      <c r="AB642" s="105" t="e">
        <v>#N/A</v>
      </c>
    </row>
    <row r="643" spans="23:28">
      <c r="W643" s="36" t="s">
        <v>1744</v>
      </c>
      <c r="X643" s="62">
        <f t="shared" si="22"/>
        <v>642</v>
      </c>
      <c r="Y643" s="36" t="s">
        <v>1744</v>
      </c>
      <c r="Z643" s="36" t="s">
        <v>69</v>
      </c>
      <c r="AA643" s="62">
        <f t="shared" si="23"/>
        <v>642</v>
      </c>
      <c r="AB643" s="105" t="e">
        <v>#N/A</v>
      </c>
    </row>
    <row r="644" spans="23:28">
      <c r="W644" s="36" t="s">
        <v>703</v>
      </c>
      <c r="X644" s="62">
        <f t="shared" ref="X644:X707" si="24">+X643+1</f>
        <v>643</v>
      </c>
      <c r="Y644" s="36" t="s">
        <v>703</v>
      </c>
      <c r="Z644" s="36" t="s">
        <v>154</v>
      </c>
      <c r="AA644" s="62">
        <f t="shared" ref="AA644:AA707" si="25">+AA643+1</f>
        <v>643</v>
      </c>
      <c r="AB644" s="105" t="e">
        <v>#N/A</v>
      </c>
    </row>
    <row r="645" spans="23:28">
      <c r="W645" s="36" t="s">
        <v>1745</v>
      </c>
      <c r="X645" s="62">
        <f t="shared" si="24"/>
        <v>644</v>
      </c>
      <c r="Y645" s="36" t="s">
        <v>1745</v>
      </c>
      <c r="Z645" s="36" t="s">
        <v>154</v>
      </c>
      <c r="AA645" s="62">
        <f t="shared" si="25"/>
        <v>644</v>
      </c>
      <c r="AB645" s="105" t="e">
        <v>#N/A</v>
      </c>
    </row>
    <row r="646" spans="23:28">
      <c r="W646" s="36" t="s">
        <v>254</v>
      </c>
      <c r="X646" s="62">
        <f t="shared" si="24"/>
        <v>645</v>
      </c>
      <c r="Y646" s="36" t="s">
        <v>254</v>
      </c>
      <c r="Z646" s="36" t="s">
        <v>154</v>
      </c>
      <c r="AA646" s="62">
        <f t="shared" si="25"/>
        <v>645</v>
      </c>
      <c r="AB646" s="105" t="e">
        <v>#N/A</v>
      </c>
    </row>
    <row r="647" spans="23:28">
      <c r="W647" s="36" t="s">
        <v>364</v>
      </c>
      <c r="X647" s="62">
        <f t="shared" si="24"/>
        <v>646</v>
      </c>
      <c r="Y647" s="36" t="s">
        <v>364</v>
      </c>
      <c r="Z647" s="36" t="s">
        <v>154</v>
      </c>
      <c r="AA647" s="62">
        <f t="shared" si="25"/>
        <v>646</v>
      </c>
      <c r="AB647" s="105" t="e">
        <v>#N/A</v>
      </c>
    </row>
    <row r="648" spans="23:28">
      <c r="W648" s="36" t="s">
        <v>1746</v>
      </c>
      <c r="X648" s="62">
        <f t="shared" si="24"/>
        <v>647</v>
      </c>
      <c r="Y648" s="36" t="s">
        <v>1746</v>
      </c>
      <c r="Z648" s="36" t="s">
        <v>154</v>
      </c>
      <c r="AA648" s="62">
        <f t="shared" si="25"/>
        <v>647</v>
      </c>
      <c r="AB648" s="105" t="e">
        <v>#N/A</v>
      </c>
    </row>
    <row r="649" spans="23:28">
      <c r="W649" s="36" t="s">
        <v>391</v>
      </c>
      <c r="X649" s="62">
        <f t="shared" si="24"/>
        <v>648</v>
      </c>
      <c r="Y649" s="36" t="s">
        <v>391</v>
      </c>
      <c r="Z649" s="36" t="s">
        <v>154</v>
      </c>
      <c r="AA649" s="62">
        <f t="shared" si="25"/>
        <v>648</v>
      </c>
      <c r="AB649" s="105" t="s">
        <v>611</v>
      </c>
    </row>
    <row r="650" spans="23:28">
      <c r="W650" s="36" t="s">
        <v>413</v>
      </c>
      <c r="X650" s="62">
        <f t="shared" si="24"/>
        <v>649</v>
      </c>
      <c r="Y650" s="36" t="s">
        <v>413</v>
      </c>
      <c r="Z650" s="36" t="s">
        <v>154</v>
      </c>
      <c r="AA650" s="62">
        <f t="shared" si="25"/>
        <v>649</v>
      </c>
      <c r="AB650" s="105" t="e">
        <v>#N/A</v>
      </c>
    </row>
    <row r="651" spans="23:28">
      <c r="W651" s="36" t="s">
        <v>454</v>
      </c>
      <c r="X651" s="62">
        <f t="shared" si="24"/>
        <v>650</v>
      </c>
      <c r="Y651" s="36" t="s">
        <v>454</v>
      </c>
      <c r="Z651" s="36" t="s">
        <v>154</v>
      </c>
      <c r="AA651" s="62">
        <f t="shared" si="25"/>
        <v>650</v>
      </c>
      <c r="AB651" s="105" t="e">
        <v>#N/A</v>
      </c>
    </row>
    <row r="652" spans="23:28">
      <c r="W652" s="36" t="s">
        <v>490</v>
      </c>
      <c r="X652" s="62">
        <f t="shared" si="24"/>
        <v>651</v>
      </c>
      <c r="Y652" s="36" t="s">
        <v>490</v>
      </c>
      <c r="Z652" s="36" t="s">
        <v>154</v>
      </c>
      <c r="AA652" s="62">
        <f t="shared" si="25"/>
        <v>651</v>
      </c>
      <c r="AB652" s="105" t="e">
        <v>#N/A</v>
      </c>
    </row>
    <row r="653" spans="23:28">
      <c r="W653" s="36" t="s">
        <v>533</v>
      </c>
      <c r="X653" s="62">
        <f t="shared" si="24"/>
        <v>652</v>
      </c>
      <c r="Y653" s="36" t="s">
        <v>533</v>
      </c>
      <c r="Z653" s="36" t="s">
        <v>154</v>
      </c>
      <c r="AA653" s="62">
        <f t="shared" si="25"/>
        <v>652</v>
      </c>
      <c r="AB653" s="105" t="e">
        <v>#N/A</v>
      </c>
    </row>
    <row r="654" spans="23:28">
      <c r="W654" s="36" t="s">
        <v>1747</v>
      </c>
      <c r="X654" s="62">
        <f t="shared" si="24"/>
        <v>653</v>
      </c>
      <c r="Y654" s="36" t="s">
        <v>1747</v>
      </c>
      <c r="Z654" s="36" t="s">
        <v>154</v>
      </c>
      <c r="AA654" s="62">
        <f t="shared" si="25"/>
        <v>653</v>
      </c>
      <c r="AB654" s="105" t="e">
        <v>#N/A</v>
      </c>
    </row>
    <row r="655" spans="23:28">
      <c r="W655" s="36" t="s">
        <v>1748</v>
      </c>
      <c r="X655" s="62">
        <f t="shared" si="24"/>
        <v>654</v>
      </c>
      <c r="Y655" s="36" t="s">
        <v>1748</v>
      </c>
      <c r="Z655" s="36" t="s">
        <v>154</v>
      </c>
      <c r="AA655" s="62">
        <f t="shared" si="25"/>
        <v>654</v>
      </c>
      <c r="AB655" s="105" t="e">
        <v>#N/A</v>
      </c>
    </row>
    <row r="656" spans="23:28">
      <c r="W656" s="36" t="s">
        <v>815</v>
      </c>
      <c r="X656" s="62">
        <f t="shared" si="24"/>
        <v>655</v>
      </c>
      <c r="Y656" s="36" t="s">
        <v>815</v>
      </c>
      <c r="Z656" s="36" t="s">
        <v>154</v>
      </c>
      <c r="AA656" s="62">
        <f t="shared" si="25"/>
        <v>655</v>
      </c>
      <c r="AB656" s="105" t="e">
        <v>#N/A</v>
      </c>
    </row>
    <row r="657" spans="23:28">
      <c r="W657" s="36" t="s">
        <v>818</v>
      </c>
      <c r="X657" s="62">
        <f t="shared" si="24"/>
        <v>656</v>
      </c>
      <c r="Y657" s="36" t="s">
        <v>818</v>
      </c>
      <c r="Z657" s="36" t="s">
        <v>154</v>
      </c>
      <c r="AA657" s="62">
        <f t="shared" si="25"/>
        <v>656</v>
      </c>
      <c r="AB657" s="105" t="e">
        <v>#N/A</v>
      </c>
    </row>
    <row r="658" spans="23:28">
      <c r="W658" s="36" t="s">
        <v>1749</v>
      </c>
      <c r="X658" s="62">
        <f t="shared" si="24"/>
        <v>657</v>
      </c>
      <c r="Y658" s="36" t="s">
        <v>1749</v>
      </c>
      <c r="Z658" s="36" t="s">
        <v>154</v>
      </c>
      <c r="AA658" s="62">
        <f t="shared" si="25"/>
        <v>657</v>
      </c>
      <c r="AB658" s="105" t="e">
        <v>#N/A</v>
      </c>
    </row>
    <row r="659" spans="23:28">
      <c r="W659" s="36" t="s">
        <v>760</v>
      </c>
      <c r="X659" s="62">
        <f t="shared" si="24"/>
        <v>658</v>
      </c>
      <c r="Y659" s="36" t="s">
        <v>760</v>
      </c>
      <c r="Z659" s="36" t="s">
        <v>173</v>
      </c>
      <c r="AA659" s="62">
        <f t="shared" si="25"/>
        <v>658</v>
      </c>
      <c r="AB659" s="105" t="e">
        <v>#N/A</v>
      </c>
    </row>
    <row r="660" spans="23:28">
      <c r="W660" s="36" t="s">
        <v>172</v>
      </c>
      <c r="X660" s="62">
        <f t="shared" si="24"/>
        <v>659</v>
      </c>
      <c r="Y660" s="36" t="s">
        <v>172</v>
      </c>
      <c r="Z660" s="36" t="s">
        <v>173</v>
      </c>
      <c r="AA660" s="62">
        <f t="shared" si="25"/>
        <v>659</v>
      </c>
      <c r="AB660" s="105" t="e">
        <v>#N/A</v>
      </c>
    </row>
    <row r="661" spans="23:28">
      <c r="W661" s="36" t="s">
        <v>226</v>
      </c>
      <c r="X661" s="62">
        <f t="shared" si="24"/>
        <v>660</v>
      </c>
      <c r="Y661" s="36" t="s">
        <v>226</v>
      </c>
      <c r="Z661" s="36" t="s">
        <v>173</v>
      </c>
      <c r="AA661" s="62">
        <f t="shared" si="25"/>
        <v>660</v>
      </c>
      <c r="AB661" s="105" t="e">
        <v>#N/A</v>
      </c>
    </row>
    <row r="662" spans="23:28">
      <c r="W662" s="36" t="s">
        <v>1750</v>
      </c>
      <c r="X662" s="62">
        <f t="shared" si="24"/>
        <v>661</v>
      </c>
      <c r="Y662" s="36" t="s">
        <v>1750</v>
      </c>
      <c r="Z662" s="36" t="s">
        <v>173</v>
      </c>
      <c r="AA662" s="62">
        <f t="shared" si="25"/>
        <v>661</v>
      </c>
      <c r="AB662" s="105" t="e">
        <v>#N/A</v>
      </c>
    </row>
    <row r="663" spans="23:28">
      <c r="W663" s="36" t="s">
        <v>1751</v>
      </c>
      <c r="X663" s="62">
        <f t="shared" si="24"/>
        <v>662</v>
      </c>
      <c r="Y663" s="36" t="s">
        <v>1751</v>
      </c>
      <c r="Z663" s="36" t="s">
        <v>173</v>
      </c>
      <c r="AA663" s="62">
        <f t="shared" si="25"/>
        <v>662</v>
      </c>
      <c r="AB663" s="105" t="e">
        <v>#N/A</v>
      </c>
    </row>
    <row r="664" spans="23:28">
      <c r="W664" s="36" t="s">
        <v>323</v>
      </c>
      <c r="X664" s="62">
        <f t="shared" si="24"/>
        <v>663</v>
      </c>
      <c r="Y664" s="36" t="s">
        <v>323</v>
      </c>
      <c r="Z664" s="36" t="s">
        <v>173</v>
      </c>
      <c r="AA664" s="62">
        <f t="shared" si="25"/>
        <v>663</v>
      </c>
      <c r="AB664" s="105" t="e">
        <v>#N/A</v>
      </c>
    </row>
    <row r="665" spans="23:28">
      <c r="W665" s="36" t="s">
        <v>1752</v>
      </c>
      <c r="X665" s="62">
        <f t="shared" si="24"/>
        <v>664</v>
      </c>
      <c r="Y665" s="36" t="s">
        <v>1752</v>
      </c>
      <c r="Z665" s="36" t="s">
        <v>173</v>
      </c>
      <c r="AA665" s="62">
        <f t="shared" si="25"/>
        <v>664</v>
      </c>
      <c r="AB665" s="105" t="e">
        <v>#N/A</v>
      </c>
    </row>
    <row r="666" spans="23:28">
      <c r="W666" s="36" t="s">
        <v>1753</v>
      </c>
      <c r="X666" s="62">
        <f t="shared" si="24"/>
        <v>665</v>
      </c>
      <c r="Y666" s="36" t="s">
        <v>1753</v>
      </c>
      <c r="Z666" s="36" t="s">
        <v>173</v>
      </c>
      <c r="AA666" s="62">
        <f t="shared" si="25"/>
        <v>665</v>
      </c>
      <c r="AB666" s="105" t="e">
        <v>#N/A</v>
      </c>
    </row>
    <row r="667" spans="23:28">
      <c r="W667" s="36" t="s">
        <v>371</v>
      </c>
      <c r="X667" s="62">
        <f t="shared" si="24"/>
        <v>666</v>
      </c>
      <c r="Y667" s="36" t="s">
        <v>371</v>
      </c>
      <c r="Z667" s="36" t="s">
        <v>173</v>
      </c>
      <c r="AA667" s="62">
        <f t="shared" si="25"/>
        <v>666</v>
      </c>
      <c r="AB667" s="105" t="e">
        <v>#N/A</v>
      </c>
    </row>
    <row r="668" spans="23:28">
      <c r="W668" s="36" t="s">
        <v>1754</v>
      </c>
      <c r="X668" s="62">
        <f t="shared" si="24"/>
        <v>667</v>
      </c>
      <c r="Y668" s="36" t="s">
        <v>1754</v>
      </c>
      <c r="Z668" s="36" t="s">
        <v>173</v>
      </c>
      <c r="AA668" s="62">
        <f t="shared" si="25"/>
        <v>667</v>
      </c>
      <c r="AB668" s="105" t="e">
        <v>#N/A</v>
      </c>
    </row>
    <row r="669" spans="23:28">
      <c r="W669" s="36" t="s">
        <v>1755</v>
      </c>
      <c r="X669" s="62">
        <f t="shared" si="24"/>
        <v>668</v>
      </c>
      <c r="Y669" s="36" t="s">
        <v>1755</v>
      </c>
      <c r="Z669" s="36" t="s">
        <v>173</v>
      </c>
      <c r="AA669" s="62">
        <f t="shared" si="25"/>
        <v>668</v>
      </c>
      <c r="AB669" s="105" t="s">
        <v>628</v>
      </c>
    </row>
    <row r="670" spans="23:28">
      <c r="W670" s="36" t="s">
        <v>1756</v>
      </c>
      <c r="X670" s="62">
        <f>+X669+1</f>
        <v>669</v>
      </c>
      <c r="Y670" s="36" t="s">
        <v>1756</v>
      </c>
      <c r="Z670" s="36" t="s">
        <v>173</v>
      </c>
      <c r="AA670" s="62">
        <f t="shared" si="25"/>
        <v>669</v>
      </c>
      <c r="AB670" s="105" t="e">
        <v>#N/A</v>
      </c>
    </row>
    <row r="671" spans="23:28">
      <c r="W671" s="36" t="s">
        <v>1757</v>
      </c>
      <c r="X671" s="62">
        <f t="shared" si="24"/>
        <v>670</v>
      </c>
      <c r="Y671" s="36" t="s">
        <v>1757</v>
      </c>
      <c r="Z671" s="36" t="s">
        <v>173</v>
      </c>
      <c r="AA671" s="62">
        <f t="shared" si="25"/>
        <v>670</v>
      </c>
      <c r="AB671" s="105" t="e">
        <v>#N/A</v>
      </c>
    </row>
    <row r="672" spans="23:28">
      <c r="W672" s="36" t="s">
        <v>1758</v>
      </c>
      <c r="X672" s="62">
        <f t="shared" si="24"/>
        <v>671</v>
      </c>
      <c r="Y672" s="36" t="s">
        <v>1758</v>
      </c>
      <c r="Z672" s="36" t="s">
        <v>173</v>
      </c>
      <c r="AA672" s="62">
        <f t="shared" si="25"/>
        <v>671</v>
      </c>
      <c r="AB672" s="105" t="e">
        <v>#N/A</v>
      </c>
    </row>
    <row r="673" spans="23:28">
      <c r="W673" s="36" t="s">
        <v>632</v>
      </c>
      <c r="X673" s="62">
        <f t="shared" si="24"/>
        <v>672</v>
      </c>
      <c r="Y673" s="36" t="s">
        <v>632</v>
      </c>
      <c r="Z673" s="36" t="s">
        <v>173</v>
      </c>
      <c r="AA673" s="62">
        <f t="shared" si="25"/>
        <v>672</v>
      </c>
      <c r="AB673" s="105" t="e">
        <v>#N/A</v>
      </c>
    </row>
    <row r="674" spans="23:28">
      <c r="W674" s="36" t="s">
        <v>644</v>
      </c>
      <c r="X674" s="62">
        <f t="shared" si="24"/>
        <v>673</v>
      </c>
      <c r="Y674" s="36" t="s">
        <v>644</v>
      </c>
      <c r="Z674" s="36" t="s">
        <v>173</v>
      </c>
      <c r="AA674" s="62">
        <f t="shared" si="25"/>
        <v>673</v>
      </c>
      <c r="AB674" s="105" t="e">
        <v>#N/A</v>
      </c>
    </row>
    <row r="675" spans="23:28">
      <c r="W675" s="36" t="s">
        <v>651</v>
      </c>
      <c r="X675" s="62">
        <f t="shared" si="24"/>
        <v>674</v>
      </c>
      <c r="Y675" s="36" t="s">
        <v>651</v>
      </c>
      <c r="Z675" s="36" t="s">
        <v>173</v>
      </c>
      <c r="AA675" s="62">
        <f t="shared" si="25"/>
        <v>674</v>
      </c>
      <c r="AB675" s="105" t="e">
        <v>#N/A</v>
      </c>
    </row>
    <row r="676" spans="23:28">
      <c r="W676" s="36" t="s">
        <v>654</v>
      </c>
      <c r="X676" s="62">
        <f t="shared" si="24"/>
        <v>675</v>
      </c>
      <c r="Y676" s="36" t="s">
        <v>654</v>
      </c>
      <c r="Z676" s="36" t="s">
        <v>173</v>
      </c>
      <c r="AA676" s="62">
        <f t="shared" si="25"/>
        <v>675</v>
      </c>
      <c r="AB676" s="105" t="e">
        <v>#N/A</v>
      </c>
    </row>
    <row r="677" spans="23:28">
      <c r="W677" s="36" t="s">
        <v>667</v>
      </c>
      <c r="X677" s="62">
        <f t="shared" si="24"/>
        <v>676</v>
      </c>
      <c r="Y677" s="36" t="s">
        <v>667</v>
      </c>
      <c r="Z677" s="36" t="s">
        <v>173</v>
      </c>
      <c r="AA677" s="62">
        <f t="shared" si="25"/>
        <v>676</v>
      </c>
      <c r="AB677" s="105" t="e">
        <v>#N/A</v>
      </c>
    </row>
    <row r="678" spans="23:28">
      <c r="W678" s="36" t="s">
        <v>700</v>
      </c>
      <c r="X678" s="62">
        <f t="shared" si="24"/>
        <v>677</v>
      </c>
      <c r="Y678" s="36" t="s">
        <v>700</v>
      </c>
      <c r="Z678" s="36" t="s">
        <v>173</v>
      </c>
      <c r="AA678" s="62">
        <f t="shared" si="25"/>
        <v>677</v>
      </c>
      <c r="AB678" s="105" t="e">
        <v>#N/A</v>
      </c>
    </row>
    <row r="679" spans="23:28">
      <c r="W679" s="36" t="s">
        <v>1759</v>
      </c>
      <c r="X679" s="62">
        <f t="shared" si="24"/>
        <v>678</v>
      </c>
      <c r="Y679" s="36" t="s">
        <v>1759</v>
      </c>
      <c r="Z679" s="36" t="s">
        <v>173</v>
      </c>
      <c r="AA679" s="62">
        <f t="shared" si="25"/>
        <v>678</v>
      </c>
      <c r="AB679" s="105" t="e">
        <v>#N/A</v>
      </c>
    </row>
    <row r="680" spans="23:28">
      <c r="W680" s="36" t="s">
        <v>1760</v>
      </c>
      <c r="X680" s="62">
        <f t="shared" si="24"/>
        <v>679</v>
      </c>
      <c r="Y680" s="36" t="s">
        <v>1760</v>
      </c>
      <c r="Z680" s="36" t="s">
        <v>173</v>
      </c>
      <c r="AA680" s="62">
        <f t="shared" si="25"/>
        <v>679</v>
      </c>
      <c r="AB680" s="105" t="s">
        <v>638</v>
      </c>
    </row>
    <row r="681" spans="23:28">
      <c r="W681" s="36" t="s">
        <v>1761</v>
      </c>
      <c r="X681" s="62">
        <f t="shared" si="24"/>
        <v>680</v>
      </c>
      <c r="Y681" s="36" t="s">
        <v>1761</v>
      </c>
      <c r="Z681" s="36" t="s">
        <v>173</v>
      </c>
      <c r="AA681" s="62">
        <f t="shared" si="25"/>
        <v>680</v>
      </c>
      <c r="AB681" s="105" t="e">
        <v>#N/A</v>
      </c>
    </row>
    <row r="682" spans="23:28">
      <c r="W682" s="36" t="s">
        <v>1762</v>
      </c>
      <c r="X682" s="62">
        <f t="shared" si="24"/>
        <v>681</v>
      </c>
      <c r="Y682" s="36" t="s">
        <v>1762</v>
      </c>
      <c r="Z682" s="36" t="s">
        <v>173</v>
      </c>
      <c r="AA682" s="62">
        <f t="shared" si="25"/>
        <v>681</v>
      </c>
      <c r="AB682" s="105" t="e">
        <v>#N/A</v>
      </c>
    </row>
    <row r="683" spans="23:28">
      <c r="W683" s="36" t="s">
        <v>1763</v>
      </c>
      <c r="X683" s="62">
        <f t="shared" si="24"/>
        <v>682</v>
      </c>
      <c r="Y683" s="36" t="s">
        <v>1763</v>
      </c>
      <c r="Z683" s="36" t="s">
        <v>173</v>
      </c>
      <c r="AA683" s="62">
        <f t="shared" si="25"/>
        <v>682</v>
      </c>
      <c r="AB683" s="105" t="e">
        <v>#N/A</v>
      </c>
    </row>
    <row r="684" spans="23:28">
      <c r="W684" s="36" t="s">
        <v>1764</v>
      </c>
      <c r="X684" s="62">
        <f t="shared" si="24"/>
        <v>683</v>
      </c>
      <c r="Y684" s="36" t="s">
        <v>1764</v>
      </c>
      <c r="Z684" s="36" t="s">
        <v>173</v>
      </c>
      <c r="AA684" s="62">
        <f t="shared" si="25"/>
        <v>683</v>
      </c>
      <c r="AB684" s="105" t="e">
        <v>#N/A</v>
      </c>
    </row>
    <row r="685" spans="23:28">
      <c r="W685" s="36" t="s">
        <v>747</v>
      </c>
      <c r="X685" s="62">
        <f t="shared" si="24"/>
        <v>684</v>
      </c>
      <c r="Y685" s="36" t="s">
        <v>747</v>
      </c>
      <c r="Z685" s="36" t="s">
        <v>173</v>
      </c>
      <c r="AA685" s="62">
        <f t="shared" si="25"/>
        <v>684</v>
      </c>
      <c r="AB685" s="105" t="e">
        <v>#N/A</v>
      </c>
    </row>
    <row r="686" spans="23:28">
      <c r="W686" s="36" t="s">
        <v>785</v>
      </c>
      <c r="X686" s="62">
        <f t="shared" si="24"/>
        <v>685</v>
      </c>
      <c r="Y686" s="36" t="s">
        <v>785</v>
      </c>
      <c r="Z686" s="36" t="s">
        <v>173</v>
      </c>
      <c r="AA686" s="62">
        <f t="shared" si="25"/>
        <v>685</v>
      </c>
      <c r="AB686" s="105" t="e">
        <v>#N/A</v>
      </c>
    </row>
    <row r="687" spans="23:28">
      <c r="W687" s="36" t="s">
        <v>1765</v>
      </c>
      <c r="X687" s="62">
        <f t="shared" si="24"/>
        <v>686</v>
      </c>
      <c r="Y687" s="36" t="s">
        <v>1765</v>
      </c>
      <c r="Z687" s="36" t="s">
        <v>173</v>
      </c>
      <c r="AA687" s="62">
        <f t="shared" si="25"/>
        <v>686</v>
      </c>
      <c r="AB687" s="105" t="e">
        <v>#N/A</v>
      </c>
    </row>
    <row r="688" spans="23:28">
      <c r="W688" s="36" t="s">
        <v>854</v>
      </c>
      <c r="X688" s="62">
        <f t="shared" si="24"/>
        <v>687</v>
      </c>
      <c r="Y688" s="36" t="s">
        <v>854</v>
      </c>
      <c r="Z688" s="36" t="s">
        <v>173</v>
      </c>
      <c r="AA688" s="62">
        <f t="shared" si="25"/>
        <v>687</v>
      </c>
      <c r="AB688" s="105" t="e">
        <v>#N/A</v>
      </c>
    </row>
    <row r="689" spans="23:28">
      <c r="W689" s="36" t="s">
        <v>838</v>
      </c>
      <c r="X689" s="62">
        <f t="shared" si="24"/>
        <v>688</v>
      </c>
      <c r="Y689" s="36" t="s">
        <v>838</v>
      </c>
      <c r="Z689" s="36" t="s">
        <v>50</v>
      </c>
      <c r="AA689" s="62">
        <f t="shared" si="25"/>
        <v>688</v>
      </c>
      <c r="AB689" s="105" t="e">
        <v>#N/A</v>
      </c>
    </row>
    <row r="690" spans="23:28">
      <c r="W690" s="36" t="s">
        <v>1766</v>
      </c>
      <c r="X690" s="62">
        <f t="shared" si="24"/>
        <v>689</v>
      </c>
      <c r="Y690" s="36" t="s">
        <v>1766</v>
      </c>
      <c r="Z690" s="36" t="s">
        <v>50</v>
      </c>
      <c r="AA690" s="62">
        <f t="shared" si="25"/>
        <v>689</v>
      </c>
      <c r="AB690" s="105" t="e">
        <v>#N/A</v>
      </c>
    </row>
    <row r="691" spans="23:28">
      <c r="W691" s="36" t="s">
        <v>1767</v>
      </c>
      <c r="X691" s="62">
        <f t="shared" si="24"/>
        <v>690</v>
      </c>
      <c r="Y691" s="36" t="s">
        <v>1767</v>
      </c>
      <c r="Z691" s="36" t="s">
        <v>50</v>
      </c>
      <c r="AA691" s="62">
        <f t="shared" si="25"/>
        <v>690</v>
      </c>
      <c r="AB691" s="105" t="e">
        <v>#N/A</v>
      </c>
    </row>
    <row r="692" spans="23:28">
      <c r="W692" s="36" t="s">
        <v>278</v>
      </c>
      <c r="X692" s="62">
        <f t="shared" si="24"/>
        <v>691</v>
      </c>
      <c r="Y692" s="36" t="s">
        <v>278</v>
      </c>
      <c r="Z692" s="36" t="s">
        <v>50</v>
      </c>
      <c r="AA692" s="62">
        <f t="shared" si="25"/>
        <v>691</v>
      </c>
      <c r="AB692" s="105" t="e">
        <v>#N/A</v>
      </c>
    </row>
    <row r="693" spans="23:28">
      <c r="W693" s="36" t="s">
        <v>309</v>
      </c>
      <c r="X693" s="62">
        <f t="shared" si="24"/>
        <v>692</v>
      </c>
      <c r="Y693" s="36" t="s">
        <v>309</v>
      </c>
      <c r="Z693" s="36" t="s">
        <v>50</v>
      </c>
      <c r="AA693" s="62">
        <f t="shared" si="25"/>
        <v>692</v>
      </c>
      <c r="AB693" s="105" t="s">
        <v>650</v>
      </c>
    </row>
    <row r="694" spans="23:28">
      <c r="W694" s="36" t="s">
        <v>350</v>
      </c>
      <c r="X694" s="62">
        <f t="shared" si="24"/>
        <v>693</v>
      </c>
      <c r="Y694" s="36" t="s">
        <v>350</v>
      </c>
      <c r="Z694" s="36" t="s">
        <v>50</v>
      </c>
      <c r="AA694" s="62">
        <f t="shared" si="25"/>
        <v>693</v>
      </c>
      <c r="AB694" s="105" t="e">
        <v>#N/A</v>
      </c>
    </row>
    <row r="695" spans="23:28">
      <c r="W695" s="36" t="s">
        <v>354</v>
      </c>
      <c r="X695" s="62">
        <f t="shared" si="24"/>
        <v>694</v>
      </c>
      <c r="Y695" s="36" t="s">
        <v>354</v>
      </c>
      <c r="Z695" s="36" t="s">
        <v>50</v>
      </c>
      <c r="AA695" s="62">
        <f t="shared" si="25"/>
        <v>694</v>
      </c>
      <c r="AB695" s="105" t="e">
        <v>#N/A</v>
      </c>
    </row>
    <row r="696" spans="23:28">
      <c r="W696" s="36" t="s">
        <v>373</v>
      </c>
      <c r="X696" s="62">
        <f t="shared" si="24"/>
        <v>695</v>
      </c>
      <c r="Y696" s="36" t="s">
        <v>373</v>
      </c>
      <c r="Z696" s="36" t="s">
        <v>50</v>
      </c>
      <c r="AA696" s="62">
        <f t="shared" si="25"/>
        <v>695</v>
      </c>
      <c r="AB696" s="105" t="e">
        <v>#N/A</v>
      </c>
    </row>
    <row r="697" spans="23:28">
      <c r="W697" s="36" t="s">
        <v>377</v>
      </c>
      <c r="X697" s="62">
        <f t="shared" si="24"/>
        <v>696</v>
      </c>
      <c r="Y697" s="36" t="s">
        <v>377</v>
      </c>
      <c r="Z697" s="36" t="s">
        <v>50</v>
      </c>
      <c r="AA697" s="62">
        <f t="shared" si="25"/>
        <v>696</v>
      </c>
      <c r="AB697" s="105" t="e">
        <v>#N/A</v>
      </c>
    </row>
    <row r="698" spans="23:28">
      <c r="W698" s="36" t="s">
        <v>384</v>
      </c>
      <c r="X698" s="62">
        <f t="shared" si="24"/>
        <v>697</v>
      </c>
      <c r="Y698" s="36" t="s">
        <v>384</v>
      </c>
      <c r="Z698" s="36" t="s">
        <v>50</v>
      </c>
      <c r="AA698" s="62">
        <f t="shared" si="25"/>
        <v>697</v>
      </c>
      <c r="AB698" s="105" t="e">
        <v>#N/A</v>
      </c>
    </row>
    <row r="699" spans="23:28">
      <c r="W699" s="36" t="s">
        <v>420</v>
      </c>
      <c r="X699" s="62">
        <f t="shared" si="24"/>
        <v>698</v>
      </c>
      <c r="Y699" s="36" t="s">
        <v>420</v>
      </c>
      <c r="Z699" s="36" t="s">
        <v>50</v>
      </c>
      <c r="AA699" s="62">
        <f t="shared" si="25"/>
        <v>698</v>
      </c>
      <c r="AB699" s="105" t="e">
        <v>#N/A</v>
      </c>
    </row>
    <row r="700" spans="23:28">
      <c r="W700" s="36" t="s">
        <v>1768</v>
      </c>
      <c r="X700" s="62">
        <f t="shared" si="24"/>
        <v>699</v>
      </c>
      <c r="Y700" s="36" t="s">
        <v>1768</v>
      </c>
      <c r="Z700" s="36" t="s">
        <v>50</v>
      </c>
      <c r="AA700" s="62">
        <f t="shared" si="25"/>
        <v>699</v>
      </c>
      <c r="AB700" s="105" t="e">
        <v>#N/A</v>
      </c>
    </row>
    <row r="701" spans="23:28">
      <c r="W701" s="36" t="s">
        <v>1769</v>
      </c>
      <c r="X701" s="62">
        <f t="shared" si="24"/>
        <v>700</v>
      </c>
      <c r="Y701" s="36" t="s">
        <v>1769</v>
      </c>
      <c r="Z701" s="36" t="s">
        <v>50</v>
      </c>
      <c r="AA701" s="62">
        <f t="shared" si="25"/>
        <v>700</v>
      </c>
      <c r="AB701" s="105" t="s">
        <v>658</v>
      </c>
    </row>
    <row r="702" spans="23:28">
      <c r="W702" s="36" t="s">
        <v>1770</v>
      </c>
      <c r="X702" s="62">
        <f t="shared" si="24"/>
        <v>701</v>
      </c>
      <c r="Y702" s="36" t="s">
        <v>1770</v>
      </c>
      <c r="Z702" s="36" t="s">
        <v>50</v>
      </c>
      <c r="AA702" s="62">
        <f t="shared" si="25"/>
        <v>701</v>
      </c>
      <c r="AB702" s="105" t="e">
        <v>#N/A</v>
      </c>
    </row>
    <row r="703" spans="23:28">
      <c r="W703" s="36" t="s">
        <v>555</v>
      </c>
      <c r="X703" s="62">
        <f t="shared" si="24"/>
        <v>702</v>
      </c>
      <c r="Y703" s="36" t="s">
        <v>555</v>
      </c>
      <c r="Z703" s="36" t="s">
        <v>50</v>
      </c>
      <c r="AA703" s="62">
        <f t="shared" si="25"/>
        <v>702</v>
      </c>
      <c r="AB703" s="105" t="e">
        <v>#N/A</v>
      </c>
    </row>
    <row r="704" spans="23:28">
      <c r="W704" s="36" t="s">
        <v>492</v>
      </c>
      <c r="X704" s="62">
        <f t="shared" si="24"/>
        <v>703</v>
      </c>
      <c r="Y704" s="36" t="s">
        <v>492</v>
      </c>
      <c r="Z704" s="36" t="s">
        <v>50</v>
      </c>
      <c r="AA704" s="62">
        <f t="shared" si="25"/>
        <v>703</v>
      </c>
      <c r="AB704" s="105" t="e">
        <v>#N/A</v>
      </c>
    </row>
    <row r="705" spans="23:28">
      <c r="W705" s="36" t="s">
        <v>814</v>
      </c>
      <c r="X705" s="62">
        <f t="shared" si="24"/>
        <v>704</v>
      </c>
      <c r="Y705" s="36" t="s">
        <v>814</v>
      </c>
      <c r="Z705" s="36" t="s">
        <v>50</v>
      </c>
      <c r="AA705" s="62">
        <f t="shared" si="25"/>
        <v>704</v>
      </c>
      <c r="AB705" s="105" t="e">
        <v>#N/A</v>
      </c>
    </row>
    <row r="706" spans="23:28">
      <c r="W706" s="36" t="s">
        <v>1771</v>
      </c>
      <c r="X706" s="62">
        <f t="shared" si="24"/>
        <v>705</v>
      </c>
      <c r="Y706" s="36" t="s">
        <v>1771</v>
      </c>
      <c r="Z706" s="36" t="s">
        <v>50</v>
      </c>
      <c r="AA706" s="62">
        <f t="shared" si="25"/>
        <v>705</v>
      </c>
      <c r="AB706" s="105" t="s">
        <v>662</v>
      </c>
    </row>
    <row r="707" spans="23:28">
      <c r="W707" s="36" t="s">
        <v>675</v>
      </c>
      <c r="X707" s="62">
        <f t="shared" si="24"/>
        <v>706</v>
      </c>
      <c r="Y707" s="36" t="s">
        <v>675</v>
      </c>
      <c r="Z707" s="36" t="s">
        <v>50</v>
      </c>
      <c r="AA707" s="62">
        <f t="shared" si="25"/>
        <v>706</v>
      </c>
      <c r="AB707" s="105" t="e">
        <v>#N/A</v>
      </c>
    </row>
    <row r="708" spans="23:28">
      <c r="W708" s="36" t="s">
        <v>1772</v>
      </c>
      <c r="X708" s="62">
        <f t="shared" ref="X708:X771" si="26">+X707+1</f>
        <v>707</v>
      </c>
      <c r="Y708" s="36" t="s">
        <v>1772</v>
      </c>
      <c r="Z708" s="36" t="s">
        <v>50</v>
      </c>
      <c r="AA708" s="62">
        <f t="shared" ref="AA708:AA771" si="27">+AA707+1</f>
        <v>707</v>
      </c>
      <c r="AB708" s="105" t="e">
        <v>#N/A</v>
      </c>
    </row>
    <row r="709" spans="23:28">
      <c r="W709" s="36" t="s">
        <v>1773</v>
      </c>
      <c r="X709" s="62">
        <f t="shared" si="26"/>
        <v>708</v>
      </c>
      <c r="Y709" s="36" t="s">
        <v>1773</v>
      </c>
      <c r="Z709" s="36" t="s">
        <v>50</v>
      </c>
      <c r="AA709" s="62">
        <f t="shared" si="27"/>
        <v>708</v>
      </c>
      <c r="AB709" s="105" t="e">
        <v>#N/A</v>
      </c>
    </row>
    <row r="710" spans="23:28">
      <c r="W710" s="36" t="s">
        <v>679</v>
      </c>
      <c r="X710" s="62">
        <f t="shared" si="26"/>
        <v>709</v>
      </c>
      <c r="Y710" s="36" t="s">
        <v>679</v>
      </c>
      <c r="Z710" s="36" t="s">
        <v>50</v>
      </c>
      <c r="AA710" s="62">
        <f t="shared" si="27"/>
        <v>709</v>
      </c>
      <c r="AB710" s="105" t="e">
        <v>#N/A</v>
      </c>
    </row>
    <row r="711" spans="23:28">
      <c r="W711" s="36" t="s">
        <v>1774</v>
      </c>
      <c r="X711" s="62">
        <f t="shared" si="26"/>
        <v>710</v>
      </c>
      <c r="Y711" s="36" t="s">
        <v>1774</v>
      </c>
      <c r="Z711" s="36" t="s">
        <v>50</v>
      </c>
      <c r="AA711" s="62">
        <f t="shared" si="27"/>
        <v>710</v>
      </c>
      <c r="AB711" s="105" t="e">
        <v>#N/A</v>
      </c>
    </row>
    <row r="712" spans="23:28">
      <c r="W712" s="36" t="s">
        <v>1775</v>
      </c>
      <c r="X712" s="62">
        <f t="shared" si="26"/>
        <v>711</v>
      </c>
      <c r="Y712" s="36" t="s">
        <v>1775</v>
      </c>
      <c r="Z712" s="36" t="s">
        <v>50</v>
      </c>
      <c r="AA712" s="62">
        <f t="shared" si="27"/>
        <v>711</v>
      </c>
      <c r="AB712" s="105" t="e">
        <v>#N/A</v>
      </c>
    </row>
    <row r="713" spans="23:28">
      <c r="W713" s="36" t="s">
        <v>1776</v>
      </c>
      <c r="X713" s="62">
        <f t="shared" si="26"/>
        <v>712</v>
      </c>
      <c r="Y713" s="36" t="s">
        <v>1776</v>
      </c>
      <c r="Z713" s="36" t="s">
        <v>50</v>
      </c>
      <c r="AA713" s="62">
        <f t="shared" si="27"/>
        <v>712</v>
      </c>
      <c r="AB713" s="105" t="e">
        <v>#N/A</v>
      </c>
    </row>
    <row r="714" spans="23:28">
      <c r="W714" s="36" t="s">
        <v>1777</v>
      </c>
      <c r="X714" s="62">
        <f t="shared" si="26"/>
        <v>713</v>
      </c>
      <c r="Y714" s="36" t="s">
        <v>1777</v>
      </c>
      <c r="Z714" s="36" t="s">
        <v>50</v>
      </c>
      <c r="AA714" s="62">
        <f t="shared" si="27"/>
        <v>713</v>
      </c>
      <c r="AB714" s="105" t="e">
        <v>#N/A</v>
      </c>
    </row>
    <row r="715" spans="23:28">
      <c r="W715" s="36" t="s">
        <v>1778</v>
      </c>
      <c r="X715" s="62">
        <f t="shared" si="26"/>
        <v>714</v>
      </c>
      <c r="Y715" s="36" t="s">
        <v>1778</v>
      </c>
      <c r="Z715" s="36" t="s">
        <v>50</v>
      </c>
      <c r="AA715" s="62">
        <f t="shared" si="27"/>
        <v>714</v>
      </c>
      <c r="AB715" s="105" t="e">
        <v>#N/A</v>
      </c>
    </row>
    <row r="716" spans="23:28">
      <c r="W716" s="36" t="s">
        <v>1779</v>
      </c>
      <c r="X716" s="62">
        <f t="shared" si="26"/>
        <v>715</v>
      </c>
      <c r="Y716" s="36" t="s">
        <v>1779</v>
      </c>
      <c r="Z716" s="36" t="s">
        <v>50</v>
      </c>
      <c r="AA716" s="62">
        <f t="shared" si="27"/>
        <v>715</v>
      </c>
      <c r="AB716" s="105" t="e">
        <v>#N/A</v>
      </c>
    </row>
    <row r="717" spans="23:28">
      <c r="W717" s="36" t="s">
        <v>1780</v>
      </c>
      <c r="X717" s="62">
        <f t="shared" si="26"/>
        <v>716</v>
      </c>
      <c r="Y717" s="36" t="s">
        <v>1780</v>
      </c>
      <c r="Z717" s="36" t="s">
        <v>50</v>
      </c>
      <c r="AA717" s="62">
        <f t="shared" si="27"/>
        <v>716</v>
      </c>
      <c r="AB717" s="105" t="s">
        <v>671</v>
      </c>
    </row>
    <row r="718" spans="23:28">
      <c r="W718" s="36" t="s">
        <v>627</v>
      </c>
      <c r="X718" s="62">
        <f t="shared" si="26"/>
        <v>717</v>
      </c>
      <c r="Y718" s="36" t="s">
        <v>627</v>
      </c>
      <c r="Z718" s="36" t="s">
        <v>144</v>
      </c>
      <c r="AA718" s="62">
        <f t="shared" si="27"/>
        <v>717</v>
      </c>
      <c r="AB718" s="105" t="e">
        <v>#N/A</v>
      </c>
    </row>
    <row r="719" spans="23:28">
      <c r="W719" s="36" t="s">
        <v>1781</v>
      </c>
      <c r="X719" s="62">
        <f t="shared" si="26"/>
        <v>718</v>
      </c>
      <c r="Y719" s="36" t="s">
        <v>1781</v>
      </c>
      <c r="Z719" s="36" t="s">
        <v>144</v>
      </c>
      <c r="AA719" s="62">
        <f t="shared" si="27"/>
        <v>718</v>
      </c>
      <c r="AB719" s="105" t="e">
        <v>#N/A</v>
      </c>
    </row>
    <row r="720" spans="23:28">
      <c r="W720" s="36" t="s">
        <v>167</v>
      </c>
      <c r="X720" s="62">
        <f t="shared" si="26"/>
        <v>719</v>
      </c>
      <c r="Y720" s="36" t="s">
        <v>167</v>
      </c>
      <c r="Z720" s="36" t="s">
        <v>144</v>
      </c>
      <c r="AA720" s="62">
        <f t="shared" si="27"/>
        <v>719</v>
      </c>
      <c r="AB720" s="105" t="e">
        <v>#N/A</v>
      </c>
    </row>
    <row r="721" spans="23:28">
      <c r="W721" s="36" t="s">
        <v>202</v>
      </c>
      <c r="X721" s="62">
        <f t="shared" si="26"/>
        <v>720</v>
      </c>
      <c r="Y721" s="36" t="s">
        <v>202</v>
      </c>
      <c r="Z721" s="36" t="s">
        <v>144</v>
      </c>
      <c r="AA721" s="62">
        <f t="shared" si="27"/>
        <v>720</v>
      </c>
      <c r="AB721" s="105" t="s">
        <v>674</v>
      </c>
    </row>
    <row r="722" spans="23:28">
      <c r="W722" s="36" t="s">
        <v>232</v>
      </c>
      <c r="X722" s="62">
        <f t="shared" si="26"/>
        <v>721</v>
      </c>
      <c r="Y722" s="36" t="s">
        <v>232</v>
      </c>
      <c r="Z722" s="36" t="s">
        <v>144</v>
      </c>
      <c r="AA722" s="62">
        <f t="shared" si="27"/>
        <v>721</v>
      </c>
      <c r="AB722" s="105" t="e">
        <v>#N/A</v>
      </c>
    </row>
    <row r="723" spans="23:28">
      <c r="W723" s="36" t="s">
        <v>250</v>
      </c>
      <c r="X723" s="62">
        <f t="shared" si="26"/>
        <v>722</v>
      </c>
      <c r="Y723" s="36" t="s">
        <v>250</v>
      </c>
      <c r="Z723" s="36" t="s">
        <v>144</v>
      </c>
      <c r="AA723" s="62">
        <f t="shared" si="27"/>
        <v>722</v>
      </c>
      <c r="AB723" s="105" t="e">
        <v>#N/A</v>
      </c>
    </row>
    <row r="724" spans="23:28">
      <c r="W724" s="36" t="s">
        <v>1782</v>
      </c>
      <c r="X724" s="62">
        <f t="shared" si="26"/>
        <v>723</v>
      </c>
      <c r="Y724" s="36" t="s">
        <v>1782</v>
      </c>
      <c r="Z724" s="36" t="s">
        <v>144</v>
      </c>
      <c r="AA724" s="62">
        <f t="shared" si="27"/>
        <v>723</v>
      </c>
      <c r="AB724" s="105" t="e">
        <v>#N/A</v>
      </c>
    </row>
    <row r="725" spans="23:28">
      <c r="W725" s="36" t="s">
        <v>276</v>
      </c>
      <c r="X725" s="62">
        <f t="shared" si="26"/>
        <v>724</v>
      </c>
      <c r="Y725" s="36" t="s">
        <v>276</v>
      </c>
      <c r="Z725" s="36" t="s">
        <v>144</v>
      </c>
      <c r="AA725" s="62">
        <f t="shared" si="27"/>
        <v>724</v>
      </c>
      <c r="AB725" s="105" t="e">
        <v>#N/A</v>
      </c>
    </row>
    <row r="726" spans="23:28">
      <c r="W726" s="36" t="s">
        <v>1783</v>
      </c>
      <c r="X726" s="62">
        <f t="shared" si="26"/>
        <v>725</v>
      </c>
      <c r="Y726" s="36" t="s">
        <v>1783</v>
      </c>
      <c r="Z726" s="36" t="s">
        <v>144</v>
      </c>
      <c r="AA726" s="62">
        <f t="shared" si="27"/>
        <v>725</v>
      </c>
      <c r="AB726" s="105" t="s">
        <v>677</v>
      </c>
    </row>
    <row r="727" spans="23:28">
      <c r="W727" s="36" t="s">
        <v>1784</v>
      </c>
      <c r="X727" s="62">
        <f t="shared" si="26"/>
        <v>726</v>
      </c>
      <c r="Y727" s="36" t="s">
        <v>1784</v>
      </c>
      <c r="Z727" s="36" t="s">
        <v>144</v>
      </c>
      <c r="AA727" s="62">
        <f t="shared" si="27"/>
        <v>726</v>
      </c>
      <c r="AB727" s="105" t="e">
        <v>#N/A</v>
      </c>
    </row>
    <row r="728" spans="23:28">
      <c r="W728" s="36" t="s">
        <v>337</v>
      </c>
      <c r="X728" s="62">
        <f t="shared" si="26"/>
        <v>727</v>
      </c>
      <c r="Y728" s="36" t="s">
        <v>337</v>
      </c>
      <c r="Z728" s="36" t="s">
        <v>144</v>
      </c>
      <c r="AA728" s="62">
        <f t="shared" si="27"/>
        <v>727</v>
      </c>
      <c r="AB728" s="105" t="e">
        <v>#N/A</v>
      </c>
    </row>
    <row r="729" spans="23:28">
      <c r="W729" s="36" t="s">
        <v>1785</v>
      </c>
      <c r="X729" s="62">
        <f t="shared" si="26"/>
        <v>728</v>
      </c>
      <c r="Y729" s="36" t="s">
        <v>1785</v>
      </c>
      <c r="Z729" s="36" t="s">
        <v>144</v>
      </c>
      <c r="AA729" s="62">
        <f t="shared" si="27"/>
        <v>728</v>
      </c>
      <c r="AB729" s="105" t="e">
        <v>#N/A</v>
      </c>
    </row>
    <row r="730" spans="23:28">
      <c r="W730" s="36" t="s">
        <v>1786</v>
      </c>
      <c r="X730" s="62">
        <f t="shared" si="26"/>
        <v>729</v>
      </c>
      <c r="Y730" s="36" t="s">
        <v>1786</v>
      </c>
      <c r="Z730" s="36" t="s">
        <v>144</v>
      </c>
      <c r="AA730" s="62">
        <f t="shared" si="27"/>
        <v>729</v>
      </c>
      <c r="AB730" s="105" t="e">
        <v>#N/A</v>
      </c>
    </row>
    <row r="731" spans="23:28">
      <c r="W731" s="36" t="s">
        <v>358</v>
      </c>
      <c r="X731" s="62">
        <f t="shared" si="26"/>
        <v>730</v>
      </c>
      <c r="Y731" s="36" t="s">
        <v>358</v>
      </c>
      <c r="Z731" s="36" t="s">
        <v>144</v>
      </c>
      <c r="AA731" s="62">
        <f t="shared" si="27"/>
        <v>730</v>
      </c>
      <c r="AB731" s="105" t="e">
        <v>#N/A</v>
      </c>
    </row>
    <row r="732" spans="23:28">
      <c r="W732" s="36" t="s">
        <v>359</v>
      </c>
      <c r="X732" s="62">
        <f t="shared" si="26"/>
        <v>731</v>
      </c>
      <c r="Y732" s="36" t="s">
        <v>359</v>
      </c>
      <c r="Z732" s="36" t="s">
        <v>144</v>
      </c>
      <c r="AA732" s="62">
        <f t="shared" si="27"/>
        <v>731</v>
      </c>
      <c r="AB732" s="105" t="e">
        <v>#N/A</v>
      </c>
    </row>
    <row r="733" spans="23:28">
      <c r="W733" s="36" t="s">
        <v>1787</v>
      </c>
      <c r="X733" s="62">
        <f t="shared" si="26"/>
        <v>732</v>
      </c>
      <c r="Y733" s="36" t="s">
        <v>1787</v>
      </c>
      <c r="Z733" s="36" t="s">
        <v>144</v>
      </c>
      <c r="AA733" s="62">
        <f t="shared" si="27"/>
        <v>732</v>
      </c>
      <c r="AB733" s="105" t="e">
        <v>#N/A</v>
      </c>
    </row>
    <row r="734" spans="23:28">
      <c r="W734" s="36" t="s">
        <v>379</v>
      </c>
      <c r="X734" s="62">
        <f t="shared" si="26"/>
        <v>733</v>
      </c>
      <c r="Y734" s="36" t="s">
        <v>379</v>
      </c>
      <c r="Z734" s="36" t="s">
        <v>144</v>
      </c>
      <c r="AA734" s="62">
        <f t="shared" si="27"/>
        <v>733</v>
      </c>
      <c r="AB734" s="105" t="s">
        <v>683</v>
      </c>
    </row>
    <row r="735" spans="23:28">
      <c r="W735" s="36" t="s">
        <v>393</v>
      </c>
      <c r="X735" s="62">
        <f t="shared" si="26"/>
        <v>734</v>
      </c>
      <c r="Y735" s="36" t="s">
        <v>393</v>
      </c>
      <c r="Z735" s="36" t="s">
        <v>144</v>
      </c>
      <c r="AA735" s="62">
        <f t="shared" si="27"/>
        <v>734</v>
      </c>
      <c r="AB735" s="105" t="e">
        <v>#N/A</v>
      </c>
    </row>
    <row r="736" spans="23:28">
      <c r="W736" s="36" t="s">
        <v>397</v>
      </c>
      <c r="X736" s="62">
        <f t="shared" si="26"/>
        <v>735</v>
      </c>
      <c r="Y736" s="36" t="s">
        <v>397</v>
      </c>
      <c r="Z736" s="36" t="s">
        <v>144</v>
      </c>
      <c r="AA736" s="62">
        <f t="shared" si="27"/>
        <v>735</v>
      </c>
      <c r="AB736" s="105" t="e">
        <v>#N/A</v>
      </c>
    </row>
    <row r="737" spans="23:28">
      <c r="W737" s="36" t="s">
        <v>1788</v>
      </c>
      <c r="X737" s="62">
        <f t="shared" si="26"/>
        <v>736</v>
      </c>
      <c r="Y737" s="36" t="s">
        <v>1788</v>
      </c>
      <c r="Z737" s="36" t="s">
        <v>144</v>
      </c>
      <c r="AA737" s="62">
        <f t="shared" si="27"/>
        <v>736</v>
      </c>
      <c r="AB737" s="105" t="s">
        <v>685</v>
      </c>
    </row>
    <row r="738" spans="23:28">
      <c r="W738" s="36" t="s">
        <v>1789</v>
      </c>
      <c r="X738" s="62">
        <f t="shared" si="26"/>
        <v>737</v>
      </c>
      <c r="Y738" s="36" t="s">
        <v>1789</v>
      </c>
      <c r="Z738" s="36" t="s">
        <v>144</v>
      </c>
      <c r="AA738" s="62">
        <f t="shared" si="27"/>
        <v>737</v>
      </c>
      <c r="AB738" s="105" t="e">
        <v>#N/A</v>
      </c>
    </row>
    <row r="739" spans="23:28">
      <c r="W739" s="36" t="s">
        <v>421</v>
      </c>
      <c r="X739" s="62">
        <f t="shared" si="26"/>
        <v>738</v>
      </c>
      <c r="Y739" s="36" t="s">
        <v>421</v>
      </c>
      <c r="Z739" s="36" t="s">
        <v>144</v>
      </c>
      <c r="AA739" s="62">
        <f t="shared" si="27"/>
        <v>738</v>
      </c>
      <c r="AB739" s="105" t="e">
        <v>#N/A</v>
      </c>
    </row>
    <row r="740" spans="23:28">
      <c r="W740" s="36" t="s">
        <v>437</v>
      </c>
      <c r="X740" s="62">
        <f t="shared" si="26"/>
        <v>739</v>
      </c>
      <c r="Y740" s="36" t="s">
        <v>437</v>
      </c>
      <c r="Z740" s="36" t="s">
        <v>144</v>
      </c>
      <c r="AA740" s="62">
        <f t="shared" si="27"/>
        <v>739</v>
      </c>
      <c r="AB740" s="105" t="e">
        <v>#N/A</v>
      </c>
    </row>
    <row r="741" spans="23:28">
      <c r="W741" s="36" t="s">
        <v>440</v>
      </c>
      <c r="X741" s="62">
        <f t="shared" si="26"/>
        <v>740</v>
      </c>
      <c r="Y741" s="36" t="s">
        <v>440</v>
      </c>
      <c r="Z741" s="36" t="s">
        <v>144</v>
      </c>
      <c r="AA741" s="62">
        <f t="shared" si="27"/>
        <v>740</v>
      </c>
      <c r="AB741" s="105">
        <v>0</v>
      </c>
    </row>
    <row r="742" spans="23:28">
      <c r="W742" s="36" t="s">
        <v>1790</v>
      </c>
      <c r="X742" s="62">
        <f t="shared" si="26"/>
        <v>741</v>
      </c>
      <c r="Y742" s="36" t="s">
        <v>1790</v>
      </c>
      <c r="Z742" s="36" t="s">
        <v>144</v>
      </c>
      <c r="AA742" s="62">
        <f t="shared" si="27"/>
        <v>741</v>
      </c>
      <c r="AB742" s="105" t="e">
        <v>#N/A</v>
      </c>
    </row>
    <row r="743" spans="23:28">
      <c r="W743" s="36" t="s">
        <v>462</v>
      </c>
      <c r="X743" s="62">
        <f t="shared" si="26"/>
        <v>742</v>
      </c>
      <c r="Y743" s="36" t="s">
        <v>462</v>
      </c>
      <c r="Z743" s="36" t="s">
        <v>144</v>
      </c>
      <c r="AA743" s="62">
        <f t="shared" si="27"/>
        <v>742</v>
      </c>
      <c r="AB743" s="105" t="e">
        <v>#N/A</v>
      </c>
    </row>
    <row r="744" spans="23:28">
      <c r="W744" s="36" t="s">
        <v>1791</v>
      </c>
      <c r="X744" s="62">
        <f t="shared" si="26"/>
        <v>743</v>
      </c>
      <c r="Y744" s="36" t="s">
        <v>1791</v>
      </c>
      <c r="Z744" s="36" t="s">
        <v>144</v>
      </c>
      <c r="AA744" s="62">
        <f t="shared" si="27"/>
        <v>743</v>
      </c>
      <c r="AB744" s="105" t="e">
        <v>#N/A</v>
      </c>
    </row>
    <row r="745" spans="23:28">
      <c r="W745" s="36" t="s">
        <v>464</v>
      </c>
      <c r="X745" s="62">
        <f t="shared" si="26"/>
        <v>744</v>
      </c>
      <c r="Y745" s="36" t="s">
        <v>464</v>
      </c>
      <c r="Z745" s="36" t="s">
        <v>144</v>
      </c>
      <c r="AA745" s="62">
        <f t="shared" si="27"/>
        <v>744</v>
      </c>
      <c r="AB745" s="105" t="e">
        <v>#N/A</v>
      </c>
    </row>
    <row r="746" spans="23:28">
      <c r="W746" s="36" t="s">
        <v>481</v>
      </c>
      <c r="X746" s="62">
        <f t="shared" si="26"/>
        <v>745</v>
      </c>
      <c r="Y746" s="36" t="s">
        <v>481</v>
      </c>
      <c r="Z746" s="36" t="s">
        <v>144</v>
      </c>
      <c r="AA746" s="62">
        <f t="shared" si="27"/>
        <v>745</v>
      </c>
      <c r="AB746" s="105" t="e">
        <v>#N/A</v>
      </c>
    </row>
    <row r="747" spans="23:28">
      <c r="W747" s="36" t="s">
        <v>486</v>
      </c>
      <c r="X747" s="62">
        <f t="shared" si="26"/>
        <v>746</v>
      </c>
      <c r="Y747" s="36" t="s">
        <v>486</v>
      </c>
      <c r="Z747" s="36" t="s">
        <v>144</v>
      </c>
      <c r="AA747" s="62">
        <f t="shared" si="27"/>
        <v>746</v>
      </c>
      <c r="AB747" s="105" t="e">
        <v>#N/A</v>
      </c>
    </row>
    <row r="748" spans="23:28">
      <c r="W748" s="36" t="s">
        <v>491</v>
      </c>
      <c r="X748" s="62">
        <f t="shared" si="26"/>
        <v>747</v>
      </c>
      <c r="Y748" s="36" t="s">
        <v>491</v>
      </c>
      <c r="Z748" s="36" t="s">
        <v>144</v>
      </c>
      <c r="AA748" s="62">
        <f t="shared" si="27"/>
        <v>747</v>
      </c>
      <c r="AB748" s="105" t="e">
        <v>#N/A</v>
      </c>
    </row>
    <row r="749" spans="23:28">
      <c r="W749" s="36" t="s">
        <v>507</v>
      </c>
      <c r="X749" s="62">
        <f t="shared" si="26"/>
        <v>748</v>
      </c>
      <c r="Y749" s="36" t="s">
        <v>507</v>
      </c>
      <c r="Z749" s="36" t="s">
        <v>144</v>
      </c>
      <c r="AA749" s="62">
        <f t="shared" si="27"/>
        <v>748</v>
      </c>
      <c r="AB749" s="105" t="e">
        <v>#N/A</v>
      </c>
    </row>
    <row r="750" spans="23:28">
      <c r="W750" s="36" t="s">
        <v>1792</v>
      </c>
      <c r="X750" s="62">
        <f t="shared" si="26"/>
        <v>749</v>
      </c>
      <c r="Y750" s="36" t="s">
        <v>1792</v>
      </c>
      <c r="Z750" s="36" t="s">
        <v>144</v>
      </c>
      <c r="AA750" s="62">
        <f t="shared" si="27"/>
        <v>749</v>
      </c>
      <c r="AB750" s="105" t="s">
        <v>692</v>
      </c>
    </row>
    <row r="751" spans="23:28">
      <c r="W751" s="36" t="s">
        <v>514</v>
      </c>
      <c r="X751" s="62">
        <f t="shared" si="26"/>
        <v>750</v>
      </c>
      <c r="Y751" s="36" t="s">
        <v>514</v>
      </c>
      <c r="Z751" s="36" t="s">
        <v>144</v>
      </c>
      <c r="AA751" s="62">
        <f t="shared" si="27"/>
        <v>750</v>
      </c>
      <c r="AB751" s="105" t="e">
        <v>#N/A</v>
      </c>
    </row>
    <row r="752" spans="23:28">
      <c r="W752" s="36" t="s">
        <v>519</v>
      </c>
      <c r="X752" s="62">
        <f t="shared" si="26"/>
        <v>751</v>
      </c>
      <c r="Y752" s="36" t="s">
        <v>519</v>
      </c>
      <c r="Z752" s="36" t="s">
        <v>144</v>
      </c>
      <c r="AA752" s="62">
        <f t="shared" si="27"/>
        <v>751</v>
      </c>
      <c r="AB752" s="105" t="e">
        <v>#N/A</v>
      </c>
    </row>
    <row r="753" spans="23:28">
      <c r="W753" s="36" t="s">
        <v>521</v>
      </c>
      <c r="X753" s="62">
        <f t="shared" si="26"/>
        <v>752</v>
      </c>
      <c r="Y753" s="36" t="s">
        <v>521</v>
      </c>
      <c r="Z753" s="36" t="s">
        <v>144</v>
      </c>
      <c r="AA753" s="62">
        <f t="shared" si="27"/>
        <v>752</v>
      </c>
      <c r="AB753" s="105" t="e">
        <v>#N/A</v>
      </c>
    </row>
    <row r="754" spans="23:28">
      <c r="W754" s="36" t="s">
        <v>1793</v>
      </c>
      <c r="X754" s="62">
        <f t="shared" si="26"/>
        <v>753</v>
      </c>
      <c r="Y754" s="36" t="s">
        <v>1793</v>
      </c>
      <c r="Z754" s="36" t="s">
        <v>144</v>
      </c>
      <c r="AA754" s="62">
        <f t="shared" si="27"/>
        <v>753</v>
      </c>
      <c r="AB754" s="105" t="e">
        <v>#N/A</v>
      </c>
    </row>
    <row r="755" spans="23:28">
      <c r="W755" s="36" t="s">
        <v>537</v>
      </c>
      <c r="X755" s="62">
        <f t="shared" si="26"/>
        <v>754</v>
      </c>
      <c r="Y755" s="36" t="s">
        <v>537</v>
      </c>
      <c r="Z755" s="36" t="s">
        <v>144</v>
      </c>
      <c r="AA755" s="62">
        <f t="shared" si="27"/>
        <v>754</v>
      </c>
      <c r="AB755" s="105" t="e">
        <v>#N/A</v>
      </c>
    </row>
    <row r="756" spans="23:28">
      <c r="W756" s="36" t="s">
        <v>1794</v>
      </c>
      <c r="X756" s="62">
        <f t="shared" si="26"/>
        <v>755</v>
      </c>
      <c r="Y756" s="36" t="s">
        <v>1794</v>
      </c>
      <c r="Z756" s="36" t="s">
        <v>144</v>
      </c>
      <c r="AA756" s="62">
        <f t="shared" si="27"/>
        <v>755</v>
      </c>
      <c r="AB756" s="105" t="e">
        <v>#N/A</v>
      </c>
    </row>
    <row r="757" spans="23:28">
      <c r="W757" s="36" t="s">
        <v>1795</v>
      </c>
      <c r="X757" s="62">
        <f t="shared" si="26"/>
        <v>756</v>
      </c>
      <c r="Y757" s="36" t="s">
        <v>1795</v>
      </c>
      <c r="Z757" s="36" t="s">
        <v>144</v>
      </c>
      <c r="AA757" s="62">
        <f t="shared" si="27"/>
        <v>756</v>
      </c>
      <c r="AB757" s="105" t="e">
        <v>#N/A</v>
      </c>
    </row>
    <row r="758" spans="23:28">
      <c r="W758" s="36" t="s">
        <v>595</v>
      </c>
      <c r="X758" s="62">
        <f t="shared" si="26"/>
        <v>757</v>
      </c>
      <c r="Y758" s="36" t="s">
        <v>595</v>
      </c>
      <c r="Z758" s="36" t="s">
        <v>144</v>
      </c>
      <c r="AA758" s="62">
        <f t="shared" si="27"/>
        <v>757</v>
      </c>
      <c r="AB758" s="105" t="e">
        <v>#N/A</v>
      </c>
    </row>
    <row r="759" spans="23:28">
      <c r="W759" s="36" t="s">
        <v>600</v>
      </c>
      <c r="X759" s="62">
        <f t="shared" si="26"/>
        <v>758</v>
      </c>
      <c r="Y759" s="36" t="s">
        <v>600</v>
      </c>
      <c r="Z759" s="36" t="s">
        <v>144</v>
      </c>
      <c r="AA759" s="62">
        <f t="shared" si="27"/>
        <v>758</v>
      </c>
      <c r="AB759" s="105" t="e">
        <v>#N/A</v>
      </c>
    </row>
    <row r="760" spans="23:28">
      <c r="W760" s="36" t="s">
        <v>416</v>
      </c>
      <c r="X760" s="62">
        <f t="shared" si="26"/>
        <v>759</v>
      </c>
      <c r="Y760" s="36" t="s">
        <v>416</v>
      </c>
      <c r="Z760" s="36" t="s">
        <v>144</v>
      </c>
      <c r="AA760" s="62">
        <f t="shared" si="27"/>
        <v>759</v>
      </c>
      <c r="AB760" s="105" t="s">
        <v>699</v>
      </c>
    </row>
    <row r="761" spans="23:28">
      <c r="W761" s="36" t="s">
        <v>655</v>
      </c>
      <c r="X761" s="62">
        <f t="shared" si="26"/>
        <v>760</v>
      </c>
      <c r="Y761" s="36" t="s">
        <v>655</v>
      </c>
      <c r="Z761" s="36" t="s">
        <v>144</v>
      </c>
      <c r="AA761" s="62">
        <f t="shared" si="27"/>
        <v>760</v>
      </c>
      <c r="AB761" s="105" t="e">
        <v>#N/A</v>
      </c>
    </row>
    <row r="762" spans="23:28">
      <c r="W762" s="36" t="s">
        <v>1796</v>
      </c>
      <c r="X762" s="62">
        <f t="shared" si="26"/>
        <v>761</v>
      </c>
      <c r="Y762" s="36" t="s">
        <v>1796</v>
      </c>
      <c r="Z762" s="36" t="s">
        <v>144</v>
      </c>
      <c r="AA762" s="62">
        <f t="shared" si="27"/>
        <v>761</v>
      </c>
      <c r="AB762" s="105" t="e">
        <v>#N/A</v>
      </c>
    </row>
    <row r="763" spans="23:28">
      <c r="W763" s="36" t="s">
        <v>1797</v>
      </c>
      <c r="X763" s="62">
        <f t="shared" si="26"/>
        <v>762</v>
      </c>
      <c r="Y763" s="36" t="s">
        <v>1797</v>
      </c>
      <c r="Z763" s="36" t="s">
        <v>144</v>
      </c>
      <c r="AA763" s="62">
        <f t="shared" si="27"/>
        <v>762</v>
      </c>
      <c r="AB763" s="105" t="e">
        <v>#N/A</v>
      </c>
    </row>
    <row r="764" spans="23:28">
      <c r="W764" s="36" t="s">
        <v>669</v>
      </c>
      <c r="X764" s="62">
        <f t="shared" si="26"/>
        <v>763</v>
      </c>
      <c r="Y764" s="36" t="s">
        <v>669</v>
      </c>
      <c r="Z764" s="36" t="s">
        <v>144</v>
      </c>
      <c r="AA764" s="62">
        <f t="shared" si="27"/>
        <v>763</v>
      </c>
      <c r="AB764" s="105" t="e">
        <v>#N/A</v>
      </c>
    </row>
    <row r="765" spans="23:28">
      <c r="W765" s="36" t="s">
        <v>689</v>
      </c>
      <c r="X765" s="62">
        <f t="shared" si="26"/>
        <v>764</v>
      </c>
      <c r="Y765" s="36" t="s">
        <v>689</v>
      </c>
      <c r="Z765" s="36" t="s">
        <v>144</v>
      </c>
      <c r="AA765" s="62">
        <f t="shared" si="27"/>
        <v>764</v>
      </c>
      <c r="AB765" s="105" t="e">
        <v>#N/A</v>
      </c>
    </row>
    <row r="766" spans="23:28">
      <c r="W766" s="36" t="s">
        <v>1798</v>
      </c>
      <c r="X766" s="62">
        <f t="shared" si="26"/>
        <v>765</v>
      </c>
      <c r="Y766" s="36" t="s">
        <v>1798</v>
      </c>
      <c r="Z766" s="36" t="s">
        <v>144</v>
      </c>
      <c r="AA766" s="62">
        <f t="shared" si="27"/>
        <v>765</v>
      </c>
      <c r="AB766" s="105" t="e">
        <v>#N/A</v>
      </c>
    </row>
    <row r="767" spans="23:28">
      <c r="W767" s="36" t="s">
        <v>1799</v>
      </c>
      <c r="X767" s="62">
        <f t="shared" si="26"/>
        <v>766</v>
      </c>
      <c r="Y767" s="36" t="s">
        <v>1799</v>
      </c>
      <c r="Z767" s="36" t="s">
        <v>144</v>
      </c>
      <c r="AA767" s="62">
        <f t="shared" si="27"/>
        <v>766</v>
      </c>
      <c r="AB767" s="105" t="e">
        <v>#N/A</v>
      </c>
    </row>
    <row r="768" spans="23:28">
      <c r="W768" s="36" t="s">
        <v>718</v>
      </c>
      <c r="X768" s="62">
        <f t="shared" si="26"/>
        <v>767</v>
      </c>
      <c r="Y768" s="36" t="s">
        <v>718</v>
      </c>
      <c r="Z768" s="36" t="s">
        <v>144</v>
      </c>
      <c r="AA768" s="62">
        <f t="shared" si="27"/>
        <v>767</v>
      </c>
      <c r="AB768" s="105" t="e">
        <v>#N/A</v>
      </c>
    </row>
    <row r="769" spans="23:28">
      <c r="W769" s="36" t="s">
        <v>1800</v>
      </c>
      <c r="X769" s="62">
        <f t="shared" si="26"/>
        <v>768</v>
      </c>
      <c r="Y769" s="36" t="s">
        <v>1800</v>
      </c>
      <c r="Z769" s="36" t="s">
        <v>144</v>
      </c>
      <c r="AA769" s="62">
        <f t="shared" si="27"/>
        <v>768</v>
      </c>
      <c r="AB769" s="105" t="e">
        <v>#N/A</v>
      </c>
    </row>
    <row r="770" spans="23:28">
      <c r="W770" s="36" t="s">
        <v>1801</v>
      </c>
      <c r="X770" s="62">
        <f t="shared" si="26"/>
        <v>769</v>
      </c>
      <c r="Y770" s="36" t="s">
        <v>1801</v>
      </c>
      <c r="Z770" s="36" t="s">
        <v>144</v>
      </c>
      <c r="AA770" s="62">
        <f t="shared" si="27"/>
        <v>769</v>
      </c>
      <c r="AB770" s="105" t="e">
        <v>#N/A</v>
      </c>
    </row>
    <row r="771" spans="23:28">
      <c r="W771" s="36" t="s">
        <v>1802</v>
      </c>
      <c r="X771" s="62">
        <f t="shared" si="26"/>
        <v>770</v>
      </c>
      <c r="Y771" s="36" t="s">
        <v>1802</v>
      </c>
      <c r="Z771" s="36" t="s">
        <v>144</v>
      </c>
      <c r="AA771" s="62">
        <f t="shared" si="27"/>
        <v>770</v>
      </c>
      <c r="AB771" s="105" t="e">
        <v>#N/A</v>
      </c>
    </row>
    <row r="772" spans="23:28">
      <c r="W772" s="36" t="s">
        <v>1803</v>
      </c>
      <c r="X772" s="62">
        <f t="shared" ref="X772:X835" si="28">+X771+1</f>
        <v>771</v>
      </c>
      <c r="Y772" s="36" t="s">
        <v>1803</v>
      </c>
      <c r="Z772" s="36" t="s">
        <v>144</v>
      </c>
      <c r="AA772" s="62">
        <f t="shared" ref="AA772:AA835" si="29">+AA771+1</f>
        <v>771</v>
      </c>
      <c r="AB772" s="105" t="e">
        <v>#N/A</v>
      </c>
    </row>
    <row r="773" spans="23:28">
      <c r="W773" s="36" t="s">
        <v>1804</v>
      </c>
      <c r="X773" s="62">
        <f t="shared" si="28"/>
        <v>772</v>
      </c>
      <c r="Y773" s="36" t="s">
        <v>1804</v>
      </c>
      <c r="Z773" s="36" t="s">
        <v>144</v>
      </c>
      <c r="AA773" s="62">
        <f t="shared" si="29"/>
        <v>772</v>
      </c>
      <c r="AB773" s="105" t="e">
        <v>#N/A</v>
      </c>
    </row>
    <row r="774" spans="23:28">
      <c r="W774" s="36" t="s">
        <v>1805</v>
      </c>
      <c r="X774" s="62">
        <f t="shared" si="28"/>
        <v>773</v>
      </c>
      <c r="Y774" s="36" t="s">
        <v>1805</v>
      </c>
      <c r="Z774" s="36" t="s">
        <v>144</v>
      </c>
      <c r="AA774" s="62">
        <f t="shared" si="29"/>
        <v>773</v>
      </c>
      <c r="AB774" s="105" t="s">
        <v>704</v>
      </c>
    </row>
    <row r="775" spans="23:28">
      <c r="W775" s="36" t="s">
        <v>724</v>
      </c>
      <c r="X775" s="62">
        <f t="shared" si="28"/>
        <v>774</v>
      </c>
      <c r="Y775" s="36" t="s">
        <v>724</v>
      </c>
      <c r="Z775" s="36" t="s">
        <v>144</v>
      </c>
      <c r="AA775" s="62">
        <f t="shared" si="29"/>
        <v>774</v>
      </c>
      <c r="AB775" s="105" t="e">
        <v>#N/A</v>
      </c>
    </row>
    <row r="776" spans="23:28">
      <c r="W776" s="36" t="s">
        <v>730</v>
      </c>
      <c r="X776" s="62">
        <f t="shared" si="28"/>
        <v>775</v>
      </c>
      <c r="Y776" s="36" t="s">
        <v>730</v>
      </c>
      <c r="Z776" s="36" t="s">
        <v>144</v>
      </c>
      <c r="AA776" s="62">
        <f t="shared" si="29"/>
        <v>775</v>
      </c>
      <c r="AB776" s="105" t="e">
        <v>#N/A</v>
      </c>
    </row>
    <row r="777" spans="23:28">
      <c r="W777" s="36" t="s">
        <v>775</v>
      </c>
      <c r="X777" s="62">
        <f t="shared" si="28"/>
        <v>776</v>
      </c>
      <c r="Y777" s="36" t="s">
        <v>775</v>
      </c>
      <c r="Z777" s="36" t="s">
        <v>144</v>
      </c>
      <c r="AA777" s="62">
        <f t="shared" si="29"/>
        <v>776</v>
      </c>
      <c r="AB777" s="105" t="e">
        <v>#N/A</v>
      </c>
    </row>
    <row r="778" spans="23:28">
      <c r="W778" s="36" t="s">
        <v>776</v>
      </c>
      <c r="X778" s="62">
        <f t="shared" si="28"/>
        <v>777</v>
      </c>
      <c r="Y778" s="36" t="s">
        <v>776</v>
      </c>
      <c r="Z778" s="36" t="s">
        <v>144</v>
      </c>
      <c r="AA778" s="62">
        <f t="shared" si="29"/>
        <v>777</v>
      </c>
      <c r="AB778" s="105" t="e">
        <v>#N/A</v>
      </c>
    </row>
    <row r="779" spans="23:28">
      <c r="W779" s="36" t="s">
        <v>1806</v>
      </c>
      <c r="X779" s="62">
        <f t="shared" si="28"/>
        <v>778</v>
      </c>
      <c r="Y779" s="36" t="s">
        <v>1806</v>
      </c>
      <c r="Z779" s="36" t="s">
        <v>144</v>
      </c>
      <c r="AA779" s="62">
        <f t="shared" si="29"/>
        <v>778</v>
      </c>
      <c r="AB779" s="105" t="e">
        <v>#N/A</v>
      </c>
    </row>
    <row r="780" spans="23:28">
      <c r="W780" s="36" t="s">
        <v>1807</v>
      </c>
      <c r="X780" s="62">
        <f t="shared" si="28"/>
        <v>779</v>
      </c>
      <c r="Y780" s="36" t="s">
        <v>1807</v>
      </c>
      <c r="Z780" s="36" t="s">
        <v>144</v>
      </c>
      <c r="AA780" s="62">
        <f t="shared" si="29"/>
        <v>779</v>
      </c>
      <c r="AB780" s="105" t="e">
        <v>#N/A</v>
      </c>
    </row>
    <row r="781" spans="23:28">
      <c r="W781" s="36" t="s">
        <v>843</v>
      </c>
      <c r="X781" s="62">
        <f t="shared" si="28"/>
        <v>780</v>
      </c>
      <c r="Y781" s="36" t="s">
        <v>843</v>
      </c>
      <c r="Z781" s="36" t="s">
        <v>144</v>
      </c>
      <c r="AA781" s="62">
        <f t="shared" si="29"/>
        <v>780</v>
      </c>
      <c r="AB781" s="105" t="e">
        <v>#N/A</v>
      </c>
    </row>
    <row r="782" spans="23:28">
      <c r="W782" s="36" t="s">
        <v>1808</v>
      </c>
      <c r="X782" s="62">
        <f t="shared" si="28"/>
        <v>781</v>
      </c>
      <c r="Y782" s="36" t="s">
        <v>1808</v>
      </c>
      <c r="Z782" s="36" t="s">
        <v>1411</v>
      </c>
      <c r="AA782" s="62">
        <f t="shared" si="29"/>
        <v>781</v>
      </c>
      <c r="AB782" s="105" t="e">
        <v>#N/A</v>
      </c>
    </row>
    <row r="783" spans="23:28">
      <c r="W783" s="36" t="s">
        <v>1809</v>
      </c>
      <c r="X783" s="62">
        <f t="shared" si="28"/>
        <v>782</v>
      </c>
      <c r="Y783" s="36" t="s">
        <v>1809</v>
      </c>
      <c r="Z783" s="36" t="s">
        <v>1411</v>
      </c>
      <c r="AA783" s="62">
        <f t="shared" si="29"/>
        <v>782</v>
      </c>
      <c r="AB783" s="105" t="e">
        <v>#N/A</v>
      </c>
    </row>
    <row r="784" spans="23:28">
      <c r="W784" s="36" t="s">
        <v>233</v>
      </c>
      <c r="X784" s="62">
        <f t="shared" si="28"/>
        <v>783</v>
      </c>
      <c r="Y784" s="36" t="s">
        <v>233</v>
      </c>
      <c r="Z784" s="36" t="s">
        <v>1411</v>
      </c>
      <c r="AA784" s="62">
        <f t="shared" si="29"/>
        <v>783</v>
      </c>
      <c r="AB784" s="105" t="e">
        <v>#N/A</v>
      </c>
    </row>
    <row r="785" spans="23:28">
      <c r="W785" s="36" t="s">
        <v>266</v>
      </c>
      <c r="X785" s="62">
        <f t="shared" si="28"/>
        <v>784</v>
      </c>
      <c r="Y785" s="36" t="s">
        <v>266</v>
      </c>
      <c r="Z785" s="36" t="s">
        <v>1411</v>
      </c>
      <c r="AA785" s="62">
        <f t="shared" si="29"/>
        <v>784</v>
      </c>
      <c r="AB785" s="105" t="e">
        <v>#N/A</v>
      </c>
    </row>
    <row r="786" spans="23:28">
      <c r="W786" s="36" t="s">
        <v>271</v>
      </c>
      <c r="X786" s="62">
        <f t="shared" si="28"/>
        <v>785</v>
      </c>
      <c r="Y786" s="36" t="s">
        <v>271</v>
      </c>
      <c r="Z786" s="36" t="s">
        <v>1411</v>
      </c>
      <c r="AA786" s="62">
        <f t="shared" si="29"/>
        <v>785</v>
      </c>
      <c r="AB786" s="105" t="e">
        <v>#N/A</v>
      </c>
    </row>
    <row r="787" spans="23:28">
      <c r="W787" s="36" t="s">
        <v>1810</v>
      </c>
      <c r="X787" s="62">
        <f t="shared" si="28"/>
        <v>786</v>
      </c>
      <c r="Y787" s="36" t="s">
        <v>1810</v>
      </c>
      <c r="Z787" s="36" t="s">
        <v>1411</v>
      </c>
      <c r="AA787" s="62">
        <f t="shared" si="29"/>
        <v>786</v>
      </c>
      <c r="AB787" s="105" t="e">
        <v>#N/A</v>
      </c>
    </row>
    <row r="788" spans="23:28">
      <c r="W788" s="36" t="s">
        <v>1811</v>
      </c>
      <c r="X788" s="62">
        <f t="shared" si="28"/>
        <v>787</v>
      </c>
      <c r="Y788" s="36" t="s">
        <v>1811</v>
      </c>
      <c r="Z788" s="36" t="s">
        <v>1411</v>
      </c>
      <c r="AA788" s="62">
        <f t="shared" si="29"/>
        <v>787</v>
      </c>
      <c r="AB788" s="105" t="e">
        <v>#N/A</v>
      </c>
    </row>
    <row r="789" spans="23:28">
      <c r="W789" s="36" t="s">
        <v>1812</v>
      </c>
      <c r="X789" s="62">
        <f t="shared" si="28"/>
        <v>788</v>
      </c>
      <c r="Y789" s="36" t="s">
        <v>1812</v>
      </c>
      <c r="Z789" s="36" t="s">
        <v>1411</v>
      </c>
      <c r="AA789" s="62">
        <f t="shared" si="29"/>
        <v>788</v>
      </c>
      <c r="AB789" s="105" t="e">
        <v>#N/A</v>
      </c>
    </row>
    <row r="790" spans="23:28">
      <c r="W790" s="36" t="s">
        <v>1813</v>
      </c>
      <c r="X790" s="62">
        <f t="shared" si="28"/>
        <v>789</v>
      </c>
      <c r="Y790" s="36" t="s">
        <v>1813</v>
      </c>
      <c r="Z790" s="36" t="s">
        <v>1411</v>
      </c>
      <c r="AA790" s="62">
        <f t="shared" si="29"/>
        <v>789</v>
      </c>
      <c r="AB790" s="105" t="e">
        <v>#N/A</v>
      </c>
    </row>
    <row r="791" spans="23:28">
      <c r="W791" s="36" t="s">
        <v>1814</v>
      </c>
      <c r="X791" s="62">
        <f t="shared" si="28"/>
        <v>790</v>
      </c>
      <c r="Y791" s="36" t="s">
        <v>1814</v>
      </c>
      <c r="Z791" s="36" t="s">
        <v>1411</v>
      </c>
      <c r="AA791" s="62">
        <f t="shared" si="29"/>
        <v>790</v>
      </c>
      <c r="AB791" s="105" t="e">
        <v>#N/A</v>
      </c>
    </row>
    <row r="792" spans="23:28">
      <c r="W792" s="36" t="s">
        <v>353</v>
      </c>
      <c r="X792" s="62">
        <f t="shared" si="28"/>
        <v>791</v>
      </c>
      <c r="Y792" s="36" t="s">
        <v>353</v>
      </c>
      <c r="Z792" s="36" t="s">
        <v>1411</v>
      </c>
      <c r="AA792" s="62">
        <f t="shared" si="29"/>
        <v>791</v>
      </c>
      <c r="AB792" s="105" t="e">
        <v>#N/A</v>
      </c>
    </row>
    <row r="793" spans="23:28">
      <c r="W793" s="36" t="s">
        <v>368</v>
      </c>
      <c r="X793" s="62">
        <f t="shared" si="28"/>
        <v>792</v>
      </c>
      <c r="Y793" s="36" t="s">
        <v>368</v>
      </c>
      <c r="Z793" s="36" t="s">
        <v>1411</v>
      </c>
      <c r="AA793" s="62">
        <f t="shared" si="29"/>
        <v>792</v>
      </c>
      <c r="AB793" s="105" t="e">
        <v>#N/A</v>
      </c>
    </row>
    <row r="794" spans="23:28">
      <c r="W794" s="36" t="s">
        <v>374</v>
      </c>
      <c r="X794" s="62">
        <f t="shared" si="28"/>
        <v>793</v>
      </c>
      <c r="Y794" s="36" t="s">
        <v>374</v>
      </c>
      <c r="Z794" s="36" t="s">
        <v>1411</v>
      </c>
      <c r="AA794" s="62">
        <f t="shared" si="29"/>
        <v>793</v>
      </c>
      <c r="AB794" s="105" t="e">
        <v>#N/A</v>
      </c>
    </row>
    <row r="795" spans="23:28">
      <c r="W795" s="36" t="s">
        <v>399</v>
      </c>
      <c r="X795" s="62">
        <f t="shared" si="28"/>
        <v>794</v>
      </c>
      <c r="Y795" s="36" t="s">
        <v>399</v>
      </c>
      <c r="Z795" s="36" t="s">
        <v>1411</v>
      </c>
      <c r="AA795" s="62">
        <f t="shared" si="29"/>
        <v>794</v>
      </c>
      <c r="AB795" s="105" t="e">
        <v>#N/A</v>
      </c>
    </row>
    <row r="796" spans="23:28">
      <c r="W796" s="36" t="s">
        <v>400</v>
      </c>
      <c r="X796" s="62">
        <f t="shared" si="28"/>
        <v>795</v>
      </c>
      <c r="Y796" s="36" t="s">
        <v>400</v>
      </c>
      <c r="Z796" s="36" t="s">
        <v>1411</v>
      </c>
      <c r="AA796" s="62">
        <f t="shared" si="29"/>
        <v>795</v>
      </c>
      <c r="AB796" s="105" t="e">
        <v>#N/A</v>
      </c>
    </row>
    <row r="797" spans="23:28">
      <c r="W797" s="36" t="s">
        <v>434</v>
      </c>
      <c r="X797" s="62">
        <f t="shared" si="28"/>
        <v>796</v>
      </c>
      <c r="Y797" s="36" t="s">
        <v>434</v>
      </c>
      <c r="Z797" s="36" t="s">
        <v>1411</v>
      </c>
      <c r="AA797" s="62">
        <f t="shared" si="29"/>
        <v>796</v>
      </c>
      <c r="AB797" s="105" t="e">
        <v>#N/A</v>
      </c>
    </row>
    <row r="798" spans="23:28">
      <c r="W798" s="36" t="s">
        <v>1815</v>
      </c>
      <c r="X798" s="62">
        <f t="shared" si="28"/>
        <v>797</v>
      </c>
      <c r="Y798" s="36" t="s">
        <v>1815</v>
      </c>
      <c r="Z798" s="36" t="s">
        <v>1411</v>
      </c>
      <c r="AA798" s="62">
        <f t="shared" si="29"/>
        <v>797</v>
      </c>
      <c r="AB798" s="105" t="e">
        <v>#N/A</v>
      </c>
    </row>
    <row r="799" spans="23:28">
      <c r="W799" s="36" t="s">
        <v>1816</v>
      </c>
      <c r="X799" s="62">
        <f t="shared" si="28"/>
        <v>798</v>
      </c>
      <c r="Y799" s="36" t="s">
        <v>1816</v>
      </c>
      <c r="Z799" s="36" t="s">
        <v>1411</v>
      </c>
      <c r="AA799" s="62">
        <f t="shared" si="29"/>
        <v>798</v>
      </c>
      <c r="AB799" s="105" t="e">
        <v>#N/A</v>
      </c>
    </row>
    <row r="800" spans="23:28">
      <c r="W800" s="36" t="s">
        <v>510</v>
      </c>
      <c r="X800" s="62">
        <f t="shared" si="28"/>
        <v>799</v>
      </c>
      <c r="Y800" s="36" t="s">
        <v>510</v>
      </c>
      <c r="Z800" s="36" t="s">
        <v>1411</v>
      </c>
      <c r="AA800" s="62">
        <f t="shared" si="29"/>
        <v>799</v>
      </c>
      <c r="AB800" s="105" t="e">
        <v>#N/A</v>
      </c>
    </row>
    <row r="801" spans="23:28">
      <c r="W801" s="36" t="s">
        <v>484</v>
      </c>
      <c r="X801" s="62">
        <f t="shared" si="28"/>
        <v>800</v>
      </c>
      <c r="Y801" s="36" t="s">
        <v>484</v>
      </c>
      <c r="Z801" s="36" t="s">
        <v>1411</v>
      </c>
      <c r="AA801" s="62">
        <f t="shared" si="29"/>
        <v>800</v>
      </c>
      <c r="AB801" s="105" t="e">
        <v>#N/A</v>
      </c>
    </row>
    <row r="802" spans="23:28">
      <c r="W802" s="36" t="s">
        <v>502</v>
      </c>
      <c r="X802" s="62">
        <f t="shared" si="28"/>
        <v>801</v>
      </c>
      <c r="Y802" s="36" t="s">
        <v>502</v>
      </c>
      <c r="Z802" s="36" t="s">
        <v>1411</v>
      </c>
      <c r="AA802" s="62">
        <f t="shared" si="29"/>
        <v>801</v>
      </c>
      <c r="AB802" s="105" t="e">
        <v>#N/A</v>
      </c>
    </row>
    <row r="803" spans="23:28">
      <c r="W803" s="36" t="s">
        <v>523</v>
      </c>
      <c r="X803" s="62">
        <f t="shared" si="28"/>
        <v>802</v>
      </c>
      <c r="Y803" s="36" t="s">
        <v>523</v>
      </c>
      <c r="Z803" s="36" t="s">
        <v>1411</v>
      </c>
      <c r="AA803" s="62">
        <f t="shared" si="29"/>
        <v>802</v>
      </c>
      <c r="AB803" s="105" t="e">
        <v>#N/A</v>
      </c>
    </row>
    <row r="804" spans="23:28">
      <c r="W804" s="36" t="s">
        <v>525</v>
      </c>
      <c r="X804" s="62">
        <f t="shared" si="28"/>
        <v>803</v>
      </c>
      <c r="Y804" s="36" t="s">
        <v>525</v>
      </c>
      <c r="Z804" s="36" t="s">
        <v>1411</v>
      </c>
      <c r="AA804" s="62">
        <f t="shared" si="29"/>
        <v>803</v>
      </c>
      <c r="AB804" s="105" t="e">
        <v>#N/A</v>
      </c>
    </row>
    <row r="805" spans="23:28">
      <c r="W805" s="36" t="s">
        <v>576</v>
      </c>
      <c r="X805" s="62">
        <f t="shared" si="28"/>
        <v>804</v>
      </c>
      <c r="Y805" s="36" t="s">
        <v>576</v>
      </c>
      <c r="Z805" s="36" t="s">
        <v>1411</v>
      </c>
      <c r="AA805" s="62">
        <f t="shared" si="29"/>
        <v>804</v>
      </c>
      <c r="AB805" s="105" t="e">
        <v>#N/A</v>
      </c>
    </row>
    <row r="806" spans="23:28">
      <c r="W806" s="36" t="s">
        <v>591</v>
      </c>
      <c r="X806" s="62">
        <f t="shared" si="28"/>
        <v>805</v>
      </c>
      <c r="Y806" s="36" t="s">
        <v>591</v>
      </c>
      <c r="Z806" s="36" t="s">
        <v>1411</v>
      </c>
      <c r="AA806" s="62">
        <f t="shared" si="29"/>
        <v>805</v>
      </c>
      <c r="AB806" s="105" t="e">
        <v>#N/A</v>
      </c>
    </row>
    <row r="807" spans="23:28">
      <c r="W807" s="36" t="s">
        <v>620</v>
      </c>
      <c r="X807" s="62">
        <f t="shared" si="28"/>
        <v>806</v>
      </c>
      <c r="Y807" s="36" t="s">
        <v>620</v>
      </c>
      <c r="Z807" s="36" t="s">
        <v>1411</v>
      </c>
      <c r="AA807" s="62">
        <f t="shared" si="29"/>
        <v>806</v>
      </c>
      <c r="AB807" s="105" t="e">
        <v>#N/A</v>
      </c>
    </row>
    <row r="808" spans="23:28">
      <c r="W808" s="36" t="s">
        <v>621</v>
      </c>
      <c r="X808" s="62">
        <f t="shared" si="28"/>
        <v>807</v>
      </c>
      <c r="Y808" s="36" t="s">
        <v>621</v>
      </c>
      <c r="Z808" s="36" t="s">
        <v>1411</v>
      </c>
      <c r="AA808" s="62">
        <f t="shared" si="29"/>
        <v>807</v>
      </c>
      <c r="AB808" s="105" t="e">
        <v>#N/A</v>
      </c>
    </row>
    <row r="809" spans="23:28">
      <c r="W809" s="36" t="s">
        <v>1817</v>
      </c>
      <c r="X809" s="62">
        <f t="shared" si="28"/>
        <v>808</v>
      </c>
      <c r="Y809" s="36" t="s">
        <v>1817</v>
      </c>
      <c r="Z809" s="36" t="s">
        <v>1411</v>
      </c>
      <c r="AA809" s="62">
        <f t="shared" si="29"/>
        <v>808</v>
      </c>
      <c r="AB809" s="105" t="e">
        <v>#N/A</v>
      </c>
    </row>
    <row r="810" spans="23:28">
      <c r="W810" s="36" t="s">
        <v>695</v>
      </c>
      <c r="X810" s="62">
        <f t="shared" si="28"/>
        <v>809</v>
      </c>
      <c r="Y810" s="36" t="s">
        <v>695</v>
      </c>
      <c r="Z810" s="36" t="s">
        <v>1411</v>
      </c>
      <c r="AA810" s="62">
        <f t="shared" si="29"/>
        <v>809</v>
      </c>
      <c r="AB810" s="105" t="e">
        <v>#N/A</v>
      </c>
    </row>
    <row r="811" spans="23:28">
      <c r="W811" s="36" t="s">
        <v>714</v>
      </c>
      <c r="X811" s="62">
        <f t="shared" si="28"/>
        <v>810</v>
      </c>
      <c r="Y811" s="36" t="s">
        <v>714</v>
      </c>
      <c r="Z811" s="36" t="s">
        <v>1411</v>
      </c>
      <c r="AA811" s="62">
        <f t="shared" si="29"/>
        <v>810</v>
      </c>
      <c r="AB811" s="105" t="e">
        <v>#N/A</v>
      </c>
    </row>
    <row r="812" spans="23:28">
      <c r="W812" s="36" t="s">
        <v>1818</v>
      </c>
      <c r="X812" s="62">
        <f t="shared" si="28"/>
        <v>811</v>
      </c>
      <c r="Y812" s="36" t="s">
        <v>1818</v>
      </c>
      <c r="Z812" s="36" t="s">
        <v>1411</v>
      </c>
      <c r="AA812" s="62">
        <f t="shared" si="29"/>
        <v>811</v>
      </c>
      <c r="AB812" s="105" t="e">
        <v>#N/A</v>
      </c>
    </row>
    <row r="813" spans="23:28">
      <c r="W813" s="36" t="s">
        <v>1819</v>
      </c>
      <c r="X813" s="62">
        <f t="shared" si="28"/>
        <v>812</v>
      </c>
      <c r="Y813" s="36" t="s">
        <v>1819</v>
      </c>
      <c r="Z813" s="36" t="s">
        <v>1411</v>
      </c>
      <c r="AA813" s="62">
        <f t="shared" si="29"/>
        <v>812</v>
      </c>
      <c r="AB813" s="105" t="s">
        <v>719</v>
      </c>
    </row>
    <row r="814" spans="23:28">
      <c r="W814" s="36" t="s">
        <v>1820</v>
      </c>
      <c r="X814" s="62">
        <f t="shared" si="28"/>
        <v>813</v>
      </c>
      <c r="Y814" s="36" t="s">
        <v>1820</v>
      </c>
      <c r="Z814" s="36" t="s">
        <v>1411</v>
      </c>
      <c r="AA814" s="62">
        <f t="shared" si="29"/>
        <v>813</v>
      </c>
      <c r="AB814" s="105" t="e">
        <v>#N/A</v>
      </c>
    </row>
    <row r="815" spans="23:28">
      <c r="W815" s="36" t="s">
        <v>733</v>
      </c>
      <c r="X815" s="62">
        <f t="shared" si="28"/>
        <v>814</v>
      </c>
      <c r="Y815" s="36" t="s">
        <v>733</v>
      </c>
      <c r="Z815" s="36" t="s">
        <v>1411</v>
      </c>
      <c r="AA815" s="62">
        <f t="shared" si="29"/>
        <v>814</v>
      </c>
      <c r="AB815" s="105" t="e">
        <v>#N/A</v>
      </c>
    </row>
    <row r="816" spans="23:28">
      <c r="W816" s="36" t="s">
        <v>741</v>
      </c>
      <c r="X816" s="62">
        <f t="shared" si="28"/>
        <v>815</v>
      </c>
      <c r="Y816" s="36" t="s">
        <v>741</v>
      </c>
      <c r="Z816" s="36" t="s">
        <v>1411</v>
      </c>
      <c r="AA816" s="62">
        <f t="shared" si="29"/>
        <v>815</v>
      </c>
      <c r="AB816" s="105" t="e">
        <v>#N/A</v>
      </c>
    </row>
    <row r="817" spans="23:28">
      <c r="W817" s="36" t="s">
        <v>788</v>
      </c>
      <c r="X817" s="62">
        <f t="shared" si="28"/>
        <v>816</v>
      </c>
      <c r="Y817" s="36" t="s">
        <v>788</v>
      </c>
      <c r="Z817" s="36" t="s">
        <v>1411</v>
      </c>
      <c r="AA817" s="62">
        <f t="shared" si="29"/>
        <v>816</v>
      </c>
      <c r="AB817" s="105" t="e">
        <v>#N/A</v>
      </c>
    </row>
    <row r="818" spans="23:28">
      <c r="W818" s="36" t="s">
        <v>1821</v>
      </c>
      <c r="X818" s="62">
        <f t="shared" si="28"/>
        <v>817</v>
      </c>
      <c r="Y818" s="36" t="s">
        <v>1821</v>
      </c>
      <c r="Z818" s="36" t="s">
        <v>1411</v>
      </c>
      <c r="AA818" s="62">
        <f t="shared" si="29"/>
        <v>817</v>
      </c>
      <c r="AB818" s="105" t="e">
        <v>#N/A</v>
      </c>
    </row>
    <row r="819" spans="23:28">
      <c r="W819" s="36" t="s">
        <v>1822</v>
      </c>
      <c r="X819" s="62">
        <f t="shared" si="28"/>
        <v>818</v>
      </c>
      <c r="Y819" s="36" t="s">
        <v>1822</v>
      </c>
      <c r="Z819" s="36" t="s">
        <v>1411</v>
      </c>
      <c r="AA819" s="62">
        <f t="shared" si="29"/>
        <v>818</v>
      </c>
      <c r="AB819" s="105" t="e">
        <v>#N/A</v>
      </c>
    </row>
    <row r="820" spans="23:28">
      <c r="W820" s="36" t="s">
        <v>831</v>
      </c>
      <c r="X820" s="62">
        <f t="shared" si="28"/>
        <v>819</v>
      </c>
      <c r="Y820" s="36" t="s">
        <v>831</v>
      </c>
      <c r="Z820" s="36" t="s">
        <v>1411</v>
      </c>
      <c r="AA820" s="62">
        <f t="shared" si="29"/>
        <v>819</v>
      </c>
      <c r="AB820" s="105" t="e">
        <v>#N/A</v>
      </c>
    </row>
    <row r="821" spans="23:28">
      <c r="W821" s="36" t="s">
        <v>833</v>
      </c>
      <c r="X821" s="62">
        <f t="shared" si="28"/>
        <v>820</v>
      </c>
      <c r="Y821" s="36" t="s">
        <v>833</v>
      </c>
      <c r="Z821" s="36" t="s">
        <v>1411</v>
      </c>
      <c r="AA821" s="62">
        <f t="shared" si="29"/>
        <v>820</v>
      </c>
      <c r="AB821" s="105" t="e">
        <v>#N/A</v>
      </c>
    </row>
    <row r="822" spans="23:28">
      <c r="W822" s="36" t="s">
        <v>1823</v>
      </c>
      <c r="X822" s="62">
        <f t="shared" si="28"/>
        <v>821</v>
      </c>
      <c r="Y822" s="36" t="s">
        <v>1823</v>
      </c>
      <c r="Z822" s="36" t="s">
        <v>1412</v>
      </c>
      <c r="AA822" s="62">
        <f t="shared" si="29"/>
        <v>821</v>
      </c>
      <c r="AB822" s="105" t="e">
        <v>#N/A</v>
      </c>
    </row>
    <row r="823" spans="23:28">
      <c r="W823" s="36" t="s">
        <v>1824</v>
      </c>
      <c r="X823" s="62">
        <f t="shared" si="28"/>
        <v>822</v>
      </c>
      <c r="Y823" s="36" t="s">
        <v>1824</v>
      </c>
      <c r="Z823" s="36" t="s">
        <v>1412</v>
      </c>
      <c r="AA823" s="62">
        <f t="shared" si="29"/>
        <v>822</v>
      </c>
      <c r="AB823" s="105" t="e">
        <v>#N/A</v>
      </c>
    </row>
    <row r="824" spans="23:28">
      <c r="W824" s="36" t="s">
        <v>1825</v>
      </c>
      <c r="X824" s="62">
        <f t="shared" si="28"/>
        <v>823</v>
      </c>
      <c r="Y824" s="36" t="s">
        <v>1825</v>
      </c>
      <c r="Z824" s="36" t="s">
        <v>1412</v>
      </c>
      <c r="AA824" s="62">
        <f t="shared" si="29"/>
        <v>823</v>
      </c>
      <c r="AB824" s="105" t="e">
        <v>#N/A</v>
      </c>
    </row>
    <row r="825" spans="23:28">
      <c r="W825" s="36" t="s">
        <v>327</v>
      </c>
      <c r="X825" s="62">
        <f t="shared" si="28"/>
        <v>824</v>
      </c>
      <c r="Y825" s="36" t="s">
        <v>327</v>
      </c>
      <c r="Z825" s="36" t="s">
        <v>1412</v>
      </c>
      <c r="AA825" s="62">
        <f t="shared" si="29"/>
        <v>824</v>
      </c>
      <c r="AB825" s="105" t="e">
        <v>#N/A</v>
      </c>
    </row>
    <row r="826" spans="23:28">
      <c r="W826" s="36" t="s">
        <v>1826</v>
      </c>
      <c r="X826" s="62">
        <f t="shared" si="28"/>
        <v>825</v>
      </c>
      <c r="Y826" s="36" t="s">
        <v>1826</v>
      </c>
      <c r="Z826" s="36" t="s">
        <v>1412</v>
      </c>
      <c r="AA826" s="62">
        <f t="shared" si="29"/>
        <v>825</v>
      </c>
      <c r="AB826" s="105" t="e">
        <v>#N/A</v>
      </c>
    </row>
    <row r="827" spans="23:28">
      <c r="W827" s="36" t="s">
        <v>407</v>
      </c>
      <c r="X827" s="62">
        <f t="shared" si="28"/>
        <v>826</v>
      </c>
      <c r="Y827" s="36" t="s">
        <v>407</v>
      </c>
      <c r="Z827" s="36" t="s">
        <v>1412</v>
      </c>
      <c r="AA827" s="62">
        <f t="shared" si="29"/>
        <v>826</v>
      </c>
      <c r="AB827" s="105" t="e">
        <v>#N/A</v>
      </c>
    </row>
    <row r="828" spans="23:28">
      <c r="W828" s="36" t="s">
        <v>1827</v>
      </c>
      <c r="X828" s="62">
        <f t="shared" si="28"/>
        <v>827</v>
      </c>
      <c r="Y828" s="36" t="s">
        <v>1827</v>
      </c>
      <c r="Z828" s="36" t="s">
        <v>1412</v>
      </c>
      <c r="AA828" s="62">
        <f t="shared" si="29"/>
        <v>827</v>
      </c>
      <c r="AB828" s="105" t="e">
        <v>#N/A</v>
      </c>
    </row>
    <row r="829" spans="23:28">
      <c r="W829" s="36" t="s">
        <v>506</v>
      </c>
      <c r="X829" s="62">
        <f t="shared" si="28"/>
        <v>828</v>
      </c>
      <c r="Y829" s="36" t="s">
        <v>506</v>
      </c>
      <c r="Z829" s="36" t="s">
        <v>1412</v>
      </c>
      <c r="AA829" s="62">
        <f t="shared" si="29"/>
        <v>828</v>
      </c>
      <c r="AB829" s="105" t="e">
        <v>#N/A</v>
      </c>
    </row>
    <row r="830" spans="23:28">
      <c r="W830" s="36" t="s">
        <v>566</v>
      </c>
      <c r="X830" s="62">
        <f t="shared" si="28"/>
        <v>829</v>
      </c>
      <c r="Y830" s="36" t="s">
        <v>566</v>
      </c>
      <c r="Z830" s="36" t="s">
        <v>1412</v>
      </c>
      <c r="AA830" s="62">
        <f t="shared" si="29"/>
        <v>829</v>
      </c>
      <c r="AB830" s="105" t="e">
        <v>#N/A</v>
      </c>
    </row>
    <row r="831" spans="23:28">
      <c r="W831" s="36" t="s">
        <v>643</v>
      </c>
      <c r="X831" s="62">
        <f t="shared" si="28"/>
        <v>830</v>
      </c>
      <c r="Y831" s="36" t="s">
        <v>643</v>
      </c>
      <c r="Z831" s="36" t="s">
        <v>1412</v>
      </c>
      <c r="AA831" s="62">
        <f t="shared" si="29"/>
        <v>830</v>
      </c>
      <c r="AB831" s="105" t="e">
        <v>#N/A</v>
      </c>
    </row>
    <row r="832" spans="23:28">
      <c r="W832" s="36" t="s">
        <v>693</v>
      </c>
      <c r="X832" s="62">
        <f t="shared" si="28"/>
        <v>831</v>
      </c>
      <c r="Y832" s="36" t="s">
        <v>693</v>
      </c>
      <c r="Z832" s="36" t="s">
        <v>1412</v>
      </c>
      <c r="AA832" s="62">
        <f t="shared" si="29"/>
        <v>831</v>
      </c>
      <c r="AB832" s="105" t="e">
        <v>#N/A</v>
      </c>
    </row>
    <row r="833" spans="23:28">
      <c r="W833" s="36" t="s">
        <v>716</v>
      </c>
      <c r="X833" s="62">
        <f t="shared" si="28"/>
        <v>832</v>
      </c>
      <c r="Y833" s="36" t="s">
        <v>716</v>
      </c>
      <c r="Z833" s="36" t="s">
        <v>1412</v>
      </c>
      <c r="AA833" s="62">
        <f t="shared" si="29"/>
        <v>832</v>
      </c>
      <c r="AB833" s="105" t="e">
        <v>#N/A</v>
      </c>
    </row>
    <row r="834" spans="23:28">
      <c r="W834" s="36" t="s">
        <v>637</v>
      </c>
      <c r="X834" s="62">
        <f t="shared" si="28"/>
        <v>833</v>
      </c>
      <c r="Y834" s="36" t="s">
        <v>637</v>
      </c>
      <c r="Z834" s="36" t="s">
        <v>220</v>
      </c>
      <c r="AA834" s="62">
        <f t="shared" si="29"/>
        <v>833</v>
      </c>
      <c r="AB834" s="105" t="e">
        <v>#N/A</v>
      </c>
    </row>
    <row r="835" spans="23:28">
      <c r="W835" s="36" t="s">
        <v>1828</v>
      </c>
      <c r="X835" s="62">
        <f t="shared" si="28"/>
        <v>834</v>
      </c>
      <c r="Y835" s="36" t="s">
        <v>1828</v>
      </c>
      <c r="Z835" s="36" t="s">
        <v>220</v>
      </c>
      <c r="AA835" s="62">
        <f t="shared" si="29"/>
        <v>834</v>
      </c>
      <c r="AB835" s="105" t="e">
        <v>#N/A</v>
      </c>
    </row>
    <row r="836" spans="23:28">
      <c r="W836" s="36" t="s">
        <v>1829</v>
      </c>
      <c r="X836" s="62">
        <f t="shared" ref="X836:X899" si="30">+X835+1</f>
        <v>835</v>
      </c>
      <c r="Y836" s="36" t="s">
        <v>1829</v>
      </c>
      <c r="Z836" s="36" t="s">
        <v>220</v>
      </c>
      <c r="AA836" s="62">
        <f t="shared" ref="AA836:AA899" si="31">+AA835+1</f>
        <v>835</v>
      </c>
      <c r="AB836" s="105" t="e">
        <v>#N/A</v>
      </c>
    </row>
    <row r="837" spans="23:28">
      <c r="W837" s="36" t="s">
        <v>1830</v>
      </c>
      <c r="X837" s="62">
        <f t="shared" si="30"/>
        <v>836</v>
      </c>
      <c r="Y837" s="36" t="s">
        <v>1830</v>
      </c>
      <c r="Z837" s="36" t="s">
        <v>220</v>
      </c>
      <c r="AA837" s="62">
        <f t="shared" si="31"/>
        <v>836</v>
      </c>
      <c r="AB837" s="105" t="e">
        <v>#N/A</v>
      </c>
    </row>
    <row r="838" spans="23:28">
      <c r="W838" s="36" t="s">
        <v>366</v>
      </c>
      <c r="X838" s="62">
        <f t="shared" si="30"/>
        <v>837</v>
      </c>
      <c r="Y838" s="36" t="s">
        <v>366</v>
      </c>
      <c r="Z838" s="36" t="s">
        <v>220</v>
      </c>
      <c r="AA838" s="62">
        <f t="shared" si="31"/>
        <v>837</v>
      </c>
      <c r="AB838" s="105" t="e">
        <v>#N/A</v>
      </c>
    </row>
    <row r="839" spans="23:28">
      <c r="W839" s="36" t="s">
        <v>1831</v>
      </c>
      <c r="X839" s="62">
        <f t="shared" si="30"/>
        <v>838</v>
      </c>
      <c r="Y839" s="36" t="s">
        <v>1831</v>
      </c>
      <c r="Z839" s="36" t="s">
        <v>220</v>
      </c>
      <c r="AA839" s="62">
        <f t="shared" si="31"/>
        <v>838</v>
      </c>
      <c r="AB839" s="105" t="s">
        <v>720</v>
      </c>
    </row>
    <row r="840" spans="23:28">
      <c r="W840" s="36" t="s">
        <v>478</v>
      </c>
      <c r="X840" s="62">
        <f t="shared" si="30"/>
        <v>839</v>
      </c>
      <c r="Y840" s="36" t="s">
        <v>478</v>
      </c>
      <c r="Z840" s="36" t="s">
        <v>220</v>
      </c>
      <c r="AA840" s="62">
        <f t="shared" si="31"/>
        <v>839</v>
      </c>
      <c r="AB840" s="105" t="e">
        <v>#N/A</v>
      </c>
    </row>
    <row r="841" spans="23:28">
      <c r="W841" s="36" t="s">
        <v>509</v>
      </c>
      <c r="X841" s="62">
        <f t="shared" si="30"/>
        <v>840</v>
      </c>
      <c r="Y841" s="36" t="s">
        <v>509</v>
      </c>
      <c r="Z841" s="36" t="s">
        <v>220</v>
      </c>
      <c r="AA841" s="62">
        <f t="shared" si="31"/>
        <v>840</v>
      </c>
      <c r="AB841" s="105" t="e">
        <v>#N/A</v>
      </c>
    </row>
    <row r="842" spans="23:28">
      <c r="W842" s="36" t="s">
        <v>547</v>
      </c>
      <c r="X842" s="62">
        <f t="shared" si="30"/>
        <v>841</v>
      </c>
      <c r="Y842" s="36" t="s">
        <v>547</v>
      </c>
      <c r="Z842" s="36" t="s">
        <v>220</v>
      </c>
      <c r="AA842" s="62">
        <f t="shared" si="31"/>
        <v>841</v>
      </c>
      <c r="AB842" s="105" t="e">
        <v>#N/A</v>
      </c>
    </row>
    <row r="843" spans="23:28">
      <c r="W843" s="36" t="s">
        <v>1832</v>
      </c>
      <c r="X843" s="62">
        <f t="shared" si="30"/>
        <v>842</v>
      </c>
      <c r="Y843" s="36" t="s">
        <v>1832</v>
      </c>
      <c r="Z843" s="36" t="s">
        <v>220</v>
      </c>
      <c r="AA843" s="62">
        <f t="shared" si="31"/>
        <v>842</v>
      </c>
      <c r="AB843" s="105" t="e">
        <v>#N/A</v>
      </c>
    </row>
    <row r="844" spans="23:28">
      <c r="W844" s="36" t="s">
        <v>665</v>
      </c>
      <c r="X844" s="62">
        <f t="shared" si="30"/>
        <v>843</v>
      </c>
      <c r="Y844" s="36" t="s">
        <v>665</v>
      </c>
      <c r="Z844" s="36" t="s">
        <v>220</v>
      </c>
      <c r="AA844" s="62">
        <f t="shared" si="31"/>
        <v>843</v>
      </c>
      <c r="AB844" s="105" t="e">
        <v>#N/A</v>
      </c>
    </row>
    <row r="845" spans="23:28">
      <c r="W845" s="36" t="s">
        <v>1833</v>
      </c>
      <c r="X845" s="62">
        <f t="shared" si="30"/>
        <v>844</v>
      </c>
      <c r="Y845" s="36" t="s">
        <v>1833</v>
      </c>
      <c r="Z845" s="36" t="s">
        <v>220</v>
      </c>
      <c r="AA845" s="62">
        <f t="shared" si="31"/>
        <v>844</v>
      </c>
      <c r="AB845" s="105" t="e">
        <v>#N/A</v>
      </c>
    </row>
    <row r="846" spans="23:28">
      <c r="W846" s="36" t="s">
        <v>1834</v>
      </c>
      <c r="X846" s="62">
        <f t="shared" si="30"/>
        <v>845</v>
      </c>
      <c r="Y846" s="36" t="s">
        <v>1834</v>
      </c>
      <c r="Z846" s="36" t="s">
        <v>220</v>
      </c>
      <c r="AA846" s="62">
        <f t="shared" si="31"/>
        <v>845</v>
      </c>
      <c r="AB846" s="105" t="e">
        <v>#N/A</v>
      </c>
    </row>
    <row r="847" spans="23:28">
      <c r="W847" s="36" t="s">
        <v>729</v>
      </c>
      <c r="X847" s="62">
        <f t="shared" si="30"/>
        <v>846</v>
      </c>
      <c r="Y847" s="36" t="s">
        <v>729</v>
      </c>
      <c r="Z847" s="36" t="s">
        <v>220</v>
      </c>
      <c r="AA847" s="62">
        <f t="shared" si="31"/>
        <v>846</v>
      </c>
      <c r="AB847" s="105" t="e">
        <v>#N/A</v>
      </c>
    </row>
    <row r="848" spans="23:28">
      <c r="W848" s="36" t="s">
        <v>269</v>
      </c>
      <c r="X848" s="62">
        <f t="shared" si="30"/>
        <v>847</v>
      </c>
      <c r="Y848" s="36" t="s">
        <v>269</v>
      </c>
      <c r="Z848" s="36" t="s">
        <v>111</v>
      </c>
      <c r="AA848" s="62">
        <f t="shared" si="31"/>
        <v>847</v>
      </c>
      <c r="AB848" s="105" t="e">
        <v>#N/A</v>
      </c>
    </row>
    <row r="849" spans="23:28">
      <c r="W849" s="36" t="s">
        <v>110</v>
      </c>
      <c r="X849" s="62">
        <f t="shared" si="30"/>
        <v>848</v>
      </c>
      <c r="Y849" s="36" t="s">
        <v>110</v>
      </c>
      <c r="Z849" s="36" t="s">
        <v>111</v>
      </c>
      <c r="AA849" s="62">
        <f t="shared" si="31"/>
        <v>848</v>
      </c>
      <c r="AB849" s="105" t="s">
        <v>721</v>
      </c>
    </row>
    <row r="850" spans="23:28">
      <c r="W850" s="36" t="s">
        <v>1835</v>
      </c>
      <c r="X850" s="62">
        <f t="shared" si="30"/>
        <v>849</v>
      </c>
      <c r="Y850" s="36" t="s">
        <v>1835</v>
      </c>
      <c r="Z850" s="36" t="s">
        <v>111</v>
      </c>
      <c r="AA850" s="62">
        <f t="shared" si="31"/>
        <v>849</v>
      </c>
      <c r="AB850" s="105" t="e">
        <v>#N/A</v>
      </c>
    </row>
    <row r="851" spans="23:28">
      <c r="W851" s="36" t="s">
        <v>228</v>
      </c>
      <c r="X851" s="62">
        <f t="shared" si="30"/>
        <v>850</v>
      </c>
      <c r="Y851" s="36" t="s">
        <v>228</v>
      </c>
      <c r="Z851" s="36" t="s">
        <v>111</v>
      </c>
      <c r="AA851" s="62">
        <f t="shared" si="31"/>
        <v>850</v>
      </c>
      <c r="AB851" s="105" t="e">
        <v>#N/A</v>
      </c>
    </row>
    <row r="852" spans="23:28">
      <c r="W852" s="36" t="s">
        <v>1836</v>
      </c>
      <c r="X852" s="62">
        <f t="shared" si="30"/>
        <v>851</v>
      </c>
      <c r="Y852" s="36" t="s">
        <v>1836</v>
      </c>
      <c r="Z852" s="36" t="s">
        <v>111</v>
      </c>
      <c r="AA852" s="62">
        <f t="shared" si="31"/>
        <v>851</v>
      </c>
      <c r="AB852" s="105" t="e">
        <v>#N/A</v>
      </c>
    </row>
    <row r="853" spans="23:28">
      <c r="W853" s="36" t="s">
        <v>251</v>
      </c>
      <c r="X853" s="62">
        <f t="shared" si="30"/>
        <v>852</v>
      </c>
      <c r="Y853" s="36" t="s">
        <v>251</v>
      </c>
      <c r="Z853" s="36" t="s">
        <v>111</v>
      </c>
      <c r="AA853" s="62">
        <f t="shared" si="31"/>
        <v>852</v>
      </c>
      <c r="AB853" s="105" t="e">
        <v>#N/A</v>
      </c>
    </row>
    <row r="854" spans="23:28">
      <c r="W854" s="36" t="s">
        <v>252</v>
      </c>
      <c r="X854" s="62">
        <f t="shared" si="30"/>
        <v>853</v>
      </c>
      <c r="Y854" s="36" t="s">
        <v>252</v>
      </c>
      <c r="Z854" s="36" t="s">
        <v>111</v>
      </c>
      <c r="AA854" s="62">
        <f t="shared" si="31"/>
        <v>853</v>
      </c>
      <c r="AB854" s="105" t="e">
        <v>#N/A</v>
      </c>
    </row>
    <row r="855" spans="23:28">
      <c r="W855" s="36" t="s">
        <v>1837</v>
      </c>
      <c r="X855" s="62">
        <f t="shared" si="30"/>
        <v>854</v>
      </c>
      <c r="Y855" s="36" t="s">
        <v>1837</v>
      </c>
      <c r="Z855" s="36" t="s">
        <v>111</v>
      </c>
      <c r="AA855" s="62">
        <f t="shared" si="31"/>
        <v>854</v>
      </c>
      <c r="AB855" s="105" t="e">
        <v>#N/A</v>
      </c>
    </row>
    <row r="856" spans="23:28">
      <c r="W856" s="36" t="s">
        <v>1838</v>
      </c>
      <c r="X856" s="62">
        <f t="shared" si="30"/>
        <v>855</v>
      </c>
      <c r="Y856" s="36" t="s">
        <v>1838</v>
      </c>
      <c r="Z856" s="36" t="s">
        <v>111</v>
      </c>
      <c r="AA856" s="62">
        <f t="shared" si="31"/>
        <v>855</v>
      </c>
      <c r="AB856" s="105" t="e">
        <v>#N/A</v>
      </c>
    </row>
    <row r="857" spans="23:28">
      <c r="W857" s="36" t="s">
        <v>1839</v>
      </c>
      <c r="X857" s="62">
        <f t="shared" si="30"/>
        <v>856</v>
      </c>
      <c r="Y857" s="36" t="s">
        <v>1839</v>
      </c>
      <c r="Z857" s="36" t="s">
        <v>111</v>
      </c>
      <c r="AA857" s="62">
        <f t="shared" si="31"/>
        <v>856</v>
      </c>
      <c r="AB857" s="105" t="e">
        <v>#N/A</v>
      </c>
    </row>
    <row r="858" spans="23:28">
      <c r="W858" s="36" t="s">
        <v>289</v>
      </c>
      <c r="X858" s="62">
        <f t="shared" si="30"/>
        <v>857</v>
      </c>
      <c r="Y858" s="36" t="s">
        <v>289</v>
      </c>
      <c r="Z858" s="36" t="s">
        <v>111</v>
      </c>
      <c r="AA858" s="62">
        <f t="shared" si="31"/>
        <v>857</v>
      </c>
      <c r="AB858" s="105" t="e">
        <v>#N/A</v>
      </c>
    </row>
    <row r="859" spans="23:28">
      <c r="W859" s="36" t="s">
        <v>299</v>
      </c>
      <c r="X859" s="62">
        <f t="shared" si="30"/>
        <v>858</v>
      </c>
      <c r="Y859" s="36" t="s">
        <v>299</v>
      </c>
      <c r="Z859" s="36" t="s">
        <v>111</v>
      </c>
      <c r="AA859" s="62">
        <f t="shared" si="31"/>
        <v>858</v>
      </c>
      <c r="AB859" s="105" t="e">
        <v>#N/A</v>
      </c>
    </row>
    <row r="860" spans="23:28">
      <c r="W860" s="36" t="s">
        <v>1840</v>
      </c>
      <c r="X860" s="62">
        <f t="shared" si="30"/>
        <v>859</v>
      </c>
      <c r="Y860" s="36" t="s">
        <v>1840</v>
      </c>
      <c r="Z860" s="36" t="s">
        <v>111</v>
      </c>
      <c r="AA860" s="62">
        <f t="shared" si="31"/>
        <v>859</v>
      </c>
      <c r="AB860" s="105" t="e">
        <v>#N/A</v>
      </c>
    </row>
    <row r="861" spans="23:28">
      <c r="W861" s="36" t="s">
        <v>1841</v>
      </c>
      <c r="X861" s="62">
        <f t="shared" si="30"/>
        <v>860</v>
      </c>
      <c r="Y861" s="36" t="s">
        <v>1841</v>
      </c>
      <c r="Z861" s="36" t="s">
        <v>111</v>
      </c>
      <c r="AA861" s="62">
        <f t="shared" si="31"/>
        <v>860</v>
      </c>
      <c r="AB861" s="105" t="e">
        <v>#N/A</v>
      </c>
    </row>
    <row r="862" spans="23:28">
      <c r="W862" s="36" t="s">
        <v>313</v>
      </c>
      <c r="X862" s="62">
        <f t="shared" si="30"/>
        <v>861</v>
      </c>
      <c r="Y862" s="36" t="s">
        <v>313</v>
      </c>
      <c r="Z862" s="36" t="s">
        <v>111</v>
      </c>
      <c r="AA862" s="62">
        <f t="shared" si="31"/>
        <v>861</v>
      </c>
      <c r="AB862" s="105" t="e">
        <v>#N/A</v>
      </c>
    </row>
    <row r="863" spans="23:28">
      <c r="W863" s="36" t="s">
        <v>1842</v>
      </c>
      <c r="X863" s="62">
        <f t="shared" si="30"/>
        <v>862</v>
      </c>
      <c r="Y863" s="36" t="s">
        <v>1842</v>
      </c>
      <c r="Z863" s="36" t="s">
        <v>111</v>
      </c>
      <c r="AA863" s="62">
        <f t="shared" si="31"/>
        <v>862</v>
      </c>
      <c r="AB863" s="105" t="e">
        <v>#N/A</v>
      </c>
    </row>
    <row r="864" spans="23:28">
      <c r="W864" s="36" t="s">
        <v>315</v>
      </c>
      <c r="X864" s="62">
        <f t="shared" si="30"/>
        <v>863</v>
      </c>
      <c r="Y864" s="36" t="s">
        <v>315</v>
      </c>
      <c r="Z864" s="36" t="s">
        <v>111</v>
      </c>
      <c r="AA864" s="62">
        <f t="shared" si="31"/>
        <v>863</v>
      </c>
      <c r="AB864" s="105" t="e">
        <v>#N/A</v>
      </c>
    </row>
    <row r="865" spans="23:28">
      <c r="W865" s="36" t="s">
        <v>1843</v>
      </c>
      <c r="X865" s="62">
        <f t="shared" si="30"/>
        <v>864</v>
      </c>
      <c r="Y865" s="36" t="s">
        <v>1843</v>
      </c>
      <c r="Z865" s="36" t="s">
        <v>111</v>
      </c>
      <c r="AA865" s="62">
        <f t="shared" si="31"/>
        <v>864</v>
      </c>
      <c r="AB865" s="105" t="e">
        <v>#N/A</v>
      </c>
    </row>
    <row r="866" spans="23:28">
      <c r="W866" s="36" t="s">
        <v>1844</v>
      </c>
      <c r="X866" s="62">
        <f t="shared" si="30"/>
        <v>865</v>
      </c>
      <c r="Y866" s="36" t="s">
        <v>1844</v>
      </c>
      <c r="Z866" s="36" t="s">
        <v>111</v>
      </c>
      <c r="AA866" s="62">
        <f t="shared" si="31"/>
        <v>865</v>
      </c>
      <c r="AB866" s="105" t="e">
        <v>#N/A</v>
      </c>
    </row>
    <row r="867" spans="23:28">
      <c r="W867" s="36" t="s">
        <v>326</v>
      </c>
      <c r="X867" s="62">
        <f t="shared" si="30"/>
        <v>866</v>
      </c>
      <c r="Y867" s="36" t="s">
        <v>326</v>
      </c>
      <c r="Z867" s="36" t="s">
        <v>111</v>
      </c>
      <c r="AA867" s="62">
        <f t="shared" si="31"/>
        <v>866</v>
      </c>
      <c r="AB867" s="105" t="e">
        <v>#N/A</v>
      </c>
    </row>
    <row r="868" spans="23:28">
      <c r="W868" s="36" t="s">
        <v>1845</v>
      </c>
      <c r="X868" s="62">
        <f t="shared" si="30"/>
        <v>867</v>
      </c>
      <c r="Y868" s="36" t="s">
        <v>1845</v>
      </c>
      <c r="Z868" s="36" t="s">
        <v>111</v>
      </c>
      <c r="AA868" s="62">
        <f t="shared" si="31"/>
        <v>867</v>
      </c>
      <c r="AB868" s="105" t="e">
        <v>#N/A</v>
      </c>
    </row>
    <row r="869" spans="23:28">
      <c r="W869" s="36" t="s">
        <v>336</v>
      </c>
      <c r="X869" s="62">
        <f t="shared" si="30"/>
        <v>868</v>
      </c>
      <c r="Y869" s="36" t="s">
        <v>336</v>
      </c>
      <c r="Z869" s="36" t="s">
        <v>111</v>
      </c>
      <c r="AA869" s="62">
        <f t="shared" si="31"/>
        <v>868</v>
      </c>
      <c r="AB869" s="105" t="e">
        <v>#N/A</v>
      </c>
    </row>
    <row r="870" spans="23:28">
      <c r="W870" s="36" t="s">
        <v>1846</v>
      </c>
      <c r="X870" s="62">
        <f t="shared" si="30"/>
        <v>869</v>
      </c>
      <c r="Y870" s="36" t="s">
        <v>1846</v>
      </c>
      <c r="Z870" s="36" t="s">
        <v>111</v>
      </c>
      <c r="AA870" s="62">
        <f t="shared" si="31"/>
        <v>869</v>
      </c>
      <c r="AB870" s="105" t="e">
        <v>#N/A</v>
      </c>
    </row>
    <row r="871" spans="23:28">
      <c r="W871" s="36" t="s">
        <v>341</v>
      </c>
      <c r="X871" s="62">
        <f t="shared" si="30"/>
        <v>870</v>
      </c>
      <c r="Y871" s="36" t="s">
        <v>341</v>
      </c>
      <c r="Z871" s="36" t="s">
        <v>111</v>
      </c>
      <c r="AA871" s="62">
        <f t="shared" si="31"/>
        <v>870</v>
      </c>
      <c r="AB871" s="105" t="e">
        <v>#N/A</v>
      </c>
    </row>
    <row r="872" spans="23:28">
      <c r="W872" s="36" t="s">
        <v>1847</v>
      </c>
      <c r="X872" s="62">
        <f t="shared" si="30"/>
        <v>871</v>
      </c>
      <c r="Y872" s="36" t="s">
        <v>1847</v>
      </c>
      <c r="Z872" s="36" t="s">
        <v>111</v>
      </c>
      <c r="AA872" s="62">
        <f t="shared" si="31"/>
        <v>871</v>
      </c>
      <c r="AB872" s="105" t="e">
        <v>#N/A</v>
      </c>
    </row>
    <row r="873" spans="23:28">
      <c r="W873" s="36" t="s">
        <v>1848</v>
      </c>
      <c r="X873" s="62">
        <f t="shared" si="30"/>
        <v>872</v>
      </c>
      <c r="Y873" s="36" t="s">
        <v>1848</v>
      </c>
      <c r="Z873" s="36" t="s">
        <v>111</v>
      </c>
      <c r="AA873" s="62">
        <f t="shared" si="31"/>
        <v>872</v>
      </c>
      <c r="AB873" s="105" t="e">
        <v>#N/A</v>
      </c>
    </row>
    <row r="874" spans="23:28">
      <c r="W874" s="36" t="s">
        <v>389</v>
      </c>
      <c r="X874" s="62">
        <f t="shared" si="30"/>
        <v>873</v>
      </c>
      <c r="Y874" s="36" t="s">
        <v>389</v>
      </c>
      <c r="Z874" s="36" t="s">
        <v>111</v>
      </c>
      <c r="AA874" s="62">
        <f t="shared" si="31"/>
        <v>873</v>
      </c>
      <c r="AB874" s="105" t="e">
        <v>#N/A</v>
      </c>
    </row>
    <row r="875" spans="23:28">
      <c r="W875" s="36" t="s">
        <v>1849</v>
      </c>
      <c r="X875" s="62">
        <f t="shared" si="30"/>
        <v>874</v>
      </c>
      <c r="Y875" s="36" t="s">
        <v>1849</v>
      </c>
      <c r="Z875" s="36" t="s">
        <v>111</v>
      </c>
      <c r="AA875" s="62">
        <f t="shared" si="31"/>
        <v>874</v>
      </c>
      <c r="AB875" s="105" t="e">
        <v>#N/A</v>
      </c>
    </row>
    <row r="876" spans="23:28">
      <c r="W876" s="36" t="s">
        <v>1850</v>
      </c>
      <c r="X876" s="62">
        <f t="shared" si="30"/>
        <v>875</v>
      </c>
      <c r="Y876" s="36" t="s">
        <v>1850</v>
      </c>
      <c r="Z876" s="36" t="s">
        <v>111</v>
      </c>
      <c r="AA876" s="62">
        <f t="shared" si="31"/>
        <v>875</v>
      </c>
      <c r="AB876" s="105" t="e">
        <v>#N/A</v>
      </c>
    </row>
    <row r="877" spans="23:28">
      <c r="W877" s="36" t="s">
        <v>401</v>
      </c>
      <c r="X877" s="62">
        <f t="shared" si="30"/>
        <v>876</v>
      </c>
      <c r="Y877" s="36" t="s">
        <v>401</v>
      </c>
      <c r="Z877" s="36" t="s">
        <v>111</v>
      </c>
      <c r="AA877" s="62">
        <f t="shared" si="31"/>
        <v>876</v>
      </c>
      <c r="AB877" s="105" t="e">
        <v>#N/A</v>
      </c>
    </row>
    <row r="878" spans="23:28">
      <c r="W878" s="36" t="s">
        <v>402</v>
      </c>
      <c r="X878" s="62">
        <f t="shared" si="30"/>
        <v>877</v>
      </c>
      <c r="Y878" s="36" t="s">
        <v>402</v>
      </c>
      <c r="Z878" s="36" t="s">
        <v>111</v>
      </c>
      <c r="AA878" s="62">
        <f t="shared" si="31"/>
        <v>877</v>
      </c>
      <c r="AB878" s="105" t="e">
        <v>#N/A</v>
      </c>
    </row>
    <row r="879" spans="23:28">
      <c r="W879" s="36" t="s">
        <v>1851</v>
      </c>
      <c r="X879" s="62">
        <f t="shared" si="30"/>
        <v>878</v>
      </c>
      <c r="Y879" s="36" t="s">
        <v>1851</v>
      </c>
      <c r="Z879" s="36" t="s">
        <v>111</v>
      </c>
      <c r="AA879" s="62">
        <f t="shared" si="31"/>
        <v>878</v>
      </c>
      <c r="AB879" s="105" t="s">
        <v>722</v>
      </c>
    </row>
    <row r="880" spans="23:28">
      <c r="W880" s="36" t="s">
        <v>412</v>
      </c>
      <c r="X880" s="62">
        <f t="shared" si="30"/>
        <v>879</v>
      </c>
      <c r="Y880" s="36" t="s">
        <v>412</v>
      </c>
      <c r="Z880" s="36" t="s">
        <v>111</v>
      </c>
      <c r="AA880" s="62">
        <f t="shared" si="31"/>
        <v>879</v>
      </c>
      <c r="AB880" s="105" t="e">
        <v>#N/A</v>
      </c>
    </row>
    <row r="881" spans="23:28">
      <c r="W881" s="36" t="s">
        <v>1852</v>
      </c>
      <c r="X881" s="62">
        <f t="shared" si="30"/>
        <v>880</v>
      </c>
      <c r="Y881" s="36" t="s">
        <v>1852</v>
      </c>
      <c r="Z881" s="36" t="s">
        <v>111</v>
      </c>
      <c r="AA881" s="62">
        <f t="shared" si="31"/>
        <v>880</v>
      </c>
      <c r="AB881" s="105" t="e">
        <v>#N/A</v>
      </c>
    </row>
    <row r="882" spans="23:28">
      <c r="W882" s="36" t="s">
        <v>1853</v>
      </c>
      <c r="X882" s="62">
        <f t="shared" si="30"/>
        <v>881</v>
      </c>
      <c r="Y882" s="36" t="s">
        <v>1853</v>
      </c>
      <c r="Z882" s="36" t="s">
        <v>111</v>
      </c>
      <c r="AA882" s="62">
        <f t="shared" si="31"/>
        <v>881</v>
      </c>
      <c r="AB882" s="105" t="e">
        <v>#N/A</v>
      </c>
    </row>
    <row r="883" spans="23:28">
      <c r="W883" s="36" t="s">
        <v>1854</v>
      </c>
      <c r="X883" s="62">
        <f t="shared" si="30"/>
        <v>882</v>
      </c>
      <c r="Y883" s="36" t="s">
        <v>1854</v>
      </c>
      <c r="Z883" s="36" t="s">
        <v>111</v>
      </c>
      <c r="AA883" s="62">
        <f t="shared" si="31"/>
        <v>882</v>
      </c>
      <c r="AB883" s="105" t="e">
        <v>#N/A</v>
      </c>
    </row>
    <row r="884" spans="23:28">
      <c r="W884" s="36" t="s">
        <v>435</v>
      </c>
      <c r="X884" s="62">
        <f t="shared" si="30"/>
        <v>883</v>
      </c>
      <c r="Y884" s="36" t="s">
        <v>435</v>
      </c>
      <c r="Z884" s="36" t="s">
        <v>111</v>
      </c>
      <c r="AA884" s="62">
        <f t="shared" si="31"/>
        <v>883</v>
      </c>
      <c r="AB884" s="105" t="e">
        <v>#N/A</v>
      </c>
    </row>
    <row r="885" spans="23:28">
      <c r="W885" s="36" t="s">
        <v>1855</v>
      </c>
      <c r="X885" s="62">
        <f t="shared" si="30"/>
        <v>884</v>
      </c>
      <c r="Y885" s="36" t="s">
        <v>1855</v>
      </c>
      <c r="Z885" s="36" t="s">
        <v>111</v>
      </c>
      <c r="AA885" s="62">
        <f t="shared" si="31"/>
        <v>884</v>
      </c>
      <c r="AB885" s="105" t="e">
        <v>#N/A</v>
      </c>
    </row>
    <row r="886" spans="23:28">
      <c r="W886" s="36" t="s">
        <v>1856</v>
      </c>
      <c r="X886" s="62">
        <f t="shared" si="30"/>
        <v>885</v>
      </c>
      <c r="Y886" s="36" t="s">
        <v>1856</v>
      </c>
      <c r="Z886" s="36" t="s">
        <v>111</v>
      </c>
      <c r="AA886" s="62">
        <f t="shared" si="31"/>
        <v>885</v>
      </c>
      <c r="AB886" s="105" t="s">
        <v>723</v>
      </c>
    </row>
    <row r="887" spans="23:28">
      <c r="W887" s="36" t="s">
        <v>1857</v>
      </c>
      <c r="X887" s="62">
        <f t="shared" si="30"/>
        <v>886</v>
      </c>
      <c r="Y887" s="36" t="s">
        <v>1857</v>
      </c>
      <c r="Z887" s="36" t="s">
        <v>111</v>
      </c>
      <c r="AA887" s="62">
        <f t="shared" si="31"/>
        <v>886</v>
      </c>
      <c r="AB887" s="105" t="e">
        <v>#N/A</v>
      </c>
    </row>
    <row r="888" spans="23:28">
      <c r="W888" s="36" t="s">
        <v>450</v>
      </c>
      <c r="X888" s="62">
        <f t="shared" si="30"/>
        <v>887</v>
      </c>
      <c r="Y888" s="36" t="s">
        <v>450</v>
      </c>
      <c r="Z888" s="36" t="s">
        <v>111</v>
      </c>
      <c r="AA888" s="62">
        <f t="shared" si="31"/>
        <v>887</v>
      </c>
      <c r="AB888" s="105" t="e">
        <v>#N/A</v>
      </c>
    </row>
    <row r="889" spans="23:28">
      <c r="W889" s="36" t="s">
        <v>452</v>
      </c>
      <c r="X889" s="62">
        <f t="shared" si="30"/>
        <v>888</v>
      </c>
      <c r="Y889" s="36" t="s">
        <v>452</v>
      </c>
      <c r="Z889" s="36" t="s">
        <v>111</v>
      </c>
      <c r="AA889" s="62">
        <f t="shared" si="31"/>
        <v>888</v>
      </c>
      <c r="AB889" s="105" t="e">
        <v>#N/A</v>
      </c>
    </row>
    <row r="890" spans="23:28">
      <c r="W890" s="36" t="s">
        <v>1858</v>
      </c>
      <c r="X890" s="62">
        <f t="shared" si="30"/>
        <v>889</v>
      </c>
      <c r="Y890" s="36" t="s">
        <v>1858</v>
      </c>
      <c r="Z890" s="36" t="s">
        <v>111</v>
      </c>
      <c r="AA890" s="62">
        <f t="shared" si="31"/>
        <v>889</v>
      </c>
      <c r="AB890" s="105" t="e">
        <v>#N/A</v>
      </c>
    </row>
    <row r="891" spans="23:28">
      <c r="W891" s="36" t="s">
        <v>1859</v>
      </c>
      <c r="X891" s="62">
        <f t="shared" si="30"/>
        <v>890</v>
      </c>
      <c r="Y891" s="36" t="s">
        <v>1859</v>
      </c>
      <c r="Z891" s="36" t="s">
        <v>111</v>
      </c>
      <c r="AA891" s="62">
        <f t="shared" si="31"/>
        <v>890</v>
      </c>
      <c r="AB891" s="105" t="e">
        <v>#N/A</v>
      </c>
    </row>
    <row r="892" spans="23:28">
      <c r="W892" s="36" t="s">
        <v>474</v>
      </c>
      <c r="X892" s="62">
        <f t="shared" si="30"/>
        <v>891</v>
      </c>
      <c r="Y892" s="36" t="s">
        <v>474</v>
      </c>
      <c r="Z892" s="36" t="s">
        <v>111</v>
      </c>
      <c r="AA892" s="62">
        <f t="shared" si="31"/>
        <v>891</v>
      </c>
      <c r="AB892" s="105" t="s">
        <v>727</v>
      </c>
    </row>
    <row r="893" spans="23:28">
      <c r="W893" s="36" t="s">
        <v>1860</v>
      </c>
      <c r="X893" s="62">
        <f t="shared" si="30"/>
        <v>892</v>
      </c>
      <c r="Y893" s="36" t="s">
        <v>1860</v>
      </c>
      <c r="Z893" s="36" t="s">
        <v>111</v>
      </c>
      <c r="AA893" s="62">
        <f t="shared" si="31"/>
        <v>892</v>
      </c>
      <c r="AB893" s="105" t="e">
        <v>#N/A</v>
      </c>
    </row>
    <row r="894" spans="23:28">
      <c r="W894" s="36" t="s">
        <v>1861</v>
      </c>
      <c r="X894" s="62">
        <f t="shared" si="30"/>
        <v>893</v>
      </c>
      <c r="Y894" s="36" t="s">
        <v>1861</v>
      </c>
      <c r="Z894" s="36" t="s">
        <v>111</v>
      </c>
      <c r="AA894" s="62">
        <f t="shared" si="31"/>
        <v>893</v>
      </c>
      <c r="AB894" s="105" t="e">
        <v>#N/A</v>
      </c>
    </row>
    <row r="895" spans="23:28">
      <c r="W895" s="36" t="s">
        <v>512</v>
      </c>
      <c r="X895" s="62">
        <f t="shared" si="30"/>
        <v>894</v>
      </c>
      <c r="Y895" s="36" t="s">
        <v>512</v>
      </c>
      <c r="Z895" s="36" t="s">
        <v>111</v>
      </c>
      <c r="AA895" s="62">
        <f t="shared" si="31"/>
        <v>894</v>
      </c>
      <c r="AB895" s="105" t="e">
        <v>#N/A</v>
      </c>
    </row>
    <row r="896" spans="23:28">
      <c r="W896" s="36" t="s">
        <v>524</v>
      </c>
      <c r="X896" s="62">
        <f t="shared" si="30"/>
        <v>895</v>
      </c>
      <c r="Y896" s="36" t="s">
        <v>524</v>
      </c>
      <c r="Z896" s="36" t="s">
        <v>111</v>
      </c>
      <c r="AA896" s="62">
        <f t="shared" si="31"/>
        <v>895</v>
      </c>
      <c r="AB896" s="105" t="e">
        <v>#N/A</v>
      </c>
    </row>
    <row r="897" spans="23:28">
      <c r="W897" s="36" t="s">
        <v>528</v>
      </c>
      <c r="X897" s="62">
        <f t="shared" si="30"/>
        <v>896</v>
      </c>
      <c r="Y897" s="36" t="s">
        <v>528</v>
      </c>
      <c r="Z897" s="36" t="s">
        <v>111</v>
      </c>
      <c r="AA897" s="62">
        <f t="shared" si="31"/>
        <v>896</v>
      </c>
      <c r="AB897" s="105" t="e">
        <v>#N/A</v>
      </c>
    </row>
    <row r="898" spans="23:28">
      <c r="W898" s="36" t="s">
        <v>1862</v>
      </c>
      <c r="X898" s="62">
        <f t="shared" si="30"/>
        <v>897</v>
      </c>
      <c r="Y898" s="36" t="s">
        <v>1862</v>
      </c>
      <c r="Z898" s="36" t="s">
        <v>111</v>
      </c>
      <c r="AA898" s="62">
        <f t="shared" si="31"/>
        <v>897</v>
      </c>
      <c r="AB898" s="105" t="e">
        <v>#N/A</v>
      </c>
    </row>
    <row r="899" spans="23:28">
      <c r="W899" s="36" t="s">
        <v>549</v>
      </c>
      <c r="X899" s="62">
        <f t="shared" si="30"/>
        <v>898</v>
      </c>
      <c r="Y899" s="36" t="s">
        <v>549</v>
      </c>
      <c r="Z899" s="36" t="s">
        <v>111</v>
      </c>
      <c r="AA899" s="62">
        <f t="shared" si="31"/>
        <v>898</v>
      </c>
      <c r="AB899" s="105" t="e">
        <v>#N/A</v>
      </c>
    </row>
    <row r="900" spans="23:28">
      <c r="W900" s="36" t="s">
        <v>559</v>
      </c>
      <c r="X900" s="62">
        <f t="shared" ref="X900:X963" si="32">+X899+1</f>
        <v>899</v>
      </c>
      <c r="Y900" s="36" t="s">
        <v>559</v>
      </c>
      <c r="Z900" s="36" t="s">
        <v>111</v>
      </c>
      <c r="AA900" s="62">
        <f t="shared" ref="AA900:AA963" si="33">+AA899+1</f>
        <v>899</v>
      </c>
      <c r="AB900" s="105" t="s">
        <v>732</v>
      </c>
    </row>
    <row r="901" spans="23:28">
      <c r="W901" s="36" t="s">
        <v>560</v>
      </c>
      <c r="X901" s="62">
        <f t="shared" si="32"/>
        <v>900</v>
      </c>
      <c r="Y901" s="36" t="s">
        <v>560</v>
      </c>
      <c r="Z901" s="36" t="s">
        <v>111</v>
      </c>
      <c r="AA901" s="62">
        <f t="shared" si="33"/>
        <v>900</v>
      </c>
      <c r="AB901" s="105" t="e">
        <v>#N/A</v>
      </c>
    </row>
    <row r="902" spans="23:28">
      <c r="W902" s="36" t="s">
        <v>590</v>
      </c>
      <c r="X902" s="62">
        <f t="shared" si="32"/>
        <v>901</v>
      </c>
      <c r="Y902" s="36" t="s">
        <v>590</v>
      </c>
      <c r="Z902" s="36" t="s">
        <v>111</v>
      </c>
      <c r="AA902" s="62">
        <f t="shared" si="33"/>
        <v>901</v>
      </c>
      <c r="AB902" s="105" t="e">
        <v>#N/A</v>
      </c>
    </row>
    <row r="903" spans="23:28">
      <c r="W903" s="36" t="s">
        <v>593</v>
      </c>
      <c r="X903" s="62">
        <f t="shared" si="32"/>
        <v>902</v>
      </c>
      <c r="Y903" s="36" t="s">
        <v>593</v>
      </c>
      <c r="Z903" s="36" t="s">
        <v>111</v>
      </c>
      <c r="AA903" s="62">
        <f t="shared" si="33"/>
        <v>902</v>
      </c>
      <c r="AB903" s="105" t="e">
        <v>#N/A</v>
      </c>
    </row>
    <row r="904" spans="23:28">
      <c r="W904" s="36" t="s">
        <v>596</v>
      </c>
      <c r="X904" s="62">
        <f t="shared" si="32"/>
        <v>903</v>
      </c>
      <c r="Y904" s="36" t="s">
        <v>596</v>
      </c>
      <c r="Z904" s="36" t="s">
        <v>111</v>
      </c>
      <c r="AA904" s="62">
        <f t="shared" si="33"/>
        <v>903</v>
      </c>
      <c r="AB904" s="105" t="e">
        <v>#N/A</v>
      </c>
    </row>
    <row r="905" spans="23:28">
      <c r="W905" s="36" t="s">
        <v>614</v>
      </c>
      <c r="X905" s="62">
        <f t="shared" si="32"/>
        <v>904</v>
      </c>
      <c r="Y905" s="36" t="s">
        <v>614</v>
      </c>
      <c r="Z905" s="36" t="s">
        <v>111</v>
      </c>
      <c r="AA905" s="62">
        <f t="shared" si="33"/>
        <v>904</v>
      </c>
      <c r="AB905" s="105" t="e">
        <v>#N/A</v>
      </c>
    </row>
    <row r="906" spans="23:28">
      <c r="W906" s="36" t="s">
        <v>616</v>
      </c>
      <c r="X906" s="62">
        <f t="shared" si="32"/>
        <v>905</v>
      </c>
      <c r="Y906" s="36" t="s">
        <v>616</v>
      </c>
      <c r="Z906" s="36" t="s">
        <v>111</v>
      </c>
      <c r="AA906" s="62">
        <f t="shared" si="33"/>
        <v>905</v>
      </c>
      <c r="AB906" s="105" t="e">
        <v>#N/A</v>
      </c>
    </row>
    <row r="907" spans="23:28">
      <c r="W907" s="36" t="s">
        <v>1863</v>
      </c>
      <c r="X907" s="62">
        <f t="shared" si="32"/>
        <v>906</v>
      </c>
      <c r="Y907" s="36" t="s">
        <v>1863</v>
      </c>
      <c r="Z907" s="36" t="s">
        <v>111</v>
      </c>
      <c r="AA907" s="62">
        <f t="shared" si="33"/>
        <v>906</v>
      </c>
      <c r="AB907" s="105" t="e">
        <v>#N/A</v>
      </c>
    </row>
    <row r="908" spans="23:28">
      <c r="W908" s="36" t="s">
        <v>641</v>
      </c>
      <c r="X908" s="62">
        <f t="shared" si="32"/>
        <v>907</v>
      </c>
      <c r="Y908" s="36" t="s">
        <v>641</v>
      </c>
      <c r="Z908" s="36" t="s">
        <v>111</v>
      </c>
      <c r="AA908" s="62">
        <f t="shared" si="33"/>
        <v>907</v>
      </c>
      <c r="AB908" s="105" t="e">
        <v>#N/A</v>
      </c>
    </row>
    <row r="909" spans="23:28">
      <c r="W909" s="36" t="s">
        <v>645</v>
      </c>
      <c r="X909" s="62">
        <f t="shared" si="32"/>
        <v>908</v>
      </c>
      <c r="Y909" s="36" t="s">
        <v>645</v>
      </c>
      <c r="Z909" s="36" t="s">
        <v>111</v>
      </c>
      <c r="AA909" s="62">
        <f t="shared" si="33"/>
        <v>908</v>
      </c>
      <c r="AB909" s="105" t="e">
        <v>#N/A</v>
      </c>
    </row>
    <row r="910" spans="23:28">
      <c r="W910" s="36" t="s">
        <v>668</v>
      </c>
      <c r="X910" s="62">
        <f t="shared" si="32"/>
        <v>909</v>
      </c>
      <c r="Y910" s="36" t="s">
        <v>668</v>
      </c>
      <c r="Z910" s="36" t="s">
        <v>111</v>
      </c>
      <c r="AA910" s="62">
        <f t="shared" si="33"/>
        <v>909</v>
      </c>
      <c r="AB910" s="105" t="e">
        <v>#N/A</v>
      </c>
    </row>
    <row r="911" spans="23:28">
      <c r="W911" s="36" t="s">
        <v>682</v>
      </c>
      <c r="X911" s="62">
        <f t="shared" si="32"/>
        <v>910</v>
      </c>
      <c r="Y911" s="36" t="s">
        <v>682</v>
      </c>
      <c r="Z911" s="36" t="s">
        <v>111</v>
      </c>
      <c r="AA911" s="62">
        <f t="shared" si="33"/>
        <v>910</v>
      </c>
      <c r="AB911" s="105" t="e">
        <v>#N/A</v>
      </c>
    </row>
    <row r="912" spans="23:28">
      <c r="W912" s="36" t="s">
        <v>688</v>
      </c>
      <c r="X912" s="62">
        <f t="shared" si="32"/>
        <v>911</v>
      </c>
      <c r="Y912" s="36" t="s">
        <v>688</v>
      </c>
      <c r="Z912" s="36" t="s">
        <v>111</v>
      </c>
      <c r="AA912" s="62">
        <f t="shared" si="33"/>
        <v>911</v>
      </c>
      <c r="AB912" s="105" t="e">
        <v>#N/A</v>
      </c>
    </row>
    <row r="913" spans="23:28">
      <c r="W913" s="36" t="s">
        <v>1864</v>
      </c>
      <c r="X913" s="62">
        <f t="shared" si="32"/>
        <v>912</v>
      </c>
      <c r="Y913" s="36" t="s">
        <v>1864</v>
      </c>
      <c r="Z913" s="36" t="s">
        <v>111</v>
      </c>
      <c r="AA913" s="62">
        <f t="shared" si="33"/>
        <v>912</v>
      </c>
      <c r="AB913" s="105" t="e">
        <v>#N/A</v>
      </c>
    </row>
    <row r="914" spans="23:28">
      <c r="W914" s="36" t="s">
        <v>710</v>
      </c>
      <c r="X914" s="62">
        <f t="shared" si="32"/>
        <v>913</v>
      </c>
      <c r="Y914" s="36" t="s">
        <v>710</v>
      </c>
      <c r="Z914" s="36" t="s">
        <v>111</v>
      </c>
      <c r="AA914" s="62">
        <f t="shared" si="33"/>
        <v>913</v>
      </c>
      <c r="AB914" s="105" t="e">
        <v>#N/A</v>
      </c>
    </row>
    <row r="915" spans="23:28">
      <c r="W915" s="36" t="s">
        <v>1865</v>
      </c>
      <c r="X915" s="62">
        <f t="shared" si="32"/>
        <v>914</v>
      </c>
      <c r="Y915" s="36" t="s">
        <v>1865</v>
      </c>
      <c r="Z915" s="36" t="s">
        <v>111</v>
      </c>
      <c r="AA915" s="62">
        <f t="shared" si="33"/>
        <v>914</v>
      </c>
      <c r="AB915" s="105" t="e">
        <v>#N/A</v>
      </c>
    </row>
    <row r="916" spans="23:28">
      <c r="W916" s="36" t="s">
        <v>1866</v>
      </c>
      <c r="X916" s="62">
        <f t="shared" si="32"/>
        <v>915</v>
      </c>
      <c r="Y916" s="36" t="s">
        <v>1866</v>
      </c>
      <c r="Z916" s="36" t="s">
        <v>111</v>
      </c>
      <c r="AA916" s="62">
        <f t="shared" si="33"/>
        <v>915</v>
      </c>
      <c r="AB916" s="105" t="e">
        <v>#N/A</v>
      </c>
    </row>
    <row r="917" spans="23:28">
      <c r="W917" s="36" t="s">
        <v>1867</v>
      </c>
      <c r="X917" s="62">
        <f t="shared" si="32"/>
        <v>916</v>
      </c>
      <c r="Y917" s="36" t="s">
        <v>1867</v>
      </c>
      <c r="Z917" s="36" t="s">
        <v>111</v>
      </c>
      <c r="AA917" s="62">
        <f t="shared" si="33"/>
        <v>916</v>
      </c>
      <c r="AB917" s="105" t="e">
        <v>#N/A</v>
      </c>
    </row>
    <row r="918" spans="23:28">
      <c r="W918" s="36" t="s">
        <v>1868</v>
      </c>
      <c r="X918" s="62">
        <f t="shared" si="32"/>
        <v>917</v>
      </c>
      <c r="Y918" s="36" t="s">
        <v>1868</v>
      </c>
      <c r="Z918" s="36" t="s">
        <v>111</v>
      </c>
      <c r="AA918" s="62">
        <f t="shared" si="33"/>
        <v>917</v>
      </c>
      <c r="AB918" s="105" t="e">
        <v>#N/A</v>
      </c>
    </row>
    <row r="919" spans="23:28">
      <c r="W919" s="36" t="s">
        <v>1869</v>
      </c>
      <c r="X919" s="62">
        <f t="shared" si="32"/>
        <v>918</v>
      </c>
      <c r="Y919" s="36" t="s">
        <v>1869</v>
      </c>
      <c r="Z919" s="36" t="s">
        <v>111</v>
      </c>
      <c r="AA919" s="62">
        <f t="shared" si="33"/>
        <v>918</v>
      </c>
      <c r="AB919" s="105" t="e">
        <v>#N/A</v>
      </c>
    </row>
    <row r="920" spans="23:28">
      <c r="W920" s="36" t="s">
        <v>1870</v>
      </c>
      <c r="X920" s="62">
        <f t="shared" si="32"/>
        <v>919</v>
      </c>
      <c r="Y920" s="36" t="s">
        <v>1870</v>
      </c>
      <c r="Z920" s="36" t="s">
        <v>111</v>
      </c>
      <c r="AA920" s="62">
        <f t="shared" si="33"/>
        <v>919</v>
      </c>
      <c r="AB920" s="105" t="e">
        <v>#N/A</v>
      </c>
    </row>
    <row r="921" spans="23:28">
      <c r="W921" s="36" t="s">
        <v>1871</v>
      </c>
      <c r="X921" s="62">
        <f t="shared" si="32"/>
        <v>920</v>
      </c>
      <c r="Y921" s="36" t="s">
        <v>1871</v>
      </c>
      <c r="Z921" s="36" t="s">
        <v>111</v>
      </c>
      <c r="AA921" s="62">
        <f t="shared" si="33"/>
        <v>920</v>
      </c>
      <c r="AB921" s="105" t="e">
        <v>#N/A</v>
      </c>
    </row>
    <row r="922" spans="23:28">
      <c r="W922" s="36" t="s">
        <v>1872</v>
      </c>
      <c r="X922" s="62">
        <f t="shared" si="32"/>
        <v>921</v>
      </c>
      <c r="Y922" s="36" t="s">
        <v>1872</v>
      </c>
      <c r="Z922" s="36" t="s">
        <v>111</v>
      </c>
      <c r="AA922" s="62">
        <f t="shared" si="33"/>
        <v>921</v>
      </c>
      <c r="AB922" s="105" t="e">
        <v>#N/A</v>
      </c>
    </row>
    <row r="923" spans="23:28">
      <c r="W923" s="36" t="s">
        <v>1873</v>
      </c>
      <c r="X923" s="62">
        <f t="shared" si="32"/>
        <v>922</v>
      </c>
      <c r="Y923" s="36" t="s">
        <v>1873</v>
      </c>
      <c r="Z923" s="36" t="s">
        <v>111</v>
      </c>
      <c r="AA923" s="62">
        <f t="shared" si="33"/>
        <v>922</v>
      </c>
      <c r="AB923" s="105" t="e">
        <v>#N/A</v>
      </c>
    </row>
    <row r="924" spans="23:28">
      <c r="W924" s="36" t="s">
        <v>744</v>
      </c>
      <c r="X924" s="62">
        <f t="shared" si="32"/>
        <v>923</v>
      </c>
      <c r="Y924" s="36" t="s">
        <v>744</v>
      </c>
      <c r="Z924" s="36" t="s">
        <v>111</v>
      </c>
      <c r="AA924" s="62">
        <f t="shared" si="33"/>
        <v>923</v>
      </c>
      <c r="AB924" s="105" t="e">
        <v>#N/A</v>
      </c>
    </row>
    <row r="925" spans="23:28">
      <c r="W925" s="36" t="s">
        <v>750</v>
      </c>
      <c r="X925" s="62">
        <f t="shared" si="32"/>
        <v>924</v>
      </c>
      <c r="Y925" s="36" t="s">
        <v>750</v>
      </c>
      <c r="Z925" s="36" t="s">
        <v>111</v>
      </c>
      <c r="AA925" s="62">
        <f t="shared" si="33"/>
        <v>924</v>
      </c>
      <c r="AB925" s="105" t="e">
        <v>#N/A</v>
      </c>
    </row>
    <row r="926" spans="23:28">
      <c r="W926" s="36" t="s">
        <v>762</v>
      </c>
      <c r="X926" s="62">
        <f t="shared" si="32"/>
        <v>925</v>
      </c>
      <c r="Y926" s="36" t="s">
        <v>762</v>
      </c>
      <c r="Z926" s="36" t="s">
        <v>111</v>
      </c>
      <c r="AA926" s="62">
        <f t="shared" si="33"/>
        <v>925</v>
      </c>
      <c r="AB926" s="105" t="s">
        <v>752</v>
      </c>
    </row>
    <row r="927" spans="23:28">
      <c r="W927" s="36" t="s">
        <v>1874</v>
      </c>
      <c r="X927" s="62">
        <f t="shared" si="32"/>
        <v>926</v>
      </c>
      <c r="Y927" s="36" t="s">
        <v>1874</v>
      </c>
      <c r="Z927" s="36" t="s">
        <v>111</v>
      </c>
      <c r="AA927" s="62">
        <f t="shared" si="33"/>
        <v>926</v>
      </c>
      <c r="AB927" s="105" t="s">
        <v>754</v>
      </c>
    </row>
    <row r="928" spans="23:28">
      <c r="W928" s="36" t="s">
        <v>1875</v>
      </c>
      <c r="X928" s="62">
        <f t="shared" si="32"/>
        <v>927</v>
      </c>
      <c r="Y928" s="36" t="s">
        <v>1875</v>
      </c>
      <c r="Z928" s="36" t="s">
        <v>111</v>
      </c>
      <c r="AA928" s="62">
        <f t="shared" si="33"/>
        <v>927</v>
      </c>
      <c r="AB928" s="105" t="e">
        <v>#N/A</v>
      </c>
    </row>
    <row r="929" spans="23:28">
      <c r="W929" s="36" t="s">
        <v>799</v>
      </c>
      <c r="X929" s="62">
        <f t="shared" si="32"/>
        <v>928</v>
      </c>
      <c r="Y929" s="36" t="s">
        <v>799</v>
      </c>
      <c r="Z929" s="36" t="s">
        <v>111</v>
      </c>
      <c r="AA929" s="62">
        <f t="shared" si="33"/>
        <v>928</v>
      </c>
      <c r="AB929" s="105" t="e">
        <v>#N/A</v>
      </c>
    </row>
    <row r="930" spans="23:28">
      <c r="W930" s="36" t="s">
        <v>1876</v>
      </c>
      <c r="X930" s="62">
        <f t="shared" si="32"/>
        <v>929</v>
      </c>
      <c r="Y930" s="36" t="s">
        <v>1876</v>
      </c>
      <c r="Z930" s="36" t="s">
        <v>111</v>
      </c>
      <c r="AA930" s="62">
        <f t="shared" si="33"/>
        <v>929</v>
      </c>
      <c r="AB930" s="105" t="e">
        <v>#N/A</v>
      </c>
    </row>
    <row r="931" spans="23:28">
      <c r="W931" s="36" t="s">
        <v>1877</v>
      </c>
      <c r="X931" s="62">
        <f t="shared" si="32"/>
        <v>930</v>
      </c>
      <c r="Y931" s="36" t="s">
        <v>1877</v>
      </c>
      <c r="Z931" s="36" t="s">
        <v>111</v>
      </c>
      <c r="AA931" s="62">
        <f t="shared" si="33"/>
        <v>930</v>
      </c>
      <c r="AB931" s="105" t="e">
        <v>#N/A</v>
      </c>
    </row>
    <row r="932" spans="23:28">
      <c r="W932" s="36" t="s">
        <v>828</v>
      </c>
      <c r="X932" s="62">
        <f t="shared" si="32"/>
        <v>931</v>
      </c>
      <c r="Y932" s="36" t="s">
        <v>828</v>
      </c>
      <c r="Z932" s="36" t="s">
        <v>111</v>
      </c>
      <c r="AA932" s="62">
        <f t="shared" si="33"/>
        <v>931</v>
      </c>
      <c r="AB932" s="105" t="e">
        <v>#N/A</v>
      </c>
    </row>
    <row r="933" spans="23:28">
      <c r="W933" s="36" t="s">
        <v>1878</v>
      </c>
      <c r="X933" s="62">
        <f t="shared" si="32"/>
        <v>932</v>
      </c>
      <c r="Y933" s="36" t="s">
        <v>1878</v>
      </c>
      <c r="Z933" s="36" t="s">
        <v>111</v>
      </c>
      <c r="AA933" s="62">
        <f t="shared" si="33"/>
        <v>932</v>
      </c>
      <c r="AB933" s="105" t="e">
        <v>#N/A</v>
      </c>
    </row>
    <row r="934" spans="23:28">
      <c r="W934" s="36" t="s">
        <v>850</v>
      </c>
      <c r="X934" s="62">
        <f t="shared" si="32"/>
        <v>933</v>
      </c>
      <c r="Y934" s="36" t="s">
        <v>850</v>
      </c>
      <c r="Z934" s="36" t="s">
        <v>111</v>
      </c>
      <c r="AA934" s="62">
        <f t="shared" si="33"/>
        <v>933</v>
      </c>
      <c r="AB934" s="105" t="e">
        <v>#N/A</v>
      </c>
    </row>
    <row r="935" spans="23:28">
      <c r="W935" s="36" t="s">
        <v>746</v>
      </c>
      <c r="X935" s="62">
        <f t="shared" si="32"/>
        <v>934</v>
      </c>
      <c r="Y935" s="36" t="s">
        <v>746</v>
      </c>
      <c r="Z935" s="36" t="s">
        <v>274</v>
      </c>
      <c r="AA935" s="62">
        <f t="shared" si="33"/>
        <v>934</v>
      </c>
      <c r="AB935" s="105" t="e">
        <v>#N/A</v>
      </c>
    </row>
    <row r="936" spans="23:28">
      <c r="W936" s="36" t="s">
        <v>1879</v>
      </c>
      <c r="X936" s="62">
        <f t="shared" si="32"/>
        <v>935</v>
      </c>
      <c r="Y936" s="36" t="s">
        <v>1879</v>
      </c>
      <c r="Z936" s="36" t="s">
        <v>274</v>
      </c>
      <c r="AA936" s="62">
        <f t="shared" si="33"/>
        <v>935</v>
      </c>
      <c r="AB936" s="105" t="e">
        <v>#N/A</v>
      </c>
    </row>
    <row r="937" spans="23:28">
      <c r="W937" s="36" t="s">
        <v>283</v>
      </c>
      <c r="X937" s="62">
        <f t="shared" si="32"/>
        <v>936</v>
      </c>
      <c r="Y937" s="36" t="s">
        <v>283</v>
      </c>
      <c r="Z937" s="36" t="s">
        <v>274</v>
      </c>
      <c r="AA937" s="62">
        <f t="shared" si="33"/>
        <v>936</v>
      </c>
      <c r="AB937" s="105" t="e">
        <v>#N/A</v>
      </c>
    </row>
    <row r="938" spans="23:28">
      <c r="W938" s="36" t="s">
        <v>1880</v>
      </c>
      <c r="X938" s="62">
        <f t="shared" si="32"/>
        <v>937</v>
      </c>
      <c r="Y938" s="36" t="s">
        <v>1880</v>
      </c>
      <c r="Z938" s="36" t="s">
        <v>274</v>
      </c>
      <c r="AA938" s="62">
        <f t="shared" si="33"/>
        <v>937</v>
      </c>
      <c r="AB938" s="105" t="e">
        <v>#N/A</v>
      </c>
    </row>
    <row r="939" spans="23:28">
      <c r="W939" s="36" t="s">
        <v>342</v>
      </c>
      <c r="X939" s="62">
        <f t="shared" si="32"/>
        <v>938</v>
      </c>
      <c r="Y939" s="36" t="s">
        <v>342</v>
      </c>
      <c r="Z939" s="36" t="s">
        <v>274</v>
      </c>
      <c r="AA939" s="62">
        <f t="shared" si="33"/>
        <v>938</v>
      </c>
      <c r="AB939" s="105" t="e">
        <v>#N/A</v>
      </c>
    </row>
    <row r="940" spans="23:28">
      <c r="W940" s="36" t="s">
        <v>1881</v>
      </c>
      <c r="X940" s="62">
        <f t="shared" si="32"/>
        <v>939</v>
      </c>
      <c r="Y940" s="36" t="s">
        <v>1881</v>
      </c>
      <c r="Z940" s="36" t="s">
        <v>274</v>
      </c>
      <c r="AA940" s="62">
        <f t="shared" si="33"/>
        <v>939</v>
      </c>
      <c r="AB940" s="105" t="e">
        <v>#N/A</v>
      </c>
    </row>
    <row r="941" spans="23:28">
      <c r="W941" s="36" t="s">
        <v>1882</v>
      </c>
      <c r="X941" s="62">
        <f t="shared" si="32"/>
        <v>940</v>
      </c>
      <c r="Y941" s="36" t="s">
        <v>1882</v>
      </c>
      <c r="Z941" s="36" t="s">
        <v>274</v>
      </c>
      <c r="AA941" s="62">
        <f t="shared" si="33"/>
        <v>940</v>
      </c>
      <c r="AB941" s="105" t="e">
        <v>#N/A</v>
      </c>
    </row>
    <row r="942" spans="23:28">
      <c r="W942" s="36" t="s">
        <v>395</v>
      </c>
      <c r="X942" s="62">
        <f t="shared" si="32"/>
        <v>941</v>
      </c>
      <c r="Y942" s="36" t="s">
        <v>395</v>
      </c>
      <c r="Z942" s="36" t="s">
        <v>274</v>
      </c>
      <c r="AA942" s="62">
        <f t="shared" si="33"/>
        <v>941</v>
      </c>
      <c r="AB942" s="105" t="e">
        <v>#N/A</v>
      </c>
    </row>
    <row r="943" spans="23:28">
      <c r="W943" s="36" t="s">
        <v>424</v>
      </c>
      <c r="X943" s="62">
        <f t="shared" si="32"/>
        <v>942</v>
      </c>
      <c r="Y943" s="36" t="s">
        <v>424</v>
      </c>
      <c r="Z943" s="36" t="s">
        <v>274</v>
      </c>
      <c r="AA943" s="62">
        <f t="shared" si="33"/>
        <v>942</v>
      </c>
      <c r="AB943" s="105" t="e">
        <v>#N/A</v>
      </c>
    </row>
    <row r="944" spans="23:28">
      <c r="W944" s="36" t="s">
        <v>444</v>
      </c>
      <c r="X944" s="62">
        <f t="shared" si="32"/>
        <v>943</v>
      </c>
      <c r="Y944" s="36" t="s">
        <v>444</v>
      </c>
      <c r="Z944" s="36" t="s">
        <v>274</v>
      </c>
      <c r="AA944" s="62">
        <f t="shared" si="33"/>
        <v>943</v>
      </c>
      <c r="AB944" s="105" t="e">
        <v>#N/A</v>
      </c>
    </row>
    <row r="945" spans="23:28">
      <c r="W945" s="36" t="s">
        <v>1883</v>
      </c>
      <c r="X945" s="62">
        <f t="shared" si="32"/>
        <v>944</v>
      </c>
      <c r="Y945" s="36" t="s">
        <v>1883</v>
      </c>
      <c r="Z945" s="36" t="s">
        <v>274</v>
      </c>
      <c r="AA945" s="62">
        <f t="shared" si="33"/>
        <v>944</v>
      </c>
      <c r="AB945" s="105" t="e">
        <v>#N/A</v>
      </c>
    </row>
    <row r="946" spans="23:28">
      <c r="W946" s="36" t="s">
        <v>522</v>
      </c>
      <c r="X946" s="62">
        <f t="shared" si="32"/>
        <v>945</v>
      </c>
      <c r="Y946" s="36" t="s">
        <v>522</v>
      </c>
      <c r="Z946" s="36" t="s">
        <v>274</v>
      </c>
      <c r="AA946" s="62">
        <f t="shared" si="33"/>
        <v>945</v>
      </c>
      <c r="AB946" s="105" t="e">
        <v>#N/A</v>
      </c>
    </row>
    <row r="947" spans="23:28">
      <c r="W947" s="36" t="s">
        <v>535</v>
      </c>
      <c r="X947" s="62">
        <f t="shared" si="32"/>
        <v>946</v>
      </c>
      <c r="Y947" s="36" t="s">
        <v>535</v>
      </c>
      <c r="Z947" s="36" t="s">
        <v>274</v>
      </c>
      <c r="AA947" s="62">
        <f t="shared" si="33"/>
        <v>946</v>
      </c>
      <c r="AB947" s="105" t="e">
        <v>#N/A</v>
      </c>
    </row>
    <row r="948" spans="23:28">
      <c r="W948" s="36" t="s">
        <v>573</v>
      </c>
      <c r="X948" s="62">
        <f t="shared" si="32"/>
        <v>947</v>
      </c>
      <c r="Y948" s="36" t="s">
        <v>573</v>
      </c>
      <c r="Z948" s="36" t="s">
        <v>274</v>
      </c>
      <c r="AA948" s="62">
        <f t="shared" si="33"/>
        <v>947</v>
      </c>
      <c r="AB948" s="105" t="e">
        <v>#N/A</v>
      </c>
    </row>
    <row r="949" spans="23:28">
      <c r="W949" s="36" t="s">
        <v>602</v>
      </c>
      <c r="X949" s="62">
        <f t="shared" si="32"/>
        <v>948</v>
      </c>
      <c r="Y949" s="36" t="s">
        <v>602</v>
      </c>
      <c r="Z949" s="36" t="s">
        <v>274</v>
      </c>
      <c r="AA949" s="62">
        <f t="shared" si="33"/>
        <v>948</v>
      </c>
      <c r="AB949" s="105" t="e">
        <v>#N/A</v>
      </c>
    </row>
    <row r="950" spans="23:28">
      <c r="W950" s="36" t="s">
        <v>618</v>
      </c>
      <c r="X950" s="62">
        <f t="shared" si="32"/>
        <v>949</v>
      </c>
      <c r="Y950" s="36" t="s">
        <v>618</v>
      </c>
      <c r="Z950" s="36" t="s">
        <v>274</v>
      </c>
      <c r="AA950" s="62">
        <f t="shared" si="33"/>
        <v>949</v>
      </c>
      <c r="AB950" s="105" t="s">
        <v>761</v>
      </c>
    </row>
    <row r="951" spans="23:28">
      <c r="W951" s="36" t="s">
        <v>1884</v>
      </c>
      <c r="X951" s="62">
        <f t="shared" si="32"/>
        <v>950</v>
      </c>
      <c r="Y951" s="36" t="s">
        <v>1884</v>
      </c>
      <c r="Z951" s="36" t="s">
        <v>274</v>
      </c>
      <c r="AA951" s="62">
        <f t="shared" si="33"/>
        <v>950</v>
      </c>
      <c r="AB951" s="105" t="e">
        <v>#N/A</v>
      </c>
    </row>
    <row r="952" spans="23:28">
      <c r="W952" s="36" t="s">
        <v>1885</v>
      </c>
      <c r="X952" s="62">
        <f t="shared" si="32"/>
        <v>951</v>
      </c>
      <c r="Y952" s="36" t="s">
        <v>1885</v>
      </c>
      <c r="Z952" s="36" t="s">
        <v>274</v>
      </c>
      <c r="AA952" s="62">
        <f t="shared" si="33"/>
        <v>951</v>
      </c>
      <c r="AB952" s="105" t="e">
        <v>#N/A</v>
      </c>
    </row>
    <row r="953" spans="23:28">
      <c r="W953" s="36" t="s">
        <v>1886</v>
      </c>
      <c r="X953" s="62">
        <f t="shared" si="32"/>
        <v>952</v>
      </c>
      <c r="Y953" s="36" t="s">
        <v>1886</v>
      </c>
      <c r="Z953" s="36" t="s">
        <v>274</v>
      </c>
      <c r="AA953" s="62">
        <f t="shared" si="33"/>
        <v>952</v>
      </c>
      <c r="AB953" s="105" t="e">
        <v>#N/A</v>
      </c>
    </row>
    <row r="954" spans="23:28">
      <c r="W954" s="36" t="s">
        <v>1887</v>
      </c>
      <c r="X954" s="62">
        <f t="shared" si="32"/>
        <v>953</v>
      </c>
      <c r="Y954" s="36" t="s">
        <v>1887</v>
      </c>
      <c r="Z954" s="36" t="s">
        <v>274</v>
      </c>
      <c r="AA954" s="62">
        <f t="shared" si="33"/>
        <v>953</v>
      </c>
      <c r="AB954" s="105" t="e">
        <v>#N/A</v>
      </c>
    </row>
    <row r="955" spans="23:28">
      <c r="W955" s="36" t="s">
        <v>1888</v>
      </c>
      <c r="X955" s="62">
        <f t="shared" si="32"/>
        <v>954</v>
      </c>
      <c r="Y955" s="36" t="s">
        <v>1888</v>
      </c>
      <c r="Z955" s="36" t="s">
        <v>274</v>
      </c>
      <c r="AA955" s="62">
        <f t="shared" si="33"/>
        <v>954</v>
      </c>
      <c r="AB955" s="105" t="e">
        <v>#N/A</v>
      </c>
    </row>
    <row r="956" spans="23:28">
      <c r="W956" s="36" t="s">
        <v>1889</v>
      </c>
      <c r="X956" s="62">
        <f t="shared" si="32"/>
        <v>955</v>
      </c>
      <c r="Y956" s="36" t="s">
        <v>1889</v>
      </c>
      <c r="Z956" s="36" t="s">
        <v>274</v>
      </c>
      <c r="AA956" s="62">
        <f t="shared" si="33"/>
        <v>955</v>
      </c>
      <c r="AB956" s="105" t="e">
        <v>#N/A</v>
      </c>
    </row>
    <row r="957" spans="23:28">
      <c r="W957" s="36" t="s">
        <v>1890</v>
      </c>
      <c r="X957" s="62">
        <f t="shared" si="32"/>
        <v>956</v>
      </c>
      <c r="Y957" s="36" t="s">
        <v>1890</v>
      </c>
      <c r="Z957" s="36" t="s">
        <v>274</v>
      </c>
      <c r="AA957" s="62">
        <f t="shared" si="33"/>
        <v>956</v>
      </c>
      <c r="AB957" s="105" t="e">
        <v>#N/A</v>
      </c>
    </row>
    <row r="958" spans="23:28">
      <c r="W958" s="36" t="s">
        <v>1891</v>
      </c>
      <c r="X958" s="62">
        <f t="shared" si="32"/>
        <v>957</v>
      </c>
      <c r="Y958" s="36" t="s">
        <v>1891</v>
      </c>
      <c r="Z958" s="36" t="s">
        <v>274</v>
      </c>
      <c r="AA958" s="62">
        <f t="shared" si="33"/>
        <v>957</v>
      </c>
      <c r="AB958" s="105" t="e">
        <v>#N/A</v>
      </c>
    </row>
    <row r="959" spans="23:28">
      <c r="W959" s="36" t="s">
        <v>1892</v>
      </c>
      <c r="X959" s="62">
        <f t="shared" si="32"/>
        <v>958</v>
      </c>
      <c r="Y959" s="36" t="s">
        <v>1892</v>
      </c>
      <c r="Z959" s="36" t="s">
        <v>274</v>
      </c>
      <c r="AA959" s="62">
        <f t="shared" si="33"/>
        <v>958</v>
      </c>
      <c r="AB959" s="105" t="e">
        <v>#N/A</v>
      </c>
    </row>
    <row r="960" spans="23:28">
      <c r="W960" s="36" t="s">
        <v>1893</v>
      </c>
      <c r="X960" s="62">
        <f t="shared" si="32"/>
        <v>959</v>
      </c>
      <c r="Y960" s="36" t="s">
        <v>1893</v>
      </c>
      <c r="Z960" s="36" t="s">
        <v>274</v>
      </c>
      <c r="AA960" s="62">
        <f t="shared" si="33"/>
        <v>959</v>
      </c>
      <c r="AB960" s="105" t="e">
        <v>#N/A</v>
      </c>
    </row>
    <row r="961" spans="23:28">
      <c r="W961" s="36" t="s">
        <v>1894</v>
      </c>
      <c r="X961" s="62">
        <f t="shared" si="32"/>
        <v>960</v>
      </c>
      <c r="Y961" s="36" t="s">
        <v>1894</v>
      </c>
      <c r="Z961" s="36" t="s">
        <v>186</v>
      </c>
      <c r="AA961" s="62">
        <f t="shared" si="33"/>
        <v>960</v>
      </c>
      <c r="AB961" s="105" t="e">
        <v>#N/A</v>
      </c>
    </row>
    <row r="962" spans="23:28">
      <c r="W962" s="36" t="s">
        <v>185</v>
      </c>
      <c r="X962" s="62">
        <f t="shared" si="32"/>
        <v>961</v>
      </c>
      <c r="Y962" s="36" t="s">
        <v>185</v>
      </c>
      <c r="Z962" s="36" t="s">
        <v>186</v>
      </c>
      <c r="AA962" s="62">
        <f t="shared" si="33"/>
        <v>961</v>
      </c>
      <c r="AB962" s="105" t="e">
        <v>#N/A</v>
      </c>
    </row>
    <row r="963" spans="23:28">
      <c r="W963" s="36" t="s">
        <v>193</v>
      </c>
      <c r="X963" s="62">
        <f t="shared" si="32"/>
        <v>962</v>
      </c>
      <c r="Y963" s="36" t="s">
        <v>193</v>
      </c>
      <c r="Z963" s="36" t="s">
        <v>186</v>
      </c>
      <c r="AA963" s="62">
        <f t="shared" si="33"/>
        <v>962</v>
      </c>
      <c r="AB963" s="105" t="e">
        <v>#N/A</v>
      </c>
    </row>
    <row r="964" spans="23:28">
      <c r="W964" s="36" t="s">
        <v>198</v>
      </c>
      <c r="X964" s="62">
        <f t="shared" ref="X964:X1027" si="34">+X963+1</f>
        <v>963</v>
      </c>
      <c r="Y964" s="36" t="s">
        <v>198</v>
      </c>
      <c r="Z964" s="36" t="s">
        <v>186</v>
      </c>
      <c r="AA964" s="62">
        <f t="shared" ref="AA964:AA1027" si="35">+AA963+1</f>
        <v>963</v>
      </c>
      <c r="AB964" s="105" t="e">
        <v>#N/A</v>
      </c>
    </row>
    <row r="965" spans="23:28">
      <c r="W965" s="36" t="s">
        <v>1895</v>
      </c>
      <c r="X965" s="62">
        <f t="shared" si="34"/>
        <v>964</v>
      </c>
      <c r="Y965" s="36" t="s">
        <v>1895</v>
      </c>
      <c r="Z965" s="36" t="s">
        <v>186</v>
      </c>
      <c r="AA965" s="62">
        <f t="shared" si="35"/>
        <v>964</v>
      </c>
      <c r="AB965" s="105" t="e">
        <v>#N/A</v>
      </c>
    </row>
    <row r="966" spans="23:28">
      <c r="W966" s="36" t="s">
        <v>239</v>
      </c>
      <c r="X966" s="62">
        <f t="shared" si="34"/>
        <v>965</v>
      </c>
      <c r="Y966" s="36" t="s">
        <v>239</v>
      </c>
      <c r="Z966" s="36" t="s">
        <v>186</v>
      </c>
      <c r="AA966" s="62">
        <f t="shared" si="35"/>
        <v>965</v>
      </c>
      <c r="AB966" s="105" t="e">
        <v>#N/A</v>
      </c>
    </row>
    <row r="967" spans="23:28">
      <c r="W967" s="36" t="s">
        <v>242</v>
      </c>
      <c r="X967" s="62">
        <f t="shared" si="34"/>
        <v>966</v>
      </c>
      <c r="Y967" s="36" t="s">
        <v>242</v>
      </c>
      <c r="Z967" s="36" t="s">
        <v>186</v>
      </c>
      <c r="AA967" s="62">
        <f t="shared" si="35"/>
        <v>966</v>
      </c>
      <c r="AB967" s="105" t="e">
        <v>#N/A</v>
      </c>
    </row>
    <row r="968" spans="23:28">
      <c r="W968" s="36" t="s">
        <v>284</v>
      </c>
      <c r="X968" s="62">
        <f t="shared" si="34"/>
        <v>967</v>
      </c>
      <c r="Y968" s="36" t="s">
        <v>284</v>
      </c>
      <c r="Z968" s="36" t="s">
        <v>186</v>
      </c>
      <c r="AA968" s="62">
        <f t="shared" si="35"/>
        <v>967</v>
      </c>
      <c r="AB968" s="105" t="e">
        <v>#N/A</v>
      </c>
    </row>
    <row r="969" spans="23:28">
      <c r="W969" s="36" t="s">
        <v>1896</v>
      </c>
      <c r="X969" s="62">
        <f t="shared" si="34"/>
        <v>968</v>
      </c>
      <c r="Y969" s="36" t="s">
        <v>1896</v>
      </c>
      <c r="Z969" s="36" t="s">
        <v>186</v>
      </c>
      <c r="AA969" s="62">
        <f t="shared" si="35"/>
        <v>968</v>
      </c>
      <c r="AB969" s="105" t="e">
        <v>#N/A</v>
      </c>
    </row>
    <row r="970" spans="23:28">
      <c r="W970" s="36" t="s">
        <v>308</v>
      </c>
      <c r="X970" s="62">
        <f t="shared" si="34"/>
        <v>969</v>
      </c>
      <c r="Y970" s="36" t="s">
        <v>308</v>
      </c>
      <c r="Z970" s="36" t="s">
        <v>186</v>
      </c>
      <c r="AA970" s="62">
        <f t="shared" si="35"/>
        <v>969</v>
      </c>
      <c r="AB970" s="105" t="e">
        <v>#N/A</v>
      </c>
    </row>
    <row r="971" spans="23:28">
      <c r="W971" s="36" t="s">
        <v>314</v>
      </c>
      <c r="X971" s="62">
        <f t="shared" si="34"/>
        <v>970</v>
      </c>
      <c r="Y971" s="36" t="s">
        <v>314</v>
      </c>
      <c r="Z971" s="36" t="s">
        <v>186</v>
      </c>
      <c r="AA971" s="62">
        <f t="shared" si="35"/>
        <v>970</v>
      </c>
      <c r="AB971" s="105" t="e">
        <v>#N/A</v>
      </c>
    </row>
    <row r="972" spans="23:28">
      <c r="W972" s="36" t="s">
        <v>330</v>
      </c>
      <c r="X972" s="62">
        <f t="shared" si="34"/>
        <v>971</v>
      </c>
      <c r="Y972" s="36" t="s">
        <v>330</v>
      </c>
      <c r="Z972" s="36" t="s">
        <v>186</v>
      </c>
      <c r="AA972" s="62">
        <f t="shared" si="35"/>
        <v>971</v>
      </c>
      <c r="AB972" s="105" t="e">
        <v>#N/A</v>
      </c>
    </row>
    <row r="973" spans="23:28">
      <c r="W973" s="36" t="s">
        <v>347</v>
      </c>
      <c r="X973" s="62">
        <f t="shared" si="34"/>
        <v>972</v>
      </c>
      <c r="Y973" s="36" t="s">
        <v>347</v>
      </c>
      <c r="Z973" s="36" t="s">
        <v>186</v>
      </c>
      <c r="AA973" s="62">
        <f t="shared" si="35"/>
        <v>972</v>
      </c>
      <c r="AB973" s="105" t="e">
        <v>#N/A</v>
      </c>
    </row>
    <row r="974" spans="23:28">
      <c r="W974" s="36" t="s">
        <v>360</v>
      </c>
      <c r="X974" s="62">
        <f t="shared" si="34"/>
        <v>973</v>
      </c>
      <c r="Y974" s="36" t="s">
        <v>360</v>
      </c>
      <c r="Z974" s="36" t="s">
        <v>186</v>
      </c>
      <c r="AA974" s="62">
        <f t="shared" si="35"/>
        <v>973</v>
      </c>
      <c r="AB974" s="105" t="e">
        <v>#N/A</v>
      </c>
    </row>
    <row r="975" spans="23:28">
      <c r="W975" s="36" t="s">
        <v>365</v>
      </c>
      <c r="X975" s="62">
        <f t="shared" si="34"/>
        <v>974</v>
      </c>
      <c r="Y975" s="36" t="s">
        <v>365</v>
      </c>
      <c r="Z975" s="36" t="s">
        <v>186</v>
      </c>
      <c r="AA975" s="62">
        <f t="shared" si="35"/>
        <v>974</v>
      </c>
      <c r="AB975" s="105" t="e">
        <v>#N/A</v>
      </c>
    </row>
    <row r="976" spans="23:28">
      <c r="W976" s="36" t="s">
        <v>404</v>
      </c>
      <c r="X976" s="62">
        <f t="shared" si="34"/>
        <v>975</v>
      </c>
      <c r="Y976" s="36" t="s">
        <v>404</v>
      </c>
      <c r="Z976" s="36" t="s">
        <v>186</v>
      </c>
      <c r="AA976" s="62">
        <f t="shared" si="35"/>
        <v>975</v>
      </c>
      <c r="AB976" s="105" t="e">
        <v>#N/A</v>
      </c>
    </row>
    <row r="977" spans="23:28">
      <c r="W977" s="36" t="s">
        <v>405</v>
      </c>
      <c r="X977" s="62">
        <f t="shared" si="34"/>
        <v>976</v>
      </c>
      <c r="Y977" s="36" t="s">
        <v>405</v>
      </c>
      <c r="Z977" s="36" t="s">
        <v>186</v>
      </c>
      <c r="AA977" s="62">
        <f t="shared" si="35"/>
        <v>976</v>
      </c>
      <c r="AB977" s="105" t="e">
        <v>#N/A</v>
      </c>
    </row>
    <row r="978" spans="23:28">
      <c r="W978" s="36" t="s">
        <v>409</v>
      </c>
      <c r="X978" s="62">
        <f t="shared" si="34"/>
        <v>977</v>
      </c>
      <c r="Y978" s="36" t="s">
        <v>409</v>
      </c>
      <c r="Z978" s="36" t="s">
        <v>186</v>
      </c>
      <c r="AA978" s="62">
        <f t="shared" si="35"/>
        <v>977</v>
      </c>
      <c r="AB978" s="105" t="e">
        <v>#N/A</v>
      </c>
    </row>
    <row r="979" spans="23:28">
      <c r="W979" s="36" t="s">
        <v>418</v>
      </c>
      <c r="X979" s="62">
        <f t="shared" si="34"/>
        <v>978</v>
      </c>
      <c r="Y979" s="36" t="s">
        <v>418</v>
      </c>
      <c r="Z979" s="36" t="s">
        <v>186</v>
      </c>
      <c r="AA979" s="62">
        <f t="shared" si="35"/>
        <v>978</v>
      </c>
      <c r="AB979" s="105" t="e">
        <v>#N/A</v>
      </c>
    </row>
    <row r="980" spans="23:28">
      <c r="W980" s="36" t="s">
        <v>441</v>
      </c>
      <c r="X980" s="62">
        <f t="shared" si="34"/>
        <v>979</v>
      </c>
      <c r="Y980" s="36" t="s">
        <v>441</v>
      </c>
      <c r="Z980" s="36" t="s">
        <v>186</v>
      </c>
      <c r="AA980" s="62">
        <f t="shared" si="35"/>
        <v>979</v>
      </c>
      <c r="AB980" s="105" t="e">
        <v>#N/A</v>
      </c>
    </row>
    <row r="981" spans="23:28">
      <c r="W981" s="36" t="s">
        <v>456</v>
      </c>
      <c r="X981" s="62">
        <f t="shared" si="34"/>
        <v>980</v>
      </c>
      <c r="Y981" s="36" t="s">
        <v>456</v>
      </c>
      <c r="Z981" s="36" t="s">
        <v>186</v>
      </c>
      <c r="AA981" s="62">
        <f t="shared" si="35"/>
        <v>980</v>
      </c>
      <c r="AB981" s="105" t="e">
        <v>#N/A</v>
      </c>
    </row>
    <row r="982" spans="23:28">
      <c r="W982" s="36" t="s">
        <v>459</v>
      </c>
      <c r="X982" s="62">
        <f t="shared" si="34"/>
        <v>981</v>
      </c>
      <c r="Y982" s="36" t="s">
        <v>459</v>
      </c>
      <c r="Z982" s="36" t="s">
        <v>186</v>
      </c>
      <c r="AA982" s="62">
        <f t="shared" si="35"/>
        <v>981</v>
      </c>
      <c r="AB982" s="105" t="s">
        <v>774</v>
      </c>
    </row>
    <row r="983" spans="23:28">
      <c r="W983" s="36" t="s">
        <v>461</v>
      </c>
      <c r="X983" s="62">
        <f t="shared" si="34"/>
        <v>982</v>
      </c>
      <c r="Y983" s="36" t="s">
        <v>461</v>
      </c>
      <c r="Z983" s="36" t="s">
        <v>186</v>
      </c>
      <c r="AA983" s="62">
        <f t="shared" si="35"/>
        <v>982</v>
      </c>
      <c r="AB983" s="105" t="e">
        <v>#N/A</v>
      </c>
    </row>
    <row r="984" spans="23:28">
      <c r="W984" s="36" t="s">
        <v>1897</v>
      </c>
      <c r="X984" s="62">
        <f t="shared" si="34"/>
        <v>983</v>
      </c>
      <c r="Y984" s="36" t="s">
        <v>1897</v>
      </c>
      <c r="Z984" s="36" t="s">
        <v>186</v>
      </c>
      <c r="AA984" s="62">
        <f t="shared" si="35"/>
        <v>983</v>
      </c>
      <c r="AB984" s="105" t="e">
        <v>#N/A</v>
      </c>
    </row>
    <row r="985" spans="23:28">
      <c r="W985" s="36" t="s">
        <v>1898</v>
      </c>
      <c r="X985" s="62">
        <f t="shared" si="34"/>
        <v>984</v>
      </c>
      <c r="Y985" s="36" t="s">
        <v>1898</v>
      </c>
      <c r="Z985" s="36" t="s">
        <v>186</v>
      </c>
      <c r="AA985" s="62">
        <f t="shared" si="35"/>
        <v>984</v>
      </c>
      <c r="AB985" s="105" t="e">
        <v>#N/A</v>
      </c>
    </row>
    <row r="986" spans="23:28">
      <c r="W986" s="36" t="s">
        <v>1899</v>
      </c>
      <c r="X986" s="62">
        <f t="shared" si="34"/>
        <v>985</v>
      </c>
      <c r="Y986" s="36" t="s">
        <v>1899</v>
      </c>
      <c r="Z986" s="36" t="s">
        <v>186</v>
      </c>
      <c r="AA986" s="62">
        <f t="shared" si="35"/>
        <v>985</v>
      </c>
      <c r="AB986" s="105" t="e">
        <v>#N/A</v>
      </c>
    </row>
    <row r="987" spans="23:28">
      <c r="W987" s="36" t="s">
        <v>553</v>
      </c>
      <c r="X987" s="62">
        <f t="shared" si="34"/>
        <v>986</v>
      </c>
      <c r="Y987" s="36" t="s">
        <v>553</v>
      </c>
      <c r="Z987" s="36" t="s">
        <v>186</v>
      </c>
      <c r="AA987" s="62">
        <f t="shared" si="35"/>
        <v>986</v>
      </c>
      <c r="AB987" s="105" t="e">
        <v>#N/A</v>
      </c>
    </row>
    <row r="988" spans="23:28">
      <c r="W988" s="36" t="s">
        <v>575</v>
      </c>
      <c r="X988" s="62">
        <f t="shared" si="34"/>
        <v>987</v>
      </c>
      <c r="Y988" s="36" t="s">
        <v>575</v>
      </c>
      <c r="Z988" s="36" t="s">
        <v>186</v>
      </c>
      <c r="AA988" s="62">
        <f t="shared" si="35"/>
        <v>987</v>
      </c>
      <c r="AB988" s="105" t="e">
        <v>#N/A</v>
      </c>
    </row>
    <row r="989" spans="23:28">
      <c r="W989" s="36" t="s">
        <v>578</v>
      </c>
      <c r="X989" s="62">
        <f t="shared" si="34"/>
        <v>988</v>
      </c>
      <c r="Y989" s="36" t="s">
        <v>578</v>
      </c>
      <c r="Z989" s="36" t="s">
        <v>186</v>
      </c>
      <c r="AA989" s="62">
        <f t="shared" si="35"/>
        <v>988</v>
      </c>
      <c r="AB989" s="105" t="e">
        <v>#N/A</v>
      </c>
    </row>
    <row r="990" spans="23:28">
      <c r="W990" s="36" t="s">
        <v>599</v>
      </c>
      <c r="X990" s="62">
        <f t="shared" si="34"/>
        <v>989</v>
      </c>
      <c r="Y990" s="36" t="s">
        <v>599</v>
      </c>
      <c r="Z990" s="36" t="s">
        <v>186</v>
      </c>
      <c r="AA990" s="62">
        <f t="shared" si="35"/>
        <v>989</v>
      </c>
      <c r="AB990" s="105" t="e">
        <v>#N/A</v>
      </c>
    </row>
    <row r="991" spans="23:28">
      <c r="W991" s="36" t="s">
        <v>619</v>
      </c>
      <c r="X991" s="62">
        <f t="shared" si="34"/>
        <v>990</v>
      </c>
      <c r="Y991" s="36" t="s">
        <v>619</v>
      </c>
      <c r="Z991" s="36" t="s">
        <v>186</v>
      </c>
      <c r="AA991" s="62">
        <f t="shared" si="35"/>
        <v>990</v>
      </c>
      <c r="AB991" s="105" t="e">
        <v>#N/A</v>
      </c>
    </row>
    <row r="992" spans="23:28">
      <c r="W992" s="36" t="s">
        <v>642</v>
      </c>
      <c r="X992" s="62">
        <f t="shared" si="34"/>
        <v>991</v>
      </c>
      <c r="Y992" s="36" t="s">
        <v>642</v>
      </c>
      <c r="Z992" s="36" t="s">
        <v>186</v>
      </c>
      <c r="AA992" s="62">
        <f t="shared" si="35"/>
        <v>991</v>
      </c>
      <c r="AB992" s="105" t="e">
        <v>#N/A</v>
      </c>
    </row>
    <row r="993" spans="23:28">
      <c r="W993" s="36" t="s">
        <v>652</v>
      </c>
      <c r="X993" s="62">
        <f t="shared" si="34"/>
        <v>992</v>
      </c>
      <c r="Y993" s="36" t="s">
        <v>652</v>
      </c>
      <c r="Z993" s="36" t="s">
        <v>186</v>
      </c>
      <c r="AA993" s="62">
        <f t="shared" si="35"/>
        <v>992</v>
      </c>
      <c r="AB993" s="105" t="e">
        <v>#N/A</v>
      </c>
    </row>
    <row r="994" spans="23:28">
      <c r="W994" s="36" t="s">
        <v>661</v>
      </c>
      <c r="X994" s="62">
        <f t="shared" si="34"/>
        <v>993</v>
      </c>
      <c r="Y994" s="36" t="s">
        <v>661</v>
      </c>
      <c r="Z994" s="36" t="s">
        <v>186</v>
      </c>
      <c r="AA994" s="62">
        <f t="shared" si="35"/>
        <v>993</v>
      </c>
      <c r="AB994" s="105" t="e">
        <v>#N/A</v>
      </c>
    </row>
    <row r="995" spans="23:28">
      <c r="W995" s="36" t="s">
        <v>1900</v>
      </c>
      <c r="X995" s="62">
        <f t="shared" si="34"/>
        <v>994</v>
      </c>
      <c r="Y995" s="36" t="s">
        <v>1900</v>
      </c>
      <c r="Z995" s="36" t="s">
        <v>186</v>
      </c>
      <c r="AA995" s="62">
        <f t="shared" si="35"/>
        <v>994</v>
      </c>
      <c r="AB995" s="105" t="e">
        <v>#N/A</v>
      </c>
    </row>
    <row r="996" spans="23:28">
      <c r="W996" s="36" t="s">
        <v>702</v>
      </c>
      <c r="X996" s="62">
        <f t="shared" si="34"/>
        <v>995</v>
      </c>
      <c r="Y996" s="36" t="s">
        <v>702</v>
      </c>
      <c r="Z996" s="36" t="s">
        <v>186</v>
      </c>
      <c r="AA996" s="62">
        <f t="shared" si="35"/>
        <v>995</v>
      </c>
      <c r="AB996" s="105" t="e">
        <v>#N/A</v>
      </c>
    </row>
    <row r="997" spans="23:28">
      <c r="W997" s="36" t="s">
        <v>707</v>
      </c>
      <c r="X997" s="62">
        <f t="shared" si="34"/>
        <v>996</v>
      </c>
      <c r="Y997" s="36" t="s">
        <v>707</v>
      </c>
      <c r="Z997" s="36" t="s">
        <v>186</v>
      </c>
      <c r="AA997" s="62">
        <f t="shared" si="35"/>
        <v>996</v>
      </c>
      <c r="AB997" s="105" t="e">
        <v>#N/A</v>
      </c>
    </row>
    <row r="998" spans="23:28">
      <c r="W998" s="36" t="s">
        <v>709</v>
      </c>
      <c r="X998" s="62">
        <f t="shared" si="34"/>
        <v>997</v>
      </c>
      <c r="Y998" s="36" t="s">
        <v>709</v>
      </c>
      <c r="Z998" s="36" t="s">
        <v>186</v>
      </c>
      <c r="AA998" s="62">
        <f t="shared" si="35"/>
        <v>997</v>
      </c>
      <c r="AB998" s="105" t="e">
        <v>#N/A</v>
      </c>
    </row>
    <row r="999" spans="23:28">
      <c r="W999" s="36" t="s">
        <v>715</v>
      </c>
      <c r="X999" s="62">
        <f t="shared" si="34"/>
        <v>998</v>
      </c>
      <c r="Y999" s="36" t="s">
        <v>715</v>
      </c>
      <c r="Z999" s="36" t="s">
        <v>186</v>
      </c>
      <c r="AA999" s="62">
        <f t="shared" si="35"/>
        <v>998</v>
      </c>
      <c r="AB999" s="105" t="e">
        <v>#N/A</v>
      </c>
    </row>
    <row r="1000" spans="23:28">
      <c r="W1000" s="36" t="s">
        <v>1901</v>
      </c>
      <c r="X1000" s="62">
        <f t="shared" si="34"/>
        <v>999</v>
      </c>
      <c r="Y1000" s="36" t="s">
        <v>1901</v>
      </c>
      <c r="Z1000" s="36" t="s">
        <v>186</v>
      </c>
      <c r="AA1000" s="62">
        <f t="shared" si="35"/>
        <v>999</v>
      </c>
      <c r="AB1000" s="105" t="e">
        <v>#N/A</v>
      </c>
    </row>
    <row r="1001" spans="23:28">
      <c r="W1001" s="36" t="s">
        <v>1902</v>
      </c>
      <c r="X1001" s="62">
        <f t="shared" si="34"/>
        <v>1000</v>
      </c>
      <c r="Y1001" s="36" t="s">
        <v>1902</v>
      </c>
      <c r="Z1001" s="36" t="s">
        <v>186</v>
      </c>
      <c r="AA1001" s="62">
        <f t="shared" si="35"/>
        <v>1000</v>
      </c>
      <c r="AB1001" s="105" t="e">
        <v>#N/A</v>
      </c>
    </row>
    <row r="1002" spans="23:28">
      <c r="W1002" s="36" t="s">
        <v>1903</v>
      </c>
      <c r="X1002" s="62">
        <f t="shared" si="34"/>
        <v>1001</v>
      </c>
      <c r="Y1002" s="36" t="s">
        <v>1903</v>
      </c>
      <c r="Z1002" s="36" t="s">
        <v>186</v>
      </c>
      <c r="AA1002" s="62">
        <f t="shared" si="35"/>
        <v>1001</v>
      </c>
      <c r="AB1002" s="105" t="e">
        <v>#N/A</v>
      </c>
    </row>
    <row r="1003" spans="23:28">
      <c r="W1003" s="36" t="s">
        <v>1904</v>
      </c>
      <c r="X1003" s="62">
        <f t="shared" si="34"/>
        <v>1002</v>
      </c>
      <c r="Y1003" s="36" t="s">
        <v>1904</v>
      </c>
      <c r="Z1003" s="36" t="s">
        <v>186</v>
      </c>
      <c r="AA1003" s="62">
        <f t="shared" si="35"/>
        <v>1002</v>
      </c>
      <c r="AB1003" s="105" t="e">
        <v>#N/A</v>
      </c>
    </row>
    <row r="1004" spans="23:28">
      <c r="W1004" s="36" t="s">
        <v>1905</v>
      </c>
      <c r="X1004" s="62">
        <f t="shared" si="34"/>
        <v>1003</v>
      </c>
      <c r="Y1004" s="36" t="s">
        <v>1905</v>
      </c>
      <c r="Z1004" s="36" t="s">
        <v>186</v>
      </c>
      <c r="AA1004" s="62">
        <f t="shared" si="35"/>
        <v>1003</v>
      </c>
      <c r="AB1004" s="105" t="e">
        <v>#N/A</v>
      </c>
    </row>
    <row r="1005" spans="23:28">
      <c r="W1005" s="36" t="s">
        <v>824</v>
      </c>
      <c r="X1005" s="62">
        <f t="shared" si="34"/>
        <v>1004</v>
      </c>
      <c r="Y1005" s="36" t="s">
        <v>824</v>
      </c>
      <c r="Z1005" s="36" t="s">
        <v>186</v>
      </c>
      <c r="AA1005" s="62">
        <f t="shared" si="35"/>
        <v>1004</v>
      </c>
      <c r="AB1005" s="105" t="e">
        <v>#N/A</v>
      </c>
    </row>
    <row r="1006" spans="23:28">
      <c r="W1006" s="36" t="s">
        <v>836</v>
      </c>
      <c r="X1006" s="62">
        <f t="shared" si="34"/>
        <v>1005</v>
      </c>
      <c r="Y1006" s="36" t="s">
        <v>836</v>
      </c>
      <c r="Z1006" s="36" t="s">
        <v>186</v>
      </c>
      <c r="AA1006" s="62">
        <f t="shared" si="35"/>
        <v>1005</v>
      </c>
      <c r="AB1006" s="105" t="e">
        <v>#N/A</v>
      </c>
    </row>
    <row r="1007" spans="23:28">
      <c r="W1007" s="36" t="s">
        <v>837</v>
      </c>
      <c r="X1007" s="62">
        <f t="shared" si="34"/>
        <v>1006</v>
      </c>
      <c r="Y1007" s="36" t="s">
        <v>837</v>
      </c>
      <c r="Z1007" s="36" t="s">
        <v>186</v>
      </c>
      <c r="AA1007" s="62">
        <f t="shared" si="35"/>
        <v>1006</v>
      </c>
      <c r="AB1007" s="105" t="e">
        <v>#N/A</v>
      </c>
    </row>
    <row r="1008" spans="23:28">
      <c r="W1008" s="36" t="s">
        <v>287</v>
      </c>
      <c r="X1008" s="62">
        <f t="shared" si="34"/>
        <v>1007</v>
      </c>
      <c r="Y1008" s="36" t="s">
        <v>287</v>
      </c>
      <c r="Z1008" s="36" t="s">
        <v>163</v>
      </c>
      <c r="AA1008" s="62">
        <f t="shared" si="35"/>
        <v>1007</v>
      </c>
      <c r="AB1008" s="105" t="e">
        <v>#N/A</v>
      </c>
    </row>
    <row r="1009" spans="23:28">
      <c r="W1009" s="36" t="s">
        <v>1906</v>
      </c>
      <c r="X1009" s="62">
        <f t="shared" si="34"/>
        <v>1008</v>
      </c>
      <c r="Y1009" s="36" t="s">
        <v>1906</v>
      </c>
      <c r="Z1009" s="36" t="s">
        <v>163</v>
      </c>
      <c r="AA1009" s="62">
        <f t="shared" si="35"/>
        <v>1008</v>
      </c>
      <c r="AB1009" s="105" t="e">
        <v>#N/A</v>
      </c>
    </row>
    <row r="1010" spans="23:28">
      <c r="W1010" s="36" t="s">
        <v>1907</v>
      </c>
      <c r="X1010" s="62">
        <f t="shared" si="34"/>
        <v>1009</v>
      </c>
      <c r="Y1010" s="36" t="s">
        <v>1907</v>
      </c>
      <c r="Z1010" s="36" t="s">
        <v>163</v>
      </c>
      <c r="AA1010" s="62">
        <f t="shared" si="35"/>
        <v>1009</v>
      </c>
      <c r="AB1010" s="105" t="e">
        <v>#N/A</v>
      </c>
    </row>
    <row r="1011" spans="23:28">
      <c r="W1011" s="36" t="s">
        <v>215</v>
      </c>
      <c r="X1011" s="62">
        <f t="shared" si="34"/>
        <v>1010</v>
      </c>
      <c r="Y1011" s="36" t="s">
        <v>215</v>
      </c>
      <c r="Z1011" s="36" t="s">
        <v>163</v>
      </c>
      <c r="AA1011" s="62">
        <f t="shared" si="35"/>
        <v>1010</v>
      </c>
      <c r="AB1011" s="105" t="e">
        <v>#N/A</v>
      </c>
    </row>
    <row r="1012" spans="23:28">
      <c r="W1012" s="36" t="s">
        <v>1908</v>
      </c>
      <c r="X1012" s="62">
        <f t="shared" si="34"/>
        <v>1011</v>
      </c>
      <c r="Y1012" s="36" t="s">
        <v>1908</v>
      </c>
      <c r="Z1012" s="36" t="s">
        <v>163</v>
      </c>
      <c r="AA1012" s="62">
        <f t="shared" si="35"/>
        <v>1011</v>
      </c>
      <c r="AB1012" s="105" t="e">
        <v>#N/A</v>
      </c>
    </row>
    <row r="1013" spans="23:28">
      <c r="W1013" s="36" t="s">
        <v>1909</v>
      </c>
      <c r="X1013" s="62">
        <f t="shared" si="34"/>
        <v>1012</v>
      </c>
      <c r="Y1013" s="36" t="s">
        <v>1909</v>
      </c>
      <c r="Z1013" s="36" t="s">
        <v>163</v>
      </c>
      <c r="AA1013" s="62">
        <f t="shared" si="35"/>
        <v>1012</v>
      </c>
      <c r="AB1013" s="105" t="e">
        <v>#N/A</v>
      </c>
    </row>
    <row r="1014" spans="23:28">
      <c r="W1014" s="36" t="s">
        <v>272</v>
      </c>
      <c r="X1014" s="62">
        <f t="shared" si="34"/>
        <v>1013</v>
      </c>
      <c r="Y1014" s="36" t="s">
        <v>272</v>
      </c>
      <c r="Z1014" s="36" t="s">
        <v>163</v>
      </c>
      <c r="AA1014" s="62">
        <f t="shared" si="35"/>
        <v>1013</v>
      </c>
      <c r="AB1014" s="105" t="e">
        <v>#N/A</v>
      </c>
    </row>
    <row r="1015" spans="23:28">
      <c r="W1015" s="36" t="s">
        <v>438</v>
      </c>
      <c r="X1015" s="62">
        <f t="shared" si="34"/>
        <v>1014</v>
      </c>
      <c r="Y1015" s="36" t="s">
        <v>438</v>
      </c>
      <c r="Z1015" s="36" t="s">
        <v>163</v>
      </c>
      <c r="AA1015" s="62">
        <f t="shared" si="35"/>
        <v>1014</v>
      </c>
      <c r="AB1015" s="105" t="e">
        <v>#N/A</v>
      </c>
    </row>
    <row r="1016" spans="23:28">
      <c r="W1016" s="36" t="s">
        <v>277</v>
      </c>
      <c r="X1016" s="62">
        <f t="shared" si="34"/>
        <v>1015</v>
      </c>
      <c r="Y1016" s="36" t="s">
        <v>277</v>
      </c>
      <c r="Z1016" s="36" t="s">
        <v>163</v>
      </c>
      <c r="AA1016" s="62">
        <f t="shared" si="35"/>
        <v>1015</v>
      </c>
      <c r="AB1016" s="105" t="e">
        <v>#N/A</v>
      </c>
    </row>
    <row r="1017" spans="23:28">
      <c r="W1017" s="36" t="s">
        <v>282</v>
      </c>
      <c r="X1017" s="62">
        <f t="shared" si="34"/>
        <v>1016</v>
      </c>
      <c r="Y1017" s="36" t="s">
        <v>282</v>
      </c>
      <c r="Z1017" s="36" t="s">
        <v>163</v>
      </c>
      <c r="AA1017" s="62">
        <f t="shared" si="35"/>
        <v>1016</v>
      </c>
      <c r="AB1017" s="105" t="e">
        <v>#N/A</v>
      </c>
    </row>
    <row r="1018" spans="23:28">
      <c r="W1018" s="36" t="s">
        <v>290</v>
      </c>
      <c r="X1018" s="62">
        <f t="shared" si="34"/>
        <v>1017</v>
      </c>
      <c r="Y1018" s="36" t="s">
        <v>290</v>
      </c>
      <c r="Z1018" s="36" t="s">
        <v>163</v>
      </c>
      <c r="AA1018" s="62">
        <f t="shared" si="35"/>
        <v>1017</v>
      </c>
      <c r="AB1018" s="105" t="e">
        <v>#N/A</v>
      </c>
    </row>
    <row r="1019" spans="23:28">
      <c r="W1019" s="36" t="s">
        <v>1910</v>
      </c>
      <c r="X1019" s="62">
        <f t="shared" si="34"/>
        <v>1018</v>
      </c>
      <c r="Y1019" s="36" t="s">
        <v>1910</v>
      </c>
      <c r="Z1019" s="36" t="s">
        <v>163</v>
      </c>
      <c r="AA1019" s="62">
        <f t="shared" si="35"/>
        <v>1018</v>
      </c>
      <c r="AB1019" s="105" t="e">
        <v>#N/A</v>
      </c>
    </row>
    <row r="1020" spans="23:28">
      <c r="W1020" s="36" t="s">
        <v>305</v>
      </c>
      <c r="X1020" s="62">
        <f t="shared" si="34"/>
        <v>1019</v>
      </c>
      <c r="Y1020" s="36" t="s">
        <v>305</v>
      </c>
      <c r="Z1020" s="36" t="s">
        <v>163</v>
      </c>
      <c r="AA1020" s="62">
        <f t="shared" si="35"/>
        <v>1019</v>
      </c>
      <c r="AB1020" s="105" t="e">
        <v>#N/A</v>
      </c>
    </row>
    <row r="1021" spans="23:28">
      <c r="W1021" s="36" t="s">
        <v>363</v>
      </c>
      <c r="X1021" s="62">
        <f t="shared" si="34"/>
        <v>1020</v>
      </c>
      <c r="Y1021" s="36" t="s">
        <v>363</v>
      </c>
      <c r="Z1021" s="36" t="s">
        <v>163</v>
      </c>
      <c r="AA1021" s="62">
        <f t="shared" si="35"/>
        <v>1020</v>
      </c>
      <c r="AB1021" s="105" t="e">
        <v>#N/A</v>
      </c>
    </row>
    <row r="1022" spans="23:28">
      <c r="W1022" s="36" t="s">
        <v>1911</v>
      </c>
      <c r="X1022" s="62">
        <f t="shared" si="34"/>
        <v>1021</v>
      </c>
      <c r="Y1022" s="36" t="s">
        <v>1911</v>
      </c>
      <c r="Z1022" s="36" t="s">
        <v>163</v>
      </c>
      <c r="AA1022" s="62">
        <f t="shared" si="35"/>
        <v>1021</v>
      </c>
      <c r="AB1022" s="105" t="e">
        <v>#N/A</v>
      </c>
    </row>
    <row r="1023" spans="23:28">
      <c r="W1023" s="36" t="s">
        <v>372</v>
      </c>
      <c r="X1023" s="62">
        <f t="shared" si="34"/>
        <v>1022</v>
      </c>
      <c r="Y1023" s="36" t="s">
        <v>372</v>
      </c>
      <c r="Z1023" s="36" t="s">
        <v>163</v>
      </c>
      <c r="AA1023" s="62">
        <f t="shared" si="35"/>
        <v>1022</v>
      </c>
      <c r="AB1023" s="105" t="e">
        <v>#N/A</v>
      </c>
    </row>
    <row r="1024" spans="23:28">
      <c r="W1024" s="36" t="s">
        <v>378</v>
      </c>
      <c r="X1024" s="62">
        <f t="shared" si="34"/>
        <v>1023</v>
      </c>
      <c r="Y1024" s="36" t="s">
        <v>378</v>
      </c>
      <c r="Z1024" s="36" t="s">
        <v>163</v>
      </c>
      <c r="AA1024" s="62">
        <f t="shared" si="35"/>
        <v>1023</v>
      </c>
      <c r="AB1024" s="105" t="e">
        <v>#N/A</v>
      </c>
    </row>
    <row r="1025" spans="23:28">
      <c r="W1025" s="36" t="s">
        <v>385</v>
      </c>
      <c r="X1025" s="62">
        <f t="shared" si="34"/>
        <v>1024</v>
      </c>
      <c r="Y1025" s="36" t="s">
        <v>385</v>
      </c>
      <c r="Z1025" s="36" t="s">
        <v>163</v>
      </c>
      <c r="AA1025" s="62">
        <f t="shared" si="35"/>
        <v>1024</v>
      </c>
      <c r="AB1025" s="105" t="e">
        <v>#N/A</v>
      </c>
    </row>
    <row r="1026" spans="23:28">
      <c r="W1026" s="36" t="s">
        <v>411</v>
      </c>
      <c r="X1026" s="62">
        <f t="shared" si="34"/>
        <v>1025</v>
      </c>
      <c r="Y1026" s="36" t="s">
        <v>411</v>
      </c>
      <c r="Z1026" s="36" t="s">
        <v>163</v>
      </c>
      <c r="AA1026" s="62">
        <f t="shared" si="35"/>
        <v>1025</v>
      </c>
      <c r="AB1026" s="105" t="e">
        <v>#N/A</v>
      </c>
    </row>
    <row r="1027" spans="23:28">
      <c r="W1027" s="36" t="s">
        <v>429</v>
      </c>
      <c r="X1027" s="62">
        <f t="shared" si="34"/>
        <v>1026</v>
      </c>
      <c r="Y1027" s="36" t="s">
        <v>429</v>
      </c>
      <c r="Z1027" s="36" t="s">
        <v>163</v>
      </c>
      <c r="AA1027" s="62">
        <f t="shared" si="35"/>
        <v>1026</v>
      </c>
      <c r="AB1027" s="105" t="e">
        <v>#N/A</v>
      </c>
    </row>
    <row r="1028" spans="23:28">
      <c r="W1028" s="36" t="s">
        <v>1912</v>
      </c>
      <c r="X1028" s="62">
        <f t="shared" ref="X1028:X1091" si="36">+X1027+1</f>
        <v>1027</v>
      </c>
      <c r="Y1028" s="36" t="s">
        <v>1912</v>
      </c>
      <c r="Z1028" s="36" t="s">
        <v>163</v>
      </c>
      <c r="AA1028" s="62">
        <f t="shared" ref="AA1028:AA1091" si="37">+AA1027+1</f>
        <v>1027</v>
      </c>
      <c r="AB1028" s="105" t="e">
        <v>#N/A</v>
      </c>
    </row>
    <row r="1029" spans="23:28">
      <c r="W1029" s="36" t="s">
        <v>1913</v>
      </c>
      <c r="X1029" s="62">
        <f t="shared" si="36"/>
        <v>1028</v>
      </c>
      <c r="Y1029" s="36" t="s">
        <v>1913</v>
      </c>
      <c r="Z1029" s="36" t="s">
        <v>163</v>
      </c>
      <c r="AA1029" s="62">
        <f t="shared" si="37"/>
        <v>1028</v>
      </c>
      <c r="AB1029" s="105" t="e">
        <v>#N/A</v>
      </c>
    </row>
    <row r="1030" spans="23:28">
      <c r="W1030" s="36" t="s">
        <v>482</v>
      </c>
      <c r="X1030" s="62">
        <f t="shared" si="36"/>
        <v>1029</v>
      </c>
      <c r="Y1030" s="36" t="s">
        <v>482</v>
      </c>
      <c r="Z1030" s="36" t="s">
        <v>163</v>
      </c>
      <c r="AA1030" s="62">
        <f t="shared" si="37"/>
        <v>1029</v>
      </c>
      <c r="AB1030" s="105" t="e">
        <v>#N/A</v>
      </c>
    </row>
    <row r="1031" spans="23:28">
      <c r="W1031" s="36" t="s">
        <v>1914</v>
      </c>
      <c r="X1031" s="62">
        <f t="shared" si="36"/>
        <v>1030</v>
      </c>
      <c r="Y1031" s="36" t="s">
        <v>1914</v>
      </c>
      <c r="Z1031" s="36" t="s">
        <v>163</v>
      </c>
      <c r="AA1031" s="62">
        <f t="shared" si="37"/>
        <v>1030</v>
      </c>
      <c r="AB1031" s="105" t="e">
        <v>#N/A</v>
      </c>
    </row>
    <row r="1032" spans="23:28">
      <c r="W1032" s="36" t="s">
        <v>1915</v>
      </c>
      <c r="X1032" s="62">
        <f t="shared" si="36"/>
        <v>1031</v>
      </c>
      <c r="Y1032" s="36" t="s">
        <v>1915</v>
      </c>
      <c r="Z1032" s="36" t="s">
        <v>163</v>
      </c>
      <c r="AA1032" s="62">
        <f t="shared" si="37"/>
        <v>1031</v>
      </c>
      <c r="AB1032" s="105" t="e">
        <v>#N/A</v>
      </c>
    </row>
    <row r="1033" spans="23:28">
      <c r="W1033" s="36" t="s">
        <v>589</v>
      </c>
      <c r="X1033" s="62">
        <f t="shared" si="36"/>
        <v>1032</v>
      </c>
      <c r="Y1033" s="36" t="s">
        <v>589</v>
      </c>
      <c r="Z1033" s="36" t="s">
        <v>163</v>
      </c>
      <c r="AA1033" s="62">
        <f t="shared" si="37"/>
        <v>1032</v>
      </c>
      <c r="AB1033" s="105" t="s">
        <v>804</v>
      </c>
    </row>
    <row r="1034" spans="23:28">
      <c r="W1034" s="36" t="s">
        <v>617</v>
      </c>
      <c r="X1034" s="62">
        <f t="shared" si="36"/>
        <v>1033</v>
      </c>
      <c r="Y1034" s="36" t="s">
        <v>617</v>
      </c>
      <c r="Z1034" s="36" t="s">
        <v>163</v>
      </c>
      <c r="AA1034" s="62">
        <f t="shared" si="37"/>
        <v>1033</v>
      </c>
      <c r="AB1034" s="105">
        <v>0</v>
      </c>
    </row>
    <row r="1035" spans="23:28">
      <c r="W1035" s="36" t="s">
        <v>660</v>
      </c>
      <c r="X1035" s="62">
        <f t="shared" si="36"/>
        <v>1034</v>
      </c>
      <c r="Y1035" s="36" t="s">
        <v>660</v>
      </c>
      <c r="Z1035" s="36" t="s">
        <v>163</v>
      </c>
      <c r="AA1035" s="62">
        <f t="shared" si="37"/>
        <v>1034</v>
      </c>
      <c r="AB1035" s="105" t="e">
        <v>#N/A</v>
      </c>
    </row>
    <row r="1036" spans="23:28">
      <c r="W1036" s="36" t="s">
        <v>1916</v>
      </c>
      <c r="X1036" s="62">
        <f t="shared" si="36"/>
        <v>1035</v>
      </c>
      <c r="Y1036" s="36" t="s">
        <v>1916</v>
      </c>
      <c r="Z1036" s="36" t="s">
        <v>163</v>
      </c>
      <c r="AA1036" s="62">
        <f t="shared" si="37"/>
        <v>1035</v>
      </c>
      <c r="AB1036" s="105" t="e">
        <v>#N/A</v>
      </c>
    </row>
    <row r="1037" spans="23:28">
      <c r="W1037" s="36" t="s">
        <v>1917</v>
      </c>
      <c r="X1037" s="62">
        <f t="shared" si="36"/>
        <v>1036</v>
      </c>
      <c r="Y1037" s="36" t="s">
        <v>1917</v>
      </c>
      <c r="Z1037" s="36" t="s">
        <v>163</v>
      </c>
      <c r="AA1037" s="62">
        <f t="shared" si="37"/>
        <v>1036</v>
      </c>
      <c r="AB1037" s="105" t="e">
        <v>#N/A</v>
      </c>
    </row>
    <row r="1038" spans="23:28">
      <c r="W1038" s="36" t="s">
        <v>706</v>
      </c>
      <c r="X1038" s="62">
        <f t="shared" si="36"/>
        <v>1037</v>
      </c>
      <c r="Y1038" s="36" t="s">
        <v>706</v>
      </c>
      <c r="Z1038" s="36" t="s">
        <v>163</v>
      </c>
      <c r="AA1038" s="62">
        <f t="shared" si="37"/>
        <v>1037</v>
      </c>
      <c r="AB1038" s="105" t="e">
        <v>#N/A</v>
      </c>
    </row>
    <row r="1039" spans="23:28">
      <c r="W1039" s="36" t="s">
        <v>1918</v>
      </c>
      <c r="X1039" s="62">
        <f t="shared" si="36"/>
        <v>1038</v>
      </c>
      <c r="Y1039" s="36" t="s">
        <v>1918</v>
      </c>
      <c r="Z1039" s="36" t="s">
        <v>163</v>
      </c>
      <c r="AA1039" s="62">
        <f t="shared" si="37"/>
        <v>1038</v>
      </c>
      <c r="AB1039" s="105" t="s">
        <v>808</v>
      </c>
    </row>
    <row r="1040" spans="23:28">
      <c r="W1040" s="36" t="s">
        <v>738</v>
      </c>
      <c r="X1040" s="62">
        <f t="shared" si="36"/>
        <v>1039</v>
      </c>
      <c r="Y1040" s="36" t="s">
        <v>738</v>
      </c>
      <c r="Z1040" s="36" t="s">
        <v>163</v>
      </c>
      <c r="AA1040" s="62">
        <f t="shared" si="37"/>
        <v>1039</v>
      </c>
      <c r="AB1040" s="105" t="e">
        <v>#N/A</v>
      </c>
    </row>
    <row r="1041" spans="23:28">
      <c r="W1041" s="36" t="s">
        <v>800</v>
      </c>
      <c r="X1041" s="62">
        <f t="shared" si="36"/>
        <v>1040</v>
      </c>
      <c r="Y1041" s="36" t="s">
        <v>800</v>
      </c>
      <c r="Z1041" s="36" t="s">
        <v>163</v>
      </c>
      <c r="AA1041" s="62">
        <f t="shared" si="37"/>
        <v>1040</v>
      </c>
      <c r="AB1041" s="105" t="e">
        <v>#N/A</v>
      </c>
    </row>
    <row r="1042" spans="23:28">
      <c r="W1042" s="36" t="s">
        <v>803</v>
      </c>
      <c r="X1042" s="62">
        <f t="shared" si="36"/>
        <v>1041</v>
      </c>
      <c r="Y1042" s="36" t="s">
        <v>803</v>
      </c>
      <c r="Z1042" s="36" t="s">
        <v>163</v>
      </c>
      <c r="AA1042" s="62">
        <f t="shared" si="37"/>
        <v>1041</v>
      </c>
      <c r="AB1042" s="105" t="e">
        <v>#N/A</v>
      </c>
    </row>
    <row r="1043" spans="23:28">
      <c r="W1043" s="36" t="s">
        <v>1919</v>
      </c>
      <c r="X1043" s="62">
        <f t="shared" si="36"/>
        <v>1042</v>
      </c>
      <c r="Y1043" s="36" t="s">
        <v>1919</v>
      </c>
      <c r="Z1043" s="36" t="s">
        <v>163</v>
      </c>
      <c r="AA1043" s="62">
        <f t="shared" si="37"/>
        <v>1042</v>
      </c>
      <c r="AB1043" s="105" t="e">
        <v>#N/A</v>
      </c>
    </row>
    <row r="1044" spans="23:28">
      <c r="W1044" s="36" t="s">
        <v>811</v>
      </c>
      <c r="X1044" s="62">
        <f t="shared" si="36"/>
        <v>1043</v>
      </c>
      <c r="Y1044" s="36" t="s">
        <v>811</v>
      </c>
      <c r="Z1044" s="36" t="s">
        <v>163</v>
      </c>
      <c r="AA1044" s="62">
        <f t="shared" si="37"/>
        <v>1043</v>
      </c>
      <c r="AB1044" s="105" t="e">
        <v>#N/A</v>
      </c>
    </row>
    <row r="1045" spans="23:28">
      <c r="W1045" s="36" t="s">
        <v>827</v>
      </c>
      <c r="X1045" s="62">
        <f t="shared" si="36"/>
        <v>1044</v>
      </c>
      <c r="Y1045" s="36" t="s">
        <v>827</v>
      </c>
      <c r="Z1045" s="36" t="s">
        <v>163</v>
      </c>
      <c r="AA1045" s="62">
        <f t="shared" si="37"/>
        <v>1044</v>
      </c>
      <c r="AB1045" s="105" t="e">
        <v>#N/A</v>
      </c>
    </row>
    <row r="1046" spans="23:28">
      <c r="W1046" s="36" t="s">
        <v>830</v>
      </c>
      <c r="X1046" s="62">
        <f t="shared" si="36"/>
        <v>1045</v>
      </c>
      <c r="Y1046" s="36" t="s">
        <v>830</v>
      </c>
      <c r="Z1046" s="36" t="s">
        <v>163</v>
      </c>
      <c r="AA1046" s="62">
        <f t="shared" si="37"/>
        <v>1045</v>
      </c>
      <c r="AB1046" s="105" t="e">
        <v>#N/A</v>
      </c>
    </row>
    <row r="1047" spans="23:28">
      <c r="W1047" s="36" t="s">
        <v>847</v>
      </c>
      <c r="X1047" s="62">
        <f t="shared" si="36"/>
        <v>1046</v>
      </c>
      <c r="Y1047" s="36" t="s">
        <v>847</v>
      </c>
      <c r="Z1047" s="36" t="s">
        <v>163</v>
      </c>
      <c r="AA1047" s="62">
        <f t="shared" si="37"/>
        <v>1046</v>
      </c>
      <c r="AB1047" s="105" t="e">
        <v>#N/A</v>
      </c>
    </row>
    <row r="1048" spans="23:28">
      <c r="W1048" s="36" t="s">
        <v>848</v>
      </c>
      <c r="X1048" s="62">
        <f t="shared" si="36"/>
        <v>1047</v>
      </c>
      <c r="Y1048" s="36" t="s">
        <v>848</v>
      </c>
      <c r="Z1048" s="36" t="s">
        <v>163</v>
      </c>
      <c r="AA1048" s="62">
        <f t="shared" si="37"/>
        <v>1047</v>
      </c>
      <c r="AB1048" s="105" t="e">
        <v>#N/A</v>
      </c>
    </row>
    <row r="1049" spans="23:28">
      <c r="W1049" s="36" t="s">
        <v>852</v>
      </c>
      <c r="X1049" s="62">
        <f t="shared" si="36"/>
        <v>1048</v>
      </c>
      <c r="Y1049" s="36" t="s">
        <v>852</v>
      </c>
      <c r="Z1049" s="36" t="s">
        <v>163</v>
      </c>
      <c r="AA1049" s="62">
        <f t="shared" si="37"/>
        <v>1048</v>
      </c>
      <c r="AB1049" s="105" t="e">
        <v>#N/A</v>
      </c>
    </row>
    <row r="1050" spans="23:28">
      <c r="W1050" s="36" t="s">
        <v>229</v>
      </c>
      <c r="X1050" s="62">
        <f t="shared" si="36"/>
        <v>1049</v>
      </c>
      <c r="Y1050" s="36" t="s">
        <v>229</v>
      </c>
      <c r="Z1050" s="36" t="s">
        <v>229</v>
      </c>
      <c r="AA1050" s="62">
        <f t="shared" si="37"/>
        <v>1049</v>
      </c>
      <c r="AB1050" s="105" t="e">
        <v>#N/A</v>
      </c>
    </row>
    <row r="1051" spans="23:28">
      <c r="W1051" s="36" t="s">
        <v>231</v>
      </c>
      <c r="X1051" s="62">
        <f t="shared" si="36"/>
        <v>1050</v>
      </c>
      <c r="Y1051" s="36" t="s">
        <v>231</v>
      </c>
      <c r="Z1051" s="36" t="s">
        <v>229</v>
      </c>
      <c r="AA1051" s="62">
        <f t="shared" si="37"/>
        <v>1050</v>
      </c>
      <c r="AB1051" s="105" t="e">
        <v>#N/A</v>
      </c>
    </row>
    <row r="1052" spans="23:28">
      <c r="W1052" s="36" t="s">
        <v>348</v>
      </c>
      <c r="X1052" s="62">
        <f t="shared" si="36"/>
        <v>1051</v>
      </c>
      <c r="Y1052" s="36" t="s">
        <v>348</v>
      </c>
      <c r="Z1052" s="36" t="s">
        <v>229</v>
      </c>
      <c r="AA1052" s="62">
        <f t="shared" si="37"/>
        <v>1051</v>
      </c>
      <c r="AB1052" s="105" t="s">
        <v>816</v>
      </c>
    </row>
    <row r="1053" spans="23:28">
      <c r="W1053" s="36" t="s">
        <v>414</v>
      </c>
      <c r="X1053" s="62">
        <f t="shared" si="36"/>
        <v>1052</v>
      </c>
      <c r="Y1053" s="36" t="s">
        <v>414</v>
      </c>
      <c r="Z1053" s="36" t="s">
        <v>229</v>
      </c>
      <c r="AA1053" s="62">
        <f t="shared" si="37"/>
        <v>1052</v>
      </c>
      <c r="AB1053" s="105" t="e">
        <v>#N/A</v>
      </c>
    </row>
    <row r="1054" spans="23:28">
      <c r="W1054" s="36" t="s">
        <v>1920</v>
      </c>
      <c r="X1054" s="62">
        <f t="shared" si="36"/>
        <v>1053</v>
      </c>
      <c r="Y1054" s="36" t="s">
        <v>1920</v>
      </c>
      <c r="Z1054" s="36" t="s">
        <v>229</v>
      </c>
      <c r="AA1054" s="62">
        <f t="shared" si="37"/>
        <v>1053</v>
      </c>
      <c r="AB1054" s="105" t="e">
        <v>#N/A</v>
      </c>
    </row>
    <row r="1055" spans="23:28">
      <c r="W1055" s="36" t="s">
        <v>731</v>
      </c>
      <c r="X1055" s="62">
        <f t="shared" si="36"/>
        <v>1054</v>
      </c>
      <c r="Y1055" s="36" t="s">
        <v>731</v>
      </c>
      <c r="Z1055" s="36" t="s">
        <v>229</v>
      </c>
      <c r="AA1055" s="62">
        <f t="shared" si="37"/>
        <v>1054</v>
      </c>
      <c r="AB1055" s="105" t="e">
        <v>#N/A</v>
      </c>
    </row>
    <row r="1056" spans="23:28">
      <c r="W1056" s="36" t="s">
        <v>773</v>
      </c>
      <c r="X1056" s="62">
        <f t="shared" si="36"/>
        <v>1055</v>
      </c>
      <c r="Y1056" s="36" t="s">
        <v>773</v>
      </c>
      <c r="Z1056" s="36" t="s">
        <v>229</v>
      </c>
      <c r="AA1056" s="62">
        <f t="shared" si="37"/>
        <v>1055</v>
      </c>
      <c r="AB1056" s="105" t="e">
        <v>#N/A</v>
      </c>
    </row>
    <row r="1057" spans="23:28">
      <c r="W1057" s="36" t="s">
        <v>845</v>
      </c>
      <c r="X1057" s="62">
        <f t="shared" si="36"/>
        <v>1056</v>
      </c>
      <c r="Y1057" s="36" t="s">
        <v>845</v>
      </c>
      <c r="Z1057" s="36" t="s">
        <v>125</v>
      </c>
      <c r="AA1057" s="62">
        <f t="shared" si="37"/>
        <v>1056</v>
      </c>
      <c r="AB1057" s="105" t="e">
        <v>#N/A</v>
      </c>
    </row>
    <row r="1058" spans="23:28">
      <c r="W1058" s="36" t="s">
        <v>124</v>
      </c>
      <c r="X1058" s="62">
        <f t="shared" si="36"/>
        <v>1057</v>
      </c>
      <c r="Y1058" s="36" t="s">
        <v>124</v>
      </c>
      <c r="Z1058" s="36" t="s">
        <v>125</v>
      </c>
      <c r="AA1058" s="62">
        <f t="shared" si="37"/>
        <v>1057</v>
      </c>
      <c r="AB1058" s="105" t="e">
        <v>#N/A</v>
      </c>
    </row>
    <row r="1059" spans="23:28">
      <c r="W1059" s="36" t="s">
        <v>1921</v>
      </c>
      <c r="X1059" s="62">
        <f t="shared" si="36"/>
        <v>1058</v>
      </c>
      <c r="Y1059" s="36" t="s">
        <v>1921</v>
      </c>
      <c r="Z1059" s="36" t="s">
        <v>125</v>
      </c>
      <c r="AA1059" s="62">
        <f t="shared" si="37"/>
        <v>1058</v>
      </c>
      <c r="AB1059" s="105" t="e">
        <v>#N/A</v>
      </c>
    </row>
    <row r="1060" spans="23:28">
      <c r="W1060" s="36" t="s">
        <v>453</v>
      </c>
      <c r="X1060" s="62">
        <f t="shared" si="36"/>
        <v>1059</v>
      </c>
      <c r="Y1060" s="36" t="s">
        <v>453</v>
      </c>
      <c r="Z1060" s="36" t="s">
        <v>125</v>
      </c>
      <c r="AA1060" s="62">
        <f t="shared" si="37"/>
        <v>1059</v>
      </c>
      <c r="AB1060" s="105" t="e">
        <v>#N/A</v>
      </c>
    </row>
    <row r="1061" spans="23:28">
      <c r="W1061" s="36" t="s">
        <v>504</v>
      </c>
      <c r="X1061" s="62">
        <f t="shared" si="36"/>
        <v>1060</v>
      </c>
      <c r="Y1061" s="36" t="s">
        <v>504</v>
      </c>
      <c r="Z1061" s="36" t="s">
        <v>125</v>
      </c>
      <c r="AA1061" s="62">
        <f t="shared" si="37"/>
        <v>1060</v>
      </c>
      <c r="AB1061" s="105" t="e">
        <v>#N/A</v>
      </c>
    </row>
    <row r="1062" spans="23:28">
      <c r="W1062" s="36" t="s">
        <v>1922</v>
      </c>
      <c r="X1062" s="62">
        <f t="shared" si="36"/>
        <v>1061</v>
      </c>
      <c r="Y1062" s="36" t="s">
        <v>1922</v>
      </c>
      <c r="Z1062" s="36" t="s">
        <v>125</v>
      </c>
      <c r="AA1062" s="62">
        <f t="shared" si="37"/>
        <v>1061</v>
      </c>
      <c r="AB1062" s="105" t="s">
        <v>823</v>
      </c>
    </row>
    <row r="1063" spans="23:28">
      <c r="W1063" s="36" t="s">
        <v>569</v>
      </c>
      <c r="X1063" s="62">
        <f t="shared" si="36"/>
        <v>1062</v>
      </c>
      <c r="Y1063" s="36" t="s">
        <v>569</v>
      </c>
      <c r="Z1063" s="36" t="s">
        <v>125</v>
      </c>
      <c r="AA1063" s="62">
        <f t="shared" si="37"/>
        <v>1062</v>
      </c>
      <c r="AB1063" s="105" t="e">
        <v>#N/A</v>
      </c>
    </row>
    <row r="1064" spans="23:28">
      <c r="W1064" s="36" t="s">
        <v>1923</v>
      </c>
      <c r="X1064" s="62">
        <f t="shared" si="36"/>
        <v>1063</v>
      </c>
      <c r="Y1064" s="36" t="s">
        <v>1923</v>
      </c>
      <c r="Z1064" s="36" t="s">
        <v>125</v>
      </c>
      <c r="AA1064" s="62">
        <f t="shared" si="37"/>
        <v>1063</v>
      </c>
      <c r="AB1064" s="105" t="e">
        <v>#N/A</v>
      </c>
    </row>
    <row r="1065" spans="23:28">
      <c r="W1065" s="36" t="s">
        <v>1924</v>
      </c>
      <c r="X1065" s="62">
        <f t="shared" si="36"/>
        <v>1064</v>
      </c>
      <c r="Y1065" s="36" t="s">
        <v>1924</v>
      </c>
      <c r="Z1065" s="36" t="s">
        <v>125</v>
      </c>
      <c r="AA1065" s="62">
        <f t="shared" si="37"/>
        <v>1064</v>
      </c>
      <c r="AB1065" s="105" t="e">
        <v>#N/A</v>
      </c>
    </row>
    <row r="1066" spans="23:28">
      <c r="W1066" s="36" t="s">
        <v>631</v>
      </c>
      <c r="X1066" s="62">
        <f t="shared" si="36"/>
        <v>1065</v>
      </c>
      <c r="Y1066" s="36" t="s">
        <v>631</v>
      </c>
      <c r="Z1066" s="36" t="s">
        <v>125</v>
      </c>
      <c r="AA1066" s="62">
        <f t="shared" si="37"/>
        <v>1065</v>
      </c>
      <c r="AB1066" s="105" t="e">
        <v>#N/A</v>
      </c>
    </row>
    <row r="1067" spans="23:28">
      <c r="W1067" s="36" t="s">
        <v>659</v>
      </c>
      <c r="X1067" s="62">
        <f t="shared" si="36"/>
        <v>1066</v>
      </c>
      <c r="Y1067" s="36" t="s">
        <v>659</v>
      </c>
      <c r="Z1067" s="36" t="s">
        <v>125</v>
      </c>
      <c r="AA1067" s="62">
        <f t="shared" si="37"/>
        <v>1066</v>
      </c>
      <c r="AB1067" s="105" t="e">
        <v>#N/A</v>
      </c>
    </row>
    <row r="1068" spans="23:28">
      <c r="W1068" s="36" t="s">
        <v>696</v>
      </c>
      <c r="X1068" s="62">
        <f t="shared" si="36"/>
        <v>1067</v>
      </c>
      <c r="Y1068" s="36" t="s">
        <v>696</v>
      </c>
      <c r="Z1068" s="36" t="s">
        <v>125</v>
      </c>
      <c r="AA1068" s="62">
        <f t="shared" si="37"/>
        <v>1067</v>
      </c>
      <c r="AB1068" s="105" t="e">
        <v>#N/A</v>
      </c>
    </row>
    <row r="1069" spans="23:28">
      <c r="W1069" s="36" t="s">
        <v>1925</v>
      </c>
      <c r="X1069" s="62">
        <f t="shared" si="36"/>
        <v>1068</v>
      </c>
      <c r="Y1069" s="36" t="s">
        <v>1925</v>
      </c>
      <c r="Z1069" s="36" t="s">
        <v>125</v>
      </c>
      <c r="AA1069" s="62">
        <f t="shared" si="37"/>
        <v>1068</v>
      </c>
      <c r="AB1069" s="105" t="e">
        <v>#N/A</v>
      </c>
    </row>
    <row r="1070" spans="23:28">
      <c r="W1070" s="36" t="s">
        <v>1926</v>
      </c>
      <c r="X1070" s="62">
        <f t="shared" si="36"/>
        <v>1069</v>
      </c>
      <c r="Y1070" s="36" t="s">
        <v>1926</v>
      </c>
      <c r="Z1070" s="36" t="s">
        <v>125</v>
      </c>
      <c r="AA1070" s="62">
        <f t="shared" si="37"/>
        <v>1069</v>
      </c>
      <c r="AB1070" s="105" t="e">
        <v>#N/A</v>
      </c>
    </row>
    <row r="1071" spans="23:28">
      <c r="W1071" s="36" t="s">
        <v>1927</v>
      </c>
      <c r="X1071" s="62">
        <f t="shared" si="36"/>
        <v>1070</v>
      </c>
      <c r="Y1071" s="36" t="s">
        <v>1927</v>
      </c>
      <c r="Z1071" s="36" t="s">
        <v>125</v>
      </c>
      <c r="AA1071" s="62">
        <f t="shared" si="37"/>
        <v>1070</v>
      </c>
      <c r="AB1071" s="105" t="e">
        <v>#N/A</v>
      </c>
    </row>
    <row r="1072" spans="23:28">
      <c r="W1072" s="36" t="s">
        <v>1928</v>
      </c>
      <c r="X1072" s="62">
        <f t="shared" si="36"/>
        <v>1071</v>
      </c>
      <c r="Y1072" s="36" t="s">
        <v>1928</v>
      </c>
      <c r="Z1072" s="36" t="s">
        <v>125</v>
      </c>
      <c r="AA1072" s="62">
        <f t="shared" si="37"/>
        <v>1071</v>
      </c>
      <c r="AB1072" s="105" t="e">
        <v>#N/A</v>
      </c>
    </row>
    <row r="1073" spans="23:28">
      <c r="W1073" s="36" t="s">
        <v>781</v>
      </c>
      <c r="X1073" s="62">
        <f t="shared" si="36"/>
        <v>1072</v>
      </c>
      <c r="Y1073" s="36" t="s">
        <v>781</v>
      </c>
      <c r="Z1073" s="36" t="s">
        <v>125</v>
      </c>
      <c r="AA1073" s="62">
        <f t="shared" si="37"/>
        <v>1072</v>
      </c>
      <c r="AB1073" s="105" t="e">
        <v>#N/A</v>
      </c>
    </row>
    <row r="1074" spans="23:28">
      <c r="W1074" s="36" t="s">
        <v>802</v>
      </c>
      <c r="X1074" s="62">
        <f t="shared" si="36"/>
        <v>1073</v>
      </c>
      <c r="Y1074" s="36" t="s">
        <v>802</v>
      </c>
      <c r="Z1074" s="36" t="s">
        <v>125</v>
      </c>
      <c r="AA1074" s="62">
        <f t="shared" si="37"/>
        <v>1073</v>
      </c>
      <c r="AB1074" s="105" t="e">
        <v>#N/A</v>
      </c>
    </row>
    <row r="1075" spans="23:28">
      <c r="W1075" s="36" t="s">
        <v>1929</v>
      </c>
      <c r="X1075" s="62">
        <f t="shared" si="36"/>
        <v>1074</v>
      </c>
      <c r="Y1075" s="36" t="s">
        <v>1929</v>
      </c>
      <c r="Z1075" s="36" t="s">
        <v>125</v>
      </c>
      <c r="AA1075" s="62">
        <f t="shared" si="37"/>
        <v>1074</v>
      </c>
      <c r="AB1075" s="105" t="e">
        <v>#N/A</v>
      </c>
    </row>
    <row r="1076" spans="23:28">
      <c r="W1076" s="36" t="s">
        <v>558</v>
      </c>
      <c r="X1076" s="62">
        <f t="shared" si="36"/>
        <v>1075</v>
      </c>
      <c r="Y1076" s="36" t="s">
        <v>558</v>
      </c>
      <c r="Z1076" s="36" t="s">
        <v>333</v>
      </c>
      <c r="AA1076" s="62">
        <f t="shared" si="37"/>
        <v>1075</v>
      </c>
      <c r="AB1076" s="105" t="e">
        <v>#N/A</v>
      </c>
    </row>
    <row r="1077" spans="23:28">
      <c r="W1077" s="36" t="s">
        <v>1930</v>
      </c>
      <c r="X1077" s="62">
        <f t="shared" si="36"/>
        <v>1076</v>
      </c>
      <c r="Y1077" s="36" t="s">
        <v>1930</v>
      </c>
      <c r="Z1077" s="36" t="s">
        <v>333</v>
      </c>
      <c r="AA1077" s="62">
        <f t="shared" si="37"/>
        <v>1076</v>
      </c>
      <c r="AB1077" s="105" t="e">
        <v>#N/A</v>
      </c>
    </row>
    <row r="1078" spans="23:28">
      <c r="W1078" s="36" t="s">
        <v>598</v>
      </c>
      <c r="X1078" s="62">
        <f t="shared" si="36"/>
        <v>1077</v>
      </c>
      <c r="Y1078" s="36" t="s">
        <v>598</v>
      </c>
      <c r="Z1078" s="36" t="s">
        <v>333</v>
      </c>
      <c r="AA1078" s="62">
        <f t="shared" si="37"/>
        <v>1077</v>
      </c>
      <c r="AB1078" s="105" t="e">
        <v>#N/A</v>
      </c>
    </row>
    <row r="1079" spans="23:28">
      <c r="W1079" s="36" t="s">
        <v>1931</v>
      </c>
      <c r="X1079" s="62">
        <f t="shared" si="36"/>
        <v>1078</v>
      </c>
      <c r="Y1079" s="36" t="s">
        <v>1931</v>
      </c>
      <c r="Z1079" s="36" t="s">
        <v>333</v>
      </c>
      <c r="AA1079" s="62">
        <f t="shared" si="37"/>
        <v>1078</v>
      </c>
      <c r="AB1079" s="105" t="e">
        <v>#N/A</v>
      </c>
    </row>
    <row r="1080" spans="23:28">
      <c r="W1080" s="36" t="s">
        <v>672</v>
      </c>
      <c r="X1080" s="62">
        <f t="shared" si="36"/>
        <v>1079</v>
      </c>
      <c r="Y1080" s="36" t="s">
        <v>672</v>
      </c>
      <c r="Z1080" s="36" t="s">
        <v>333</v>
      </c>
      <c r="AA1080" s="62">
        <f t="shared" si="37"/>
        <v>1079</v>
      </c>
      <c r="AB1080" s="105" t="e">
        <v>#N/A</v>
      </c>
    </row>
    <row r="1081" spans="23:28">
      <c r="W1081" s="36" t="s">
        <v>1932</v>
      </c>
      <c r="X1081" s="62">
        <f t="shared" si="36"/>
        <v>1080</v>
      </c>
      <c r="Y1081" s="36" t="s">
        <v>1932</v>
      </c>
      <c r="Z1081" s="36" t="s">
        <v>333</v>
      </c>
      <c r="AA1081" s="62">
        <f t="shared" si="37"/>
        <v>1080</v>
      </c>
      <c r="AB1081" s="105" t="e">
        <v>#N/A</v>
      </c>
    </row>
    <row r="1082" spans="23:28">
      <c r="W1082" s="36" t="s">
        <v>1933</v>
      </c>
      <c r="X1082" s="62">
        <f t="shared" si="36"/>
        <v>1081</v>
      </c>
      <c r="Y1082" s="36" t="s">
        <v>1933</v>
      </c>
      <c r="Z1082" s="36" t="s">
        <v>333</v>
      </c>
      <c r="AA1082" s="62">
        <f t="shared" si="37"/>
        <v>1081</v>
      </c>
      <c r="AB1082" s="105" t="e">
        <v>#N/A</v>
      </c>
    </row>
    <row r="1083" spans="23:28">
      <c r="W1083" s="36" t="s">
        <v>740</v>
      </c>
      <c r="X1083" s="62">
        <f t="shared" si="36"/>
        <v>1082</v>
      </c>
      <c r="Y1083" s="36" t="s">
        <v>740</v>
      </c>
      <c r="Z1083" s="36" t="s">
        <v>333</v>
      </c>
      <c r="AA1083" s="62">
        <f t="shared" si="37"/>
        <v>1082</v>
      </c>
      <c r="AB1083" s="105" t="s">
        <v>835</v>
      </c>
    </row>
    <row r="1084" spans="23:28">
      <c r="W1084" s="36" t="s">
        <v>1934</v>
      </c>
      <c r="X1084" s="62">
        <f t="shared" si="36"/>
        <v>1083</v>
      </c>
      <c r="Y1084" s="36" t="s">
        <v>1934</v>
      </c>
      <c r="Z1084" s="36" t="s">
        <v>333</v>
      </c>
      <c r="AA1084" s="62">
        <f t="shared" si="37"/>
        <v>1083</v>
      </c>
      <c r="AB1084" s="105" t="e">
        <v>#N/A</v>
      </c>
    </row>
    <row r="1085" spans="23:28">
      <c r="W1085" s="36" t="s">
        <v>1935</v>
      </c>
      <c r="X1085" s="62">
        <f t="shared" si="36"/>
        <v>1084</v>
      </c>
      <c r="Y1085" s="36" t="s">
        <v>1935</v>
      </c>
      <c r="Z1085" s="36" t="s">
        <v>333</v>
      </c>
      <c r="AA1085" s="62">
        <f t="shared" si="37"/>
        <v>1084</v>
      </c>
      <c r="AB1085" s="105" t="e">
        <v>#N/A</v>
      </c>
    </row>
    <row r="1086" spans="23:28">
      <c r="W1086" s="36" t="s">
        <v>1936</v>
      </c>
      <c r="X1086" s="62">
        <f t="shared" si="36"/>
        <v>1085</v>
      </c>
      <c r="Y1086" s="36" t="s">
        <v>1936</v>
      </c>
      <c r="Z1086" s="36" t="s">
        <v>333</v>
      </c>
      <c r="AA1086" s="62">
        <f t="shared" si="37"/>
        <v>1085</v>
      </c>
      <c r="AB1086" s="105" t="e">
        <v>#N/A</v>
      </c>
    </row>
    <row r="1087" spans="23:28">
      <c r="W1087" s="36" t="s">
        <v>821</v>
      </c>
      <c r="X1087" s="62">
        <f t="shared" si="36"/>
        <v>1086</v>
      </c>
      <c r="Y1087" s="36" t="s">
        <v>821</v>
      </c>
      <c r="Z1087" s="36" t="s">
        <v>333</v>
      </c>
      <c r="AA1087" s="62">
        <f t="shared" si="37"/>
        <v>1086</v>
      </c>
      <c r="AB1087" s="105" t="e">
        <v>#N/A</v>
      </c>
    </row>
    <row r="1088" spans="23:28">
      <c r="W1088" s="36" t="s">
        <v>1937</v>
      </c>
      <c r="X1088" s="62">
        <f t="shared" si="36"/>
        <v>1087</v>
      </c>
      <c r="Y1088" s="36" t="s">
        <v>1937</v>
      </c>
      <c r="Z1088" s="36" t="s">
        <v>333</v>
      </c>
      <c r="AA1088" s="62">
        <f t="shared" si="37"/>
        <v>1087</v>
      </c>
      <c r="AB1088" s="105" t="e">
        <v>#N/A</v>
      </c>
    </row>
    <row r="1089" spans="23:28">
      <c r="W1089" s="36" t="s">
        <v>1938</v>
      </c>
      <c r="X1089" s="62">
        <f t="shared" si="36"/>
        <v>1088</v>
      </c>
      <c r="Y1089" s="36" t="s">
        <v>1938</v>
      </c>
      <c r="Z1089" s="36" t="s">
        <v>1413</v>
      </c>
      <c r="AA1089" s="62">
        <f t="shared" si="37"/>
        <v>1088</v>
      </c>
      <c r="AB1089" s="105" t="e">
        <v>#N/A</v>
      </c>
    </row>
    <row r="1090" spans="23:28">
      <c r="W1090" s="36" t="s">
        <v>1939</v>
      </c>
      <c r="X1090" s="62">
        <f t="shared" si="36"/>
        <v>1089</v>
      </c>
      <c r="Y1090" s="36" t="s">
        <v>1939</v>
      </c>
      <c r="Z1090" s="36" t="s">
        <v>1413</v>
      </c>
      <c r="AA1090" s="62">
        <f t="shared" si="37"/>
        <v>1089</v>
      </c>
      <c r="AB1090" s="105" t="e">
        <v>#N/A</v>
      </c>
    </row>
    <row r="1091" spans="23:28">
      <c r="W1091" s="36" t="s">
        <v>516</v>
      </c>
      <c r="X1091" s="62">
        <f t="shared" si="36"/>
        <v>1090</v>
      </c>
      <c r="Y1091" s="36" t="s">
        <v>516</v>
      </c>
      <c r="Z1091" s="36" t="s">
        <v>387</v>
      </c>
      <c r="AA1091" s="62">
        <f t="shared" si="37"/>
        <v>1090</v>
      </c>
      <c r="AB1091" s="105" t="e">
        <v>#N/A</v>
      </c>
    </row>
    <row r="1092" spans="23:28">
      <c r="W1092" s="36" t="s">
        <v>386</v>
      </c>
      <c r="X1092" s="62">
        <f t="shared" ref="X1092:X1123" si="38">+X1091+1</f>
        <v>1091</v>
      </c>
      <c r="Y1092" s="36" t="s">
        <v>386</v>
      </c>
      <c r="Z1092" s="36" t="s">
        <v>387</v>
      </c>
      <c r="AA1092" s="62">
        <f t="shared" ref="AA1092:AA1123" si="39">+AA1091+1</f>
        <v>1091</v>
      </c>
      <c r="AB1092" s="105" t="e">
        <v>#N/A</v>
      </c>
    </row>
    <row r="1093" spans="23:28">
      <c r="W1093" s="36" t="s">
        <v>479</v>
      </c>
      <c r="X1093" s="62">
        <f t="shared" si="38"/>
        <v>1092</v>
      </c>
      <c r="Y1093" s="36" t="s">
        <v>479</v>
      </c>
      <c r="Z1093" s="36" t="s">
        <v>387</v>
      </c>
      <c r="AA1093" s="62">
        <f t="shared" si="39"/>
        <v>1092</v>
      </c>
      <c r="AB1093" s="105" t="s">
        <v>839</v>
      </c>
    </row>
    <row r="1094" spans="23:28">
      <c r="W1094" s="36" t="s">
        <v>498</v>
      </c>
      <c r="X1094" s="62">
        <f t="shared" si="38"/>
        <v>1093</v>
      </c>
      <c r="Y1094" s="36" t="s">
        <v>498</v>
      </c>
      <c r="Z1094" s="36" t="s">
        <v>387</v>
      </c>
      <c r="AA1094" s="62">
        <f t="shared" si="39"/>
        <v>1093</v>
      </c>
      <c r="AB1094" s="105" t="e">
        <v>#N/A</v>
      </c>
    </row>
    <row r="1095" spans="23:28">
      <c r="W1095" s="36" t="s">
        <v>1940</v>
      </c>
      <c r="X1095" s="62">
        <f t="shared" si="38"/>
        <v>1094</v>
      </c>
      <c r="Y1095" s="36" t="s">
        <v>1940</v>
      </c>
      <c r="Z1095" s="36" t="s">
        <v>387</v>
      </c>
      <c r="AA1095" s="62">
        <f t="shared" si="39"/>
        <v>1094</v>
      </c>
      <c r="AB1095" s="105" t="e">
        <v>#N/A</v>
      </c>
    </row>
    <row r="1096" spans="23:28">
      <c r="W1096" s="36" t="s">
        <v>1941</v>
      </c>
      <c r="X1096" s="62">
        <f t="shared" si="38"/>
        <v>1095</v>
      </c>
      <c r="Y1096" s="36" t="s">
        <v>1941</v>
      </c>
      <c r="Z1096" s="36" t="s">
        <v>387</v>
      </c>
      <c r="AA1096" s="62">
        <f t="shared" si="39"/>
        <v>1095</v>
      </c>
      <c r="AB1096" s="105" t="e">
        <v>#N/A</v>
      </c>
    </row>
    <row r="1097" spans="23:28">
      <c r="W1097" s="36" t="s">
        <v>1942</v>
      </c>
      <c r="X1097" s="62">
        <f t="shared" si="38"/>
        <v>1096</v>
      </c>
      <c r="Y1097" s="36" t="s">
        <v>1942</v>
      </c>
      <c r="Z1097" s="36" t="s">
        <v>387</v>
      </c>
      <c r="AA1097" s="62">
        <f t="shared" si="39"/>
        <v>1096</v>
      </c>
      <c r="AB1097" s="105" t="e">
        <v>#N/A</v>
      </c>
    </row>
    <row r="1098" spans="23:28">
      <c r="W1098" s="36" t="s">
        <v>670</v>
      </c>
      <c r="X1098" s="62">
        <f t="shared" si="38"/>
        <v>1097</v>
      </c>
      <c r="Y1098" s="36" t="s">
        <v>670</v>
      </c>
      <c r="Z1098" s="36" t="s">
        <v>387</v>
      </c>
      <c r="AA1098" s="62">
        <f t="shared" si="39"/>
        <v>1097</v>
      </c>
      <c r="AB1098" s="105" t="e">
        <v>#N/A</v>
      </c>
    </row>
    <row r="1099" spans="23:28">
      <c r="W1099" s="36" t="s">
        <v>681</v>
      </c>
      <c r="X1099" s="62">
        <f t="shared" si="38"/>
        <v>1098</v>
      </c>
      <c r="Y1099" s="36" t="s">
        <v>681</v>
      </c>
      <c r="Z1099" s="36" t="s">
        <v>387</v>
      </c>
      <c r="AA1099" s="62">
        <f t="shared" si="39"/>
        <v>1098</v>
      </c>
      <c r="AB1099" s="105" t="e">
        <v>#N/A</v>
      </c>
    </row>
    <row r="1100" spans="23:28">
      <c r="W1100" s="36" t="s">
        <v>1943</v>
      </c>
      <c r="X1100" s="62">
        <f t="shared" si="38"/>
        <v>1099</v>
      </c>
      <c r="Y1100" s="36" t="s">
        <v>1943</v>
      </c>
      <c r="Z1100" s="36" t="s">
        <v>387</v>
      </c>
      <c r="AA1100" s="62">
        <f t="shared" si="39"/>
        <v>1099</v>
      </c>
      <c r="AB1100" s="105" t="e">
        <v>#N/A</v>
      </c>
    </row>
    <row r="1101" spans="23:28">
      <c r="W1101" s="36" t="s">
        <v>1944</v>
      </c>
      <c r="X1101" s="62">
        <f t="shared" si="38"/>
        <v>1100</v>
      </c>
      <c r="Y1101" s="36" t="s">
        <v>1944</v>
      </c>
      <c r="Z1101" s="36" t="s">
        <v>387</v>
      </c>
      <c r="AA1101" s="62">
        <f t="shared" si="39"/>
        <v>1100</v>
      </c>
      <c r="AB1101" s="105" t="e">
        <v>#N/A</v>
      </c>
    </row>
    <row r="1102" spans="23:28">
      <c r="W1102" s="36" t="s">
        <v>1945</v>
      </c>
      <c r="X1102" s="62">
        <f t="shared" si="38"/>
        <v>1101</v>
      </c>
      <c r="Y1102" s="36" t="s">
        <v>1945</v>
      </c>
      <c r="Z1102" s="36" t="s">
        <v>256</v>
      </c>
      <c r="AA1102" s="62">
        <f t="shared" si="39"/>
        <v>1101</v>
      </c>
      <c r="AB1102" s="105" t="e">
        <v>#N/A</v>
      </c>
    </row>
    <row r="1103" spans="23:28">
      <c r="W1103" s="36" t="s">
        <v>1946</v>
      </c>
      <c r="X1103" s="62">
        <f t="shared" si="38"/>
        <v>1102</v>
      </c>
      <c r="Y1103" s="36" t="s">
        <v>1946</v>
      </c>
      <c r="Z1103" s="36" t="s">
        <v>256</v>
      </c>
      <c r="AA1103" s="62">
        <f t="shared" si="39"/>
        <v>1102</v>
      </c>
      <c r="AB1103" s="105" t="e">
        <v>#N/A</v>
      </c>
    </row>
    <row r="1104" spans="23:28">
      <c r="W1104" s="36" t="s">
        <v>1947</v>
      </c>
      <c r="X1104" s="62">
        <f t="shared" si="38"/>
        <v>1103</v>
      </c>
      <c r="Y1104" s="36" t="s">
        <v>1947</v>
      </c>
      <c r="Z1104" s="36" t="s">
        <v>256</v>
      </c>
      <c r="AA1104" s="62">
        <f t="shared" si="39"/>
        <v>1103</v>
      </c>
      <c r="AB1104" s="105" t="e">
        <v>#N/A</v>
      </c>
    </row>
    <row r="1105" spans="23:28">
      <c r="W1105" s="36" t="s">
        <v>1948</v>
      </c>
      <c r="X1105" s="62">
        <f t="shared" si="38"/>
        <v>1104</v>
      </c>
      <c r="Y1105" s="36" t="s">
        <v>1948</v>
      </c>
      <c r="Z1105" s="36" t="s">
        <v>256</v>
      </c>
      <c r="AA1105" s="62">
        <f t="shared" si="39"/>
        <v>1104</v>
      </c>
      <c r="AB1105" s="105" t="e">
        <v>#N/A</v>
      </c>
    </row>
    <row r="1106" spans="23:28">
      <c r="W1106" s="36" t="s">
        <v>488</v>
      </c>
      <c r="X1106" s="62">
        <f t="shared" si="38"/>
        <v>1105</v>
      </c>
      <c r="Y1106" s="36" t="s">
        <v>488</v>
      </c>
      <c r="Z1106" s="36" t="s">
        <v>256</v>
      </c>
      <c r="AA1106" s="62">
        <f t="shared" si="39"/>
        <v>1105</v>
      </c>
      <c r="AB1106" s="105" t="e">
        <v>#N/A</v>
      </c>
    </row>
    <row r="1107" spans="23:28">
      <c r="W1107" s="36" t="s">
        <v>279</v>
      </c>
      <c r="X1107" s="62">
        <f t="shared" si="38"/>
        <v>1106</v>
      </c>
      <c r="Y1107" s="36" t="s">
        <v>279</v>
      </c>
      <c r="Z1107" s="36" t="s">
        <v>256</v>
      </c>
      <c r="AA1107" s="62">
        <f t="shared" si="39"/>
        <v>1106</v>
      </c>
      <c r="AB1107" s="105" t="e">
        <v>#N/A</v>
      </c>
    </row>
    <row r="1108" spans="23:28">
      <c r="W1108" s="36" t="s">
        <v>622</v>
      </c>
      <c r="X1108" s="62">
        <f t="shared" si="38"/>
        <v>1107</v>
      </c>
      <c r="Y1108" s="36" t="s">
        <v>622</v>
      </c>
      <c r="Z1108" s="36" t="s">
        <v>256</v>
      </c>
      <c r="AA1108" s="62">
        <f t="shared" si="39"/>
        <v>1107</v>
      </c>
      <c r="AB1108" s="105" t="s">
        <v>846</v>
      </c>
    </row>
    <row r="1109" spans="23:28">
      <c r="W1109" s="36" t="s">
        <v>572</v>
      </c>
      <c r="X1109" s="62">
        <f t="shared" si="38"/>
        <v>1108</v>
      </c>
      <c r="Y1109" s="36" t="s">
        <v>572</v>
      </c>
      <c r="Z1109" s="36" t="s">
        <v>256</v>
      </c>
      <c r="AA1109" s="62">
        <f t="shared" si="39"/>
        <v>1108</v>
      </c>
      <c r="AB1109" s="105" t="e">
        <v>#N/A</v>
      </c>
    </row>
    <row r="1110" spans="23:28">
      <c r="W1110" s="36" t="s">
        <v>1949</v>
      </c>
      <c r="X1110" s="62">
        <f t="shared" si="38"/>
        <v>1109</v>
      </c>
      <c r="Y1110" s="36" t="s">
        <v>1949</v>
      </c>
      <c r="Z1110" s="36" t="s">
        <v>285</v>
      </c>
      <c r="AA1110" s="62">
        <f t="shared" si="39"/>
        <v>1109</v>
      </c>
      <c r="AB1110" s="105" t="e">
        <v>#N/A</v>
      </c>
    </row>
    <row r="1111" spans="23:28">
      <c r="W1111" s="36" t="s">
        <v>1950</v>
      </c>
      <c r="X1111" s="62">
        <f t="shared" si="38"/>
        <v>1110</v>
      </c>
      <c r="Y1111" s="36" t="s">
        <v>1950</v>
      </c>
      <c r="Z1111" s="36" t="s">
        <v>285</v>
      </c>
      <c r="AA1111" s="62">
        <f t="shared" si="39"/>
        <v>1110</v>
      </c>
      <c r="AB1111" s="105" t="e">
        <v>#N/A</v>
      </c>
    </row>
    <row r="1112" spans="23:28">
      <c r="W1112" s="36" t="s">
        <v>394</v>
      </c>
      <c r="X1112" s="62">
        <f t="shared" si="38"/>
        <v>1111</v>
      </c>
      <c r="Y1112" s="36" t="s">
        <v>394</v>
      </c>
      <c r="Z1112" s="36" t="s">
        <v>285</v>
      </c>
      <c r="AA1112" s="62">
        <f t="shared" si="39"/>
        <v>1111</v>
      </c>
      <c r="AB1112" s="105" t="e">
        <v>#N/A</v>
      </c>
    </row>
    <row r="1113" spans="23:28">
      <c r="W1113" s="36" t="s">
        <v>1951</v>
      </c>
      <c r="X1113" s="62">
        <f t="shared" si="38"/>
        <v>1112</v>
      </c>
      <c r="Y1113" s="36" t="s">
        <v>1951</v>
      </c>
      <c r="Z1113" s="36" t="s">
        <v>285</v>
      </c>
      <c r="AA1113" s="62">
        <f t="shared" si="39"/>
        <v>1112</v>
      </c>
      <c r="AB1113" s="105" t="e">
        <v>#N/A</v>
      </c>
    </row>
    <row r="1114" spans="23:28">
      <c r="W1114" s="36" t="s">
        <v>1952</v>
      </c>
      <c r="X1114" s="62">
        <f t="shared" si="38"/>
        <v>1113</v>
      </c>
      <c r="Y1114" s="36" t="s">
        <v>1952</v>
      </c>
      <c r="Z1114" s="36" t="s">
        <v>307</v>
      </c>
      <c r="AA1114" s="62">
        <f t="shared" si="39"/>
        <v>1113</v>
      </c>
      <c r="AB1114" s="105" t="e">
        <v>#N/A</v>
      </c>
    </row>
    <row r="1115" spans="23:28">
      <c r="W1115" s="36" t="s">
        <v>1953</v>
      </c>
      <c r="X1115" s="62">
        <f t="shared" si="38"/>
        <v>1114</v>
      </c>
      <c r="Y1115" s="36" t="s">
        <v>1953</v>
      </c>
      <c r="Z1115" s="36" t="s">
        <v>307</v>
      </c>
      <c r="AA1115" s="62">
        <f t="shared" si="39"/>
        <v>1114</v>
      </c>
      <c r="AB1115" s="105" t="e">
        <v>#N/A</v>
      </c>
    </row>
    <row r="1116" spans="23:28">
      <c r="W1116" s="36" t="s">
        <v>605</v>
      </c>
      <c r="X1116" s="62">
        <f t="shared" si="38"/>
        <v>1115</v>
      </c>
      <c r="Y1116" s="36" t="s">
        <v>605</v>
      </c>
      <c r="Z1116" s="36" t="s">
        <v>307</v>
      </c>
      <c r="AA1116" s="62">
        <f t="shared" si="39"/>
        <v>1115</v>
      </c>
      <c r="AB1116" s="105" t="e">
        <v>#N/A</v>
      </c>
    </row>
    <row r="1117" spans="23:28">
      <c r="W1117" s="36" t="s">
        <v>777</v>
      </c>
      <c r="X1117" s="62">
        <f t="shared" si="38"/>
        <v>1116</v>
      </c>
      <c r="Y1117" s="36" t="s">
        <v>777</v>
      </c>
      <c r="Z1117" s="36" t="s">
        <v>307</v>
      </c>
      <c r="AA1117" s="62">
        <f t="shared" si="39"/>
        <v>1116</v>
      </c>
      <c r="AB1117" s="105" t="e">
        <v>#N/A</v>
      </c>
    </row>
    <row r="1118" spans="23:28">
      <c r="W1118" s="36" t="s">
        <v>1954</v>
      </c>
      <c r="X1118" s="62">
        <f t="shared" si="38"/>
        <v>1117</v>
      </c>
      <c r="Y1118" s="36" t="s">
        <v>1954</v>
      </c>
      <c r="Z1118" s="36" t="s">
        <v>307</v>
      </c>
      <c r="AA1118" s="62">
        <f t="shared" si="39"/>
        <v>1117</v>
      </c>
      <c r="AB1118" s="105" t="e">
        <v>#N/A</v>
      </c>
    </row>
    <row r="1119" spans="23:28">
      <c r="W1119" s="36" t="s">
        <v>1955</v>
      </c>
      <c r="X1119" s="62">
        <f t="shared" si="38"/>
        <v>1118</v>
      </c>
      <c r="Y1119" s="36" t="s">
        <v>1955</v>
      </c>
      <c r="Z1119" s="36" t="s">
        <v>307</v>
      </c>
      <c r="AA1119" s="62">
        <f t="shared" si="39"/>
        <v>1118</v>
      </c>
      <c r="AB1119" s="105" t="e">
        <v>#N/A</v>
      </c>
    </row>
    <row r="1120" spans="23:28">
      <c r="W1120" s="36" t="s">
        <v>673</v>
      </c>
      <c r="X1120" s="62">
        <f t="shared" si="38"/>
        <v>1119</v>
      </c>
      <c r="Y1120" s="36" t="s">
        <v>673</v>
      </c>
      <c r="Z1120" s="36" t="s">
        <v>356</v>
      </c>
      <c r="AA1120" s="62">
        <f t="shared" si="39"/>
        <v>1119</v>
      </c>
      <c r="AB1120" s="105"/>
    </row>
    <row r="1121" spans="23:28">
      <c r="W1121" s="36" t="s">
        <v>503</v>
      </c>
      <c r="X1121" s="62">
        <f t="shared" si="38"/>
        <v>1120</v>
      </c>
      <c r="Y1121" s="36" t="s">
        <v>503</v>
      </c>
      <c r="Z1121" s="36" t="s">
        <v>356</v>
      </c>
      <c r="AA1121" s="62">
        <f t="shared" si="39"/>
        <v>1120</v>
      </c>
      <c r="AB1121" s="105"/>
    </row>
    <row r="1122" spans="23:28">
      <c r="W1122" s="36" t="s">
        <v>1956</v>
      </c>
      <c r="X1122" s="62">
        <f t="shared" si="38"/>
        <v>1121</v>
      </c>
      <c r="Y1122" s="36" t="s">
        <v>1956</v>
      </c>
      <c r="Z1122" s="36" t="s">
        <v>356</v>
      </c>
      <c r="AA1122" s="62">
        <f t="shared" si="39"/>
        <v>1121</v>
      </c>
      <c r="AB1122" s="105"/>
    </row>
    <row r="1123" spans="23:28">
      <c r="W1123" s="36" t="s">
        <v>355</v>
      </c>
      <c r="X1123" s="62">
        <f t="shared" si="38"/>
        <v>1122</v>
      </c>
      <c r="Y1123" s="36" t="s">
        <v>355</v>
      </c>
      <c r="Z1123" s="36" t="s">
        <v>356</v>
      </c>
      <c r="AA1123" s="62">
        <f t="shared" si="39"/>
        <v>1122</v>
      </c>
    </row>
  </sheetData>
  <autoFilter ref="W1:AB1123" xr:uid="{5169AFC6-750D-4928-90BA-CDFDF4CEF08D}"/>
  <sortState xmlns:xlrd2="http://schemas.microsoft.com/office/spreadsheetml/2017/richdata2" ref="Q60:Q110">
    <sortCondition ref="Q60:Q110"/>
  </sortState>
  <mergeCells count="2">
    <mergeCell ref="I1:L1"/>
    <mergeCell ref="P1:Q1"/>
  </mergeCells>
  <conditionalFormatting sqref="N2">
    <cfRule type="duplicateValues" dxfId="9" priority="21"/>
  </conditionalFormatting>
  <conditionalFormatting sqref="N3:N5 N7:N23 N25:N34">
    <cfRule type="duplicateValues" dxfId="8" priority="27"/>
    <cfRule type="duplicateValues" dxfId="7" priority="28"/>
  </conditionalFormatting>
  <conditionalFormatting sqref="N250:N256 N1:N2">
    <cfRule type="duplicateValues" dxfId="6" priority="10"/>
  </conditionalFormatting>
  <conditionalFormatting sqref="N257">
    <cfRule type="duplicateValues" dxfId="5" priority="9"/>
  </conditionalFormatting>
  <conditionalFormatting sqref="Q60:Q93">
    <cfRule type="duplicateValues" dxfId="4" priority="3"/>
    <cfRule type="duplicateValues" dxfId="3" priority="4"/>
  </conditionalFormatting>
  <conditionalFormatting sqref="Y1 Y1120:Y1048576">
    <cfRule type="duplicateValues" dxfId="2" priority="7"/>
  </conditionalFormatting>
  <conditionalFormatting sqref="Y1120:Y1123">
    <cfRule type="duplicateValues" dxfId="1" priority="11"/>
  </conditionalFormatting>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28209-2363-41D0-B3B9-C38FCE1BEC1A}">
  <dimension ref="A1:L49"/>
  <sheetViews>
    <sheetView topLeftCell="A3" workbookViewId="0">
      <selection activeCell="E27" sqref="E27"/>
    </sheetView>
  </sheetViews>
  <sheetFormatPr baseColWidth="10" defaultColWidth="11.42578125" defaultRowHeight="15"/>
  <cols>
    <col min="1" max="1" width="14.140625" style="48" customWidth="1"/>
    <col min="2" max="2" width="17.140625" customWidth="1"/>
    <col min="3" max="3" width="17.42578125" customWidth="1"/>
    <col min="4" max="4" width="21.140625" customWidth="1"/>
    <col min="5" max="5" width="19.140625" customWidth="1"/>
    <col min="6" max="6" width="17.140625" bestFit="1" customWidth="1"/>
    <col min="7" max="7" width="21" bestFit="1" customWidth="1"/>
    <col min="8" max="8" width="22.85546875" customWidth="1"/>
    <col min="9" max="11" width="18" bestFit="1" customWidth="1"/>
  </cols>
  <sheetData>
    <row r="1" spans="1:12" ht="30">
      <c r="A1" s="59" t="s">
        <v>855</v>
      </c>
      <c r="B1" s="58" t="s">
        <v>67</v>
      </c>
      <c r="C1" s="58" t="s">
        <v>58</v>
      </c>
      <c r="D1" s="58" t="s">
        <v>856</v>
      </c>
      <c r="E1" s="58" t="s">
        <v>857</v>
      </c>
      <c r="F1" s="58" t="s">
        <v>858</v>
      </c>
      <c r="G1" s="58" t="s">
        <v>85</v>
      </c>
      <c r="H1" s="60" t="s">
        <v>859</v>
      </c>
      <c r="I1" s="60" t="s">
        <v>860</v>
      </c>
      <c r="J1" s="60" t="s">
        <v>861</v>
      </c>
      <c r="K1" s="60" t="s">
        <v>862</v>
      </c>
    </row>
    <row r="2" spans="1:12">
      <c r="A2" s="59" t="s">
        <v>112</v>
      </c>
      <c r="B2" s="58"/>
      <c r="C2" s="58"/>
      <c r="D2" s="58"/>
      <c r="E2" s="58"/>
      <c r="F2" s="58"/>
      <c r="G2" s="57"/>
      <c r="H2" s="56"/>
      <c r="I2" s="56"/>
      <c r="J2" s="56"/>
      <c r="K2" s="56"/>
    </row>
    <row r="3" spans="1:12">
      <c r="A3" s="55">
        <v>1</v>
      </c>
      <c r="B3" s="54">
        <v>4947272</v>
      </c>
      <c r="C3" s="54">
        <v>4828236</v>
      </c>
      <c r="D3" s="54">
        <v>2915041</v>
      </c>
      <c r="E3" s="54">
        <v>0</v>
      </c>
      <c r="F3" s="54">
        <v>0</v>
      </c>
      <c r="G3" s="54"/>
      <c r="H3" s="54"/>
      <c r="I3" s="53"/>
      <c r="J3" s="53"/>
      <c r="K3" s="53"/>
      <c r="L3" s="25"/>
    </row>
    <row r="4" spans="1:12">
      <c r="A4" s="55">
        <v>2</v>
      </c>
      <c r="B4" s="54">
        <v>5532575</v>
      </c>
      <c r="C4" s="54">
        <v>5221194</v>
      </c>
      <c r="D4" s="54">
        <v>3222201</v>
      </c>
      <c r="E4" s="54">
        <v>1423500</v>
      </c>
      <c r="F4" s="54">
        <v>0</v>
      </c>
      <c r="G4" s="54"/>
      <c r="H4" s="54"/>
      <c r="I4" s="53"/>
      <c r="J4" s="53"/>
      <c r="K4" s="53"/>
      <c r="L4" s="25"/>
    </row>
    <row r="5" spans="1:12">
      <c r="A5" s="55">
        <v>3</v>
      </c>
      <c r="B5" s="54">
        <v>5841929</v>
      </c>
      <c r="C5" s="54">
        <v>5697999</v>
      </c>
      <c r="D5" s="54">
        <v>3367598</v>
      </c>
      <c r="E5" s="54">
        <v>1527564</v>
      </c>
      <c r="F5" s="54">
        <v>0</v>
      </c>
      <c r="G5" s="54"/>
      <c r="H5" s="54"/>
      <c r="I5" s="53"/>
      <c r="J5" s="53"/>
      <c r="K5" s="53"/>
      <c r="L5" s="25"/>
    </row>
    <row r="6" spans="1:12">
      <c r="A6" s="55">
        <v>4</v>
      </c>
      <c r="B6" s="54">
        <v>6209238</v>
      </c>
      <c r="C6" s="54">
        <v>6484994</v>
      </c>
      <c r="D6" s="54">
        <v>3546012</v>
      </c>
      <c r="E6" s="54">
        <v>1618569</v>
      </c>
      <c r="F6" s="54">
        <v>0</v>
      </c>
      <c r="G6" s="54"/>
      <c r="H6" s="54"/>
      <c r="I6" s="53"/>
      <c r="J6" s="53"/>
      <c r="K6" s="53"/>
      <c r="L6" s="25"/>
    </row>
    <row r="7" spans="1:12">
      <c r="A7" s="55">
        <v>5</v>
      </c>
      <c r="B7" s="54">
        <v>6369025</v>
      </c>
      <c r="C7" s="54">
        <v>6651476</v>
      </c>
      <c r="D7" s="54">
        <v>3751007</v>
      </c>
      <c r="E7" s="54">
        <v>1721822</v>
      </c>
      <c r="F7" s="54">
        <v>0</v>
      </c>
      <c r="G7" s="54"/>
      <c r="H7" s="54"/>
      <c r="I7" s="53"/>
      <c r="J7" s="53"/>
      <c r="K7" s="53"/>
      <c r="L7" s="25"/>
    </row>
    <row r="8" spans="1:12">
      <c r="A8" s="55">
        <v>6</v>
      </c>
      <c r="B8" s="54">
        <v>6651476</v>
      </c>
      <c r="C8" s="54">
        <v>7531429</v>
      </c>
      <c r="D8" s="54">
        <v>3881622</v>
      </c>
      <c r="E8" s="54">
        <v>2072338</v>
      </c>
      <c r="F8" s="54">
        <v>1423500</v>
      </c>
      <c r="G8" s="54"/>
      <c r="H8" s="54"/>
      <c r="I8" s="53"/>
      <c r="J8" s="53"/>
      <c r="K8" s="53"/>
      <c r="L8" s="25"/>
    </row>
    <row r="9" spans="1:12">
      <c r="A9" s="55">
        <v>7</v>
      </c>
      <c r="B9" s="54">
        <v>7049201</v>
      </c>
      <c r="C9" s="54">
        <v>8408459</v>
      </c>
      <c r="D9" s="54">
        <v>4073782</v>
      </c>
      <c r="E9" s="54">
        <v>2208264</v>
      </c>
      <c r="F9" s="54">
        <v>1527564</v>
      </c>
      <c r="G9" s="54"/>
      <c r="H9" s="54"/>
      <c r="I9" s="53"/>
      <c r="J9" s="53"/>
      <c r="K9" s="53"/>
      <c r="L9" s="25"/>
    </row>
    <row r="10" spans="1:12">
      <c r="A10" s="55">
        <v>8</v>
      </c>
      <c r="B10" s="54">
        <v>7204666</v>
      </c>
      <c r="C10" s="54">
        <v>9201872</v>
      </c>
      <c r="D10" s="54">
        <v>4276330</v>
      </c>
      <c r="E10" s="54">
        <v>2264237</v>
      </c>
      <c r="F10" s="54">
        <v>1618569</v>
      </c>
      <c r="G10" s="54"/>
      <c r="H10" s="54"/>
      <c r="I10" s="53"/>
      <c r="J10" s="53"/>
      <c r="K10" s="53"/>
      <c r="L10" s="25"/>
    </row>
    <row r="11" spans="1:12">
      <c r="A11" s="55">
        <v>9</v>
      </c>
      <c r="B11" s="54">
        <v>7471714</v>
      </c>
      <c r="C11" s="54">
        <v>9670532</v>
      </c>
      <c r="D11" s="54">
        <v>4460407</v>
      </c>
      <c r="E11" s="54">
        <v>2491836</v>
      </c>
      <c r="F11" s="54">
        <v>1721822</v>
      </c>
      <c r="G11" s="54"/>
      <c r="H11" s="54"/>
      <c r="I11" s="53"/>
      <c r="J11" s="53"/>
      <c r="K11" s="53"/>
      <c r="L11" s="25"/>
    </row>
    <row r="12" spans="1:12">
      <c r="A12" s="55">
        <v>10</v>
      </c>
      <c r="B12" s="54">
        <v>8026756</v>
      </c>
      <c r="C12" s="54">
        <v>10056127</v>
      </c>
      <c r="D12" s="54">
        <v>4612606</v>
      </c>
      <c r="E12" s="54">
        <v>2607573</v>
      </c>
      <c r="F12" s="54">
        <v>1892480</v>
      </c>
      <c r="G12" s="54"/>
      <c r="H12" s="54"/>
      <c r="I12" s="53"/>
      <c r="J12" s="53"/>
      <c r="K12" s="53"/>
      <c r="L12" s="25"/>
    </row>
    <row r="13" spans="1:12">
      <c r="A13" s="55">
        <v>11</v>
      </c>
      <c r="B13" s="54">
        <v>8151253</v>
      </c>
      <c r="C13" s="54">
        <v>10573691</v>
      </c>
      <c r="D13" s="54">
        <v>4806804</v>
      </c>
      <c r="E13" s="54">
        <v>2748973</v>
      </c>
      <c r="F13" s="54">
        <v>2042712</v>
      </c>
      <c r="G13" s="54"/>
      <c r="H13" s="54"/>
      <c r="I13" s="53"/>
      <c r="J13" s="53"/>
      <c r="K13" s="53"/>
      <c r="L13" s="25"/>
    </row>
    <row r="14" spans="1:12">
      <c r="A14" s="55">
        <v>12</v>
      </c>
      <c r="B14" s="54">
        <v>8408459</v>
      </c>
      <c r="C14" s="54">
        <v>11105584</v>
      </c>
      <c r="D14" s="54">
        <v>5099764</v>
      </c>
      <c r="E14" s="54">
        <v>2915041</v>
      </c>
      <c r="F14" s="54">
        <v>2193336</v>
      </c>
      <c r="G14" s="54"/>
      <c r="H14" s="54"/>
      <c r="I14" s="53"/>
      <c r="J14" s="53"/>
      <c r="K14" s="53"/>
      <c r="L14" s="25"/>
    </row>
    <row r="15" spans="1:12">
      <c r="A15" s="55">
        <v>13</v>
      </c>
      <c r="B15" s="54">
        <v>8772464</v>
      </c>
      <c r="C15" s="54">
        <v>12176137</v>
      </c>
      <c r="D15" s="54">
        <v>5525378</v>
      </c>
      <c r="E15" s="54">
        <v>3108654</v>
      </c>
      <c r="F15" s="54">
        <v>2264237</v>
      </c>
      <c r="G15" s="54"/>
      <c r="H15" s="54"/>
      <c r="I15" s="53"/>
      <c r="J15" s="53"/>
      <c r="K15" s="53"/>
      <c r="L15" s="25"/>
    </row>
    <row r="16" spans="1:12">
      <c r="A16" s="55">
        <v>14</v>
      </c>
      <c r="B16" s="54">
        <v>9245042</v>
      </c>
      <c r="C16" s="54">
        <v>12852573</v>
      </c>
      <c r="D16" s="54">
        <v>5912927</v>
      </c>
      <c r="E16" s="54">
        <v>3222201</v>
      </c>
      <c r="F16" s="54">
        <v>2313840</v>
      </c>
      <c r="G16" s="54"/>
      <c r="H16" s="54"/>
      <c r="I16" s="53"/>
      <c r="J16" s="53"/>
      <c r="K16" s="53"/>
      <c r="L16" s="25"/>
    </row>
    <row r="17" spans="1:12">
      <c r="A17" s="55">
        <v>15</v>
      </c>
      <c r="B17" s="54">
        <v>9437382</v>
      </c>
      <c r="C17" s="54">
        <v>13116992</v>
      </c>
      <c r="D17" s="54">
        <v>6537356</v>
      </c>
      <c r="E17" s="54">
        <v>3367598</v>
      </c>
      <c r="F17" s="54">
        <v>2385758</v>
      </c>
      <c r="G17" s="54"/>
      <c r="H17" s="54"/>
      <c r="I17" s="53"/>
      <c r="J17" s="53"/>
      <c r="K17" s="53"/>
      <c r="L17" s="25"/>
    </row>
    <row r="18" spans="1:12">
      <c r="A18" s="55">
        <v>16</v>
      </c>
      <c r="B18" s="54">
        <v>9567875</v>
      </c>
      <c r="C18" s="54">
        <v>14413246</v>
      </c>
      <c r="D18" s="54">
        <v>7048194</v>
      </c>
      <c r="E18" s="54">
        <v>3804925</v>
      </c>
      <c r="F18" s="54">
        <v>2491836</v>
      </c>
      <c r="G18" s="54"/>
      <c r="H18" s="54"/>
      <c r="I18" s="53"/>
      <c r="J18" s="53"/>
      <c r="K18" s="168">
        <v>14413246</v>
      </c>
      <c r="L18" s="25"/>
    </row>
    <row r="19" spans="1:12">
      <c r="A19" s="55">
        <v>17</v>
      </c>
      <c r="B19" s="54">
        <v>10091042</v>
      </c>
      <c r="C19" s="54">
        <v>15924140</v>
      </c>
      <c r="D19" s="54">
        <v>7413445</v>
      </c>
      <c r="E19" s="54">
        <v>4073262</v>
      </c>
      <c r="F19" s="54">
        <v>2544458</v>
      </c>
      <c r="G19" s="54"/>
      <c r="H19" s="54"/>
      <c r="I19" s="53"/>
      <c r="J19" s="53"/>
      <c r="K19" s="53"/>
      <c r="L19" s="25"/>
    </row>
    <row r="20" spans="1:12">
      <c r="A20" s="55">
        <v>18</v>
      </c>
      <c r="B20" s="54">
        <v>10928944</v>
      </c>
      <c r="C20" s="54">
        <v>17284625</v>
      </c>
      <c r="D20" s="54">
        <v>7983907</v>
      </c>
      <c r="E20" s="54">
        <v>4476171</v>
      </c>
      <c r="F20" s="54">
        <v>2607573</v>
      </c>
      <c r="G20" s="54"/>
      <c r="H20" s="54"/>
      <c r="I20" s="53"/>
      <c r="J20" s="53"/>
      <c r="K20" s="53"/>
      <c r="L20" s="25"/>
    </row>
    <row r="21" spans="1:12">
      <c r="A21" s="55">
        <v>19</v>
      </c>
      <c r="B21" s="54">
        <v>11768725</v>
      </c>
      <c r="C21" s="54">
        <v>0</v>
      </c>
      <c r="D21" s="54">
        <v>8587918</v>
      </c>
      <c r="E21" s="54">
        <v>0</v>
      </c>
      <c r="F21" s="54">
        <v>2674838</v>
      </c>
      <c r="G21" s="54"/>
      <c r="H21" s="54"/>
      <c r="I21" s="53"/>
      <c r="J21" s="53"/>
      <c r="K21" s="53"/>
      <c r="L21" s="25"/>
    </row>
    <row r="22" spans="1:12">
      <c r="A22" s="55">
        <v>20</v>
      </c>
      <c r="B22" s="54">
        <v>12941445</v>
      </c>
      <c r="C22" s="54">
        <v>0</v>
      </c>
      <c r="D22" s="54">
        <v>9244691</v>
      </c>
      <c r="E22" s="54">
        <v>0</v>
      </c>
      <c r="F22" s="54">
        <v>2757944</v>
      </c>
      <c r="G22" s="54"/>
      <c r="H22" s="54"/>
      <c r="I22" s="166"/>
      <c r="J22" s="166"/>
      <c r="K22" s="168"/>
      <c r="L22" s="25"/>
    </row>
    <row r="23" spans="1:12">
      <c r="A23" s="55">
        <v>21</v>
      </c>
      <c r="B23" s="54">
        <v>13118696</v>
      </c>
      <c r="C23" s="54">
        <v>0</v>
      </c>
      <c r="D23" s="54">
        <v>9853314</v>
      </c>
      <c r="E23" s="54">
        <v>0</v>
      </c>
      <c r="F23" s="54">
        <v>2874013</v>
      </c>
      <c r="G23" s="54"/>
      <c r="H23" s="164"/>
      <c r="I23" s="168"/>
      <c r="J23" s="168"/>
      <c r="K23" s="168">
        <v>13118696</v>
      </c>
      <c r="L23" s="25"/>
    </row>
    <row r="24" spans="1:12">
      <c r="A24" s="55">
        <v>22</v>
      </c>
      <c r="B24" s="54">
        <v>14516572</v>
      </c>
      <c r="C24" s="54">
        <v>0</v>
      </c>
      <c r="D24" s="54">
        <v>10597551</v>
      </c>
      <c r="E24" s="54">
        <v>0</v>
      </c>
      <c r="F24" s="54">
        <v>3049860</v>
      </c>
      <c r="G24" s="54"/>
      <c r="H24" s="164"/>
      <c r="I24" s="168"/>
      <c r="J24" s="168"/>
      <c r="K24" s="165"/>
      <c r="L24" s="25"/>
    </row>
    <row r="25" spans="1:12">
      <c r="A25" s="55">
        <v>23</v>
      </c>
      <c r="B25" s="54">
        <v>15944149</v>
      </c>
      <c r="C25" s="54">
        <v>0</v>
      </c>
      <c r="D25" s="54">
        <v>11197561</v>
      </c>
      <c r="E25" s="54">
        <v>0</v>
      </c>
      <c r="F25" s="54">
        <v>3357598</v>
      </c>
      <c r="G25" s="54"/>
      <c r="H25" s="164"/>
      <c r="I25" s="54">
        <v>15944149</v>
      </c>
      <c r="J25" s="54">
        <v>15944149</v>
      </c>
      <c r="K25" s="165"/>
      <c r="L25" s="25"/>
    </row>
    <row r="26" spans="1:12">
      <c r="A26" s="55">
        <v>24</v>
      </c>
      <c r="B26" s="54">
        <v>17204686</v>
      </c>
      <c r="C26" s="54">
        <v>0</v>
      </c>
      <c r="D26" s="54">
        <v>12074702</v>
      </c>
      <c r="E26" s="54">
        <v>0</v>
      </c>
      <c r="F26" s="54">
        <v>3673706</v>
      </c>
      <c r="G26" s="54"/>
      <c r="H26" s="164"/>
      <c r="I26" s="168"/>
      <c r="J26" s="168"/>
      <c r="K26" s="165"/>
      <c r="L26" s="25"/>
    </row>
    <row r="27" spans="1:12">
      <c r="A27" s="55">
        <v>25</v>
      </c>
      <c r="B27" s="54">
        <v>18550452</v>
      </c>
      <c r="C27" s="54">
        <v>0</v>
      </c>
      <c r="D27" s="54">
        <v>0</v>
      </c>
      <c r="E27" s="54">
        <v>0</v>
      </c>
      <c r="F27" s="54">
        <v>4073782</v>
      </c>
      <c r="G27" s="54"/>
      <c r="H27" s="164">
        <v>30580693</v>
      </c>
      <c r="I27" s="168"/>
      <c r="J27" s="168"/>
      <c r="K27" s="165"/>
      <c r="L27" s="25"/>
    </row>
    <row r="28" spans="1:12">
      <c r="A28" s="55">
        <v>26</v>
      </c>
      <c r="B28" s="54">
        <v>19515074</v>
      </c>
      <c r="C28" s="54">
        <v>0</v>
      </c>
      <c r="D28" s="54">
        <v>0</v>
      </c>
      <c r="E28" s="54">
        <v>0</v>
      </c>
      <c r="F28" s="54">
        <v>4431758</v>
      </c>
      <c r="G28" s="54"/>
      <c r="H28" s="164"/>
      <c r="I28" s="168"/>
      <c r="J28" s="168"/>
      <c r="K28" s="165"/>
      <c r="L28" s="25"/>
    </row>
    <row r="29" spans="1:12">
      <c r="A29" s="55">
        <v>27</v>
      </c>
      <c r="B29" s="54">
        <v>20482614</v>
      </c>
      <c r="C29" s="54">
        <v>0</v>
      </c>
      <c r="D29" s="54">
        <v>0</v>
      </c>
      <c r="E29" s="54">
        <v>0</v>
      </c>
      <c r="F29" s="54">
        <v>0</v>
      </c>
      <c r="G29" s="54"/>
      <c r="H29" s="54"/>
      <c r="I29" s="167"/>
      <c r="J29" s="167"/>
      <c r="K29" s="53"/>
      <c r="L29" s="25"/>
    </row>
    <row r="30" spans="1:12">
      <c r="A30" s="55">
        <v>28</v>
      </c>
      <c r="B30" s="54">
        <v>21623851</v>
      </c>
      <c r="C30" s="54">
        <v>0</v>
      </c>
      <c r="D30" s="54">
        <v>0</v>
      </c>
      <c r="E30" s="54">
        <v>0</v>
      </c>
      <c r="F30" s="54">
        <v>0</v>
      </c>
      <c r="G30" s="54"/>
      <c r="H30" s="54"/>
      <c r="I30" s="53"/>
      <c r="J30" s="53"/>
      <c r="K30" s="53"/>
      <c r="L30" s="25"/>
    </row>
    <row r="32" spans="1:12" ht="16.5">
      <c r="A32" s="52"/>
    </row>
    <row r="38" spans="1:8">
      <c r="A38" s="51" t="s">
        <v>863</v>
      </c>
      <c r="B38" s="51" t="s">
        <v>864</v>
      </c>
      <c r="C38" s="51" t="s">
        <v>23</v>
      </c>
      <c r="D38" s="51" t="s">
        <v>865</v>
      </c>
      <c r="E38" s="51" t="s">
        <v>866</v>
      </c>
      <c r="F38" s="51" t="s">
        <v>867</v>
      </c>
    </row>
    <row r="39" spans="1:8">
      <c r="A39" s="50" t="s">
        <v>863</v>
      </c>
      <c r="B39" s="49"/>
      <c r="C39" s="50" t="s">
        <v>23</v>
      </c>
      <c r="D39" s="49">
        <v>1791760</v>
      </c>
      <c r="E39" s="50" t="s">
        <v>866</v>
      </c>
      <c r="F39" s="49">
        <v>162510</v>
      </c>
      <c r="H39" s="150"/>
    </row>
    <row r="40" spans="1:8">
      <c r="A40" s="50" t="s">
        <v>863</v>
      </c>
      <c r="B40" s="49">
        <v>1791761</v>
      </c>
      <c r="C40" s="50" t="s">
        <v>23</v>
      </c>
      <c r="D40" s="49">
        <v>2815579</v>
      </c>
      <c r="E40" s="50" t="s">
        <v>866</v>
      </c>
      <c r="F40" s="49">
        <v>222099</v>
      </c>
      <c r="G40" s="150"/>
      <c r="H40" s="150"/>
    </row>
    <row r="41" spans="1:8">
      <c r="A41" s="50" t="s">
        <v>863</v>
      </c>
      <c r="B41" s="49">
        <v>2815580</v>
      </c>
      <c r="C41" s="50" t="s">
        <v>23</v>
      </c>
      <c r="D41" s="49">
        <v>3759796</v>
      </c>
      <c r="E41" s="50" t="s">
        <v>866</v>
      </c>
      <c r="F41" s="49">
        <v>269483</v>
      </c>
      <c r="G41" s="150"/>
      <c r="H41" s="150"/>
    </row>
    <row r="42" spans="1:8">
      <c r="A42" s="50" t="s">
        <v>863</v>
      </c>
      <c r="B42" s="49">
        <v>3759797</v>
      </c>
      <c r="C42" s="50" t="s">
        <v>23</v>
      </c>
      <c r="D42" s="49">
        <v>4768793</v>
      </c>
      <c r="E42" s="50" t="s">
        <v>866</v>
      </c>
      <c r="F42" s="49">
        <v>313570</v>
      </c>
      <c r="G42" s="150"/>
      <c r="H42" s="150"/>
    </row>
    <row r="43" spans="1:8">
      <c r="A43" s="50" t="s">
        <v>863</v>
      </c>
      <c r="B43" s="49">
        <v>4768794</v>
      </c>
      <c r="C43" s="50" t="s">
        <v>23</v>
      </c>
      <c r="D43" s="49">
        <v>5759304</v>
      </c>
      <c r="E43" s="50" t="s">
        <v>866</v>
      </c>
      <c r="F43" s="49">
        <v>360077</v>
      </c>
      <c r="G43" s="150"/>
      <c r="H43" s="150"/>
    </row>
    <row r="44" spans="1:8">
      <c r="A44" s="50" t="s">
        <v>863</v>
      </c>
      <c r="B44" s="49">
        <v>5759305</v>
      </c>
      <c r="C44" s="50" t="s">
        <v>23</v>
      </c>
      <c r="D44" s="49">
        <v>8685901</v>
      </c>
      <c r="E44" s="50" t="s">
        <v>866</v>
      </c>
      <c r="F44" s="49">
        <v>406416</v>
      </c>
      <c r="G44" s="150"/>
      <c r="H44" s="150"/>
    </row>
    <row r="45" spans="1:8">
      <c r="A45" s="50" t="s">
        <v>863</v>
      </c>
      <c r="B45" s="49">
        <v>8685902</v>
      </c>
      <c r="C45" s="50" t="s">
        <v>23</v>
      </c>
      <c r="D45" s="49">
        <v>12139897</v>
      </c>
      <c r="E45" s="50" t="s">
        <v>866</v>
      </c>
      <c r="F45" s="49">
        <v>493654</v>
      </c>
      <c r="G45" s="150"/>
      <c r="H45" s="150"/>
    </row>
    <row r="46" spans="1:8">
      <c r="A46" s="50" t="s">
        <v>863</v>
      </c>
      <c r="B46" s="49">
        <v>12139898</v>
      </c>
      <c r="C46" s="50" t="s">
        <v>23</v>
      </c>
      <c r="D46" s="49">
        <v>14414441</v>
      </c>
      <c r="E46" s="50" t="s">
        <v>866</v>
      </c>
      <c r="F46" s="49">
        <v>665941</v>
      </c>
      <c r="G46" s="150"/>
      <c r="H46" s="150"/>
    </row>
    <row r="47" spans="1:8">
      <c r="A47" s="50" t="s">
        <v>863</v>
      </c>
      <c r="B47" s="49">
        <v>14414442</v>
      </c>
      <c r="C47" s="50" t="s">
        <v>23</v>
      </c>
      <c r="D47" s="49">
        <v>17744713</v>
      </c>
      <c r="E47" s="50" t="s">
        <v>866</v>
      </c>
      <c r="F47" s="49">
        <v>865711</v>
      </c>
      <c r="G47" s="150"/>
      <c r="H47" s="150"/>
    </row>
    <row r="48" spans="1:8">
      <c r="A48" s="50" t="s">
        <v>863</v>
      </c>
      <c r="B48" s="49">
        <v>17744714</v>
      </c>
      <c r="C48" s="50" t="s">
        <v>23</v>
      </c>
      <c r="D48" s="49">
        <v>21456759</v>
      </c>
      <c r="E48" s="50" t="s">
        <v>866</v>
      </c>
      <c r="F48" s="49">
        <v>1047162</v>
      </c>
      <c r="G48" s="150"/>
      <c r="H48" s="150"/>
    </row>
    <row r="49" spans="1:8">
      <c r="A49" s="50" t="s">
        <v>863</v>
      </c>
      <c r="B49" s="49">
        <v>21456760</v>
      </c>
      <c r="C49" s="50" t="s">
        <v>23</v>
      </c>
      <c r="D49" s="49">
        <v>50000000</v>
      </c>
      <c r="E49" s="50" t="s">
        <v>866</v>
      </c>
      <c r="F49" s="49">
        <v>1233192</v>
      </c>
      <c r="G49" s="150"/>
      <c r="H49" s="150"/>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836CE-4D5A-4425-944C-34C540EE3813}">
  <dimension ref="A1:J34"/>
  <sheetViews>
    <sheetView workbookViewId="0">
      <selection activeCell="C20" sqref="C20"/>
    </sheetView>
  </sheetViews>
  <sheetFormatPr baseColWidth="10" defaultColWidth="11.42578125" defaultRowHeight="15"/>
  <cols>
    <col min="1" max="1" width="20.5703125" customWidth="1"/>
    <col min="2" max="2" width="27.28515625" customWidth="1"/>
    <col min="3" max="3" width="33.140625" customWidth="1"/>
    <col min="4" max="4" width="16.140625" bestFit="1" customWidth="1"/>
    <col min="5" max="5" width="21.7109375" customWidth="1"/>
    <col min="6" max="6" width="13.7109375" customWidth="1"/>
    <col min="8" max="8" width="13.140625" bestFit="1" customWidth="1"/>
  </cols>
  <sheetData>
    <row r="1" spans="1:10" ht="31.5">
      <c r="A1" s="47" t="s">
        <v>868</v>
      </c>
      <c r="B1" s="46" t="s">
        <v>869</v>
      </c>
      <c r="C1" s="46" t="s">
        <v>870</v>
      </c>
      <c r="E1" s="157" t="s">
        <v>871</v>
      </c>
      <c r="F1" s="153"/>
      <c r="G1" s="153"/>
      <c r="H1" s="153"/>
      <c r="I1" s="153"/>
      <c r="J1" s="153"/>
    </row>
    <row r="2" spans="1:10" ht="28.5">
      <c r="A2" s="45">
        <v>52374</v>
      </c>
      <c r="B2" s="45">
        <v>2026</v>
      </c>
      <c r="C2" s="44" t="s">
        <v>1979</v>
      </c>
      <c r="E2" s="152">
        <f ca="1">TODAY()</f>
        <v>46030</v>
      </c>
      <c r="F2" s="180" t="s">
        <v>872</v>
      </c>
      <c r="G2" s="180"/>
      <c r="H2" s="180"/>
      <c r="I2" s="180"/>
      <c r="J2" s="180"/>
    </row>
    <row r="3" spans="1:10">
      <c r="E3" s="152">
        <f ca="1">+E2+3</f>
        <v>46033</v>
      </c>
      <c r="F3" s="181" t="s">
        <v>873</v>
      </c>
      <c r="G3" s="181"/>
      <c r="H3" s="181"/>
      <c r="I3" s="181"/>
      <c r="J3" s="181"/>
    </row>
    <row r="5" spans="1:10">
      <c r="A5" s="177" t="s">
        <v>874</v>
      </c>
      <c r="B5" s="177"/>
      <c r="C5" s="178" t="s">
        <v>875</v>
      </c>
      <c r="D5" s="178" t="s">
        <v>876</v>
      </c>
      <c r="E5" s="178" t="s">
        <v>877</v>
      </c>
      <c r="J5" t="s">
        <v>878</v>
      </c>
    </row>
    <row r="6" spans="1:10">
      <c r="A6" s="90" t="s">
        <v>879</v>
      </c>
      <c r="B6" s="90" t="s">
        <v>880</v>
      </c>
      <c r="C6" s="179"/>
      <c r="D6" s="179"/>
      <c r="E6" s="179"/>
    </row>
    <row r="7" spans="1:10">
      <c r="A7" s="94"/>
      <c r="B7" s="94"/>
      <c r="C7" s="94"/>
      <c r="D7" s="95">
        <f>A2</f>
        <v>52374</v>
      </c>
      <c r="E7" s="89">
        <f>VR.UVT!A2</f>
        <v>52374</v>
      </c>
      <c r="F7" s="37" t="s">
        <v>881</v>
      </c>
    </row>
    <row r="8" spans="1:10">
      <c r="A8" s="43">
        <v>0</v>
      </c>
      <c r="B8" s="43">
        <v>50</v>
      </c>
      <c r="C8" s="43">
        <v>1.5</v>
      </c>
      <c r="D8" s="96">
        <f>C8*$E$7</f>
        <v>78561</v>
      </c>
    </row>
    <row r="9" spans="1:10">
      <c r="A9" s="43">
        <v>50.1</v>
      </c>
      <c r="B9" s="43">
        <v>100</v>
      </c>
      <c r="C9" s="43">
        <v>2.2000000000000002</v>
      </c>
      <c r="D9" s="96">
        <f>C9*$E$7</f>
        <v>115222.8</v>
      </c>
    </row>
    <row r="10" spans="1:10">
      <c r="A10" s="43">
        <v>101.1</v>
      </c>
      <c r="B10" s="43">
        <v>101</v>
      </c>
      <c r="C10" s="43"/>
      <c r="D10" s="96">
        <v>103543</v>
      </c>
      <c r="E10" t="s">
        <v>882</v>
      </c>
    </row>
    <row r="11" spans="1:10" ht="30">
      <c r="A11" s="91"/>
      <c r="B11" s="91"/>
      <c r="C11" s="92" t="s">
        <v>883</v>
      </c>
      <c r="D11" s="93" t="s">
        <v>884</v>
      </c>
    </row>
    <row r="12" spans="1:10">
      <c r="A12" s="43"/>
      <c r="B12" s="43"/>
      <c r="C12" s="42">
        <v>1</v>
      </c>
      <c r="D12" s="41">
        <v>30000</v>
      </c>
      <c r="E12" s="40" t="s">
        <v>885</v>
      </c>
    </row>
    <row r="13" spans="1:10">
      <c r="A13" s="39"/>
      <c r="B13" s="39"/>
      <c r="C13" s="39"/>
      <c r="D13" s="38"/>
    </row>
    <row r="15" spans="1:10" ht="33">
      <c r="A15" s="31" t="s">
        <v>54</v>
      </c>
      <c r="B15" s="30" t="s">
        <v>886</v>
      </c>
      <c r="C15" s="30" t="s">
        <v>887</v>
      </c>
      <c r="D15" s="30" t="s">
        <v>868</v>
      </c>
      <c r="E15" s="29"/>
    </row>
    <row r="16" spans="1:10" ht="16.5">
      <c r="A16" s="28" t="s">
        <v>888</v>
      </c>
      <c r="B16" s="28" t="s">
        <v>888</v>
      </c>
      <c r="C16" s="28" t="s">
        <v>888</v>
      </c>
      <c r="D16" s="27">
        <f>A2</f>
        <v>52374</v>
      </c>
      <c r="E16" s="110">
        <f>A2</f>
        <v>52374</v>
      </c>
      <c r="F16" s="37" t="s">
        <v>881</v>
      </c>
    </row>
    <row r="17" spans="1:8" ht="33">
      <c r="A17" s="35" t="s">
        <v>567</v>
      </c>
      <c r="B17" s="34" t="s">
        <v>889</v>
      </c>
      <c r="C17" s="33">
        <v>1.75</v>
      </c>
      <c r="D17" s="109">
        <f t="shared" ref="D17:D25" si="0">ROUND(C17*$E$16,0)</f>
        <v>91655</v>
      </c>
      <c r="E17" s="36" t="s">
        <v>1635</v>
      </c>
      <c r="G17" s="36"/>
    </row>
    <row r="18" spans="1:8" ht="49.5">
      <c r="A18" s="35" t="s">
        <v>269</v>
      </c>
      <c r="B18" s="34" t="s">
        <v>890</v>
      </c>
      <c r="C18" s="33">
        <v>1.75</v>
      </c>
      <c r="D18" s="109">
        <f t="shared" si="0"/>
        <v>91655</v>
      </c>
      <c r="E18" s="36" t="s">
        <v>269</v>
      </c>
    </row>
    <row r="19" spans="1:8" ht="66">
      <c r="A19" s="35" t="s">
        <v>257</v>
      </c>
      <c r="B19" s="34" t="s">
        <v>891</v>
      </c>
      <c r="C19" s="33">
        <v>1.75</v>
      </c>
      <c r="D19" s="109">
        <f t="shared" si="0"/>
        <v>91655</v>
      </c>
      <c r="E19" s="36" t="s">
        <v>257</v>
      </c>
    </row>
    <row r="20" spans="1:8" ht="33">
      <c r="A20" s="35" t="s">
        <v>892</v>
      </c>
      <c r="B20" s="34" t="s">
        <v>893</v>
      </c>
      <c r="C20" s="33">
        <v>1.75</v>
      </c>
      <c r="D20" s="109">
        <f t="shared" si="0"/>
        <v>91655</v>
      </c>
      <c r="E20" s="36" t="s">
        <v>760</v>
      </c>
    </row>
    <row r="21" spans="1:8" ht="49.5">
      <c r="A21" s="35" t="s">
        <v>746</v>
      </c>
      <c r="B21" s="34" t="s">
        <v>894</v>
      </c>
      <c r="C21" s="33">
        <v>1.75</v>
      </c>
      <c r="D21" s="109">
        <f t="shared" si="0"/>
        <v>91655</v>
      </c>
      <c r="E21" s="36" t="s">
        <v>746</v>
      </c>
    </row>
    <row r="22" spans="1:8" ht="49.5">
      <c r="A22" s="35" t="s">
        <v>558</v>
      </c>
      <c r="B22" s="34" t="s">
        <v>895</v>
      </c>
      <c r="C22" s="33">
        <v>2.2000000000000002</v>
      </c>
      <c r="D22" s="109">
        <f t="shared" si="0"/>
        <v>115223</v>
      </c>
      <c r="E22" s="36" t="s">
        <v>558</v>
      </c>
    </row>
    <row r="23" spans="1:8" ht="49.5">
      <c r="A23" s="35" t="s">
        <v>627</v>
      </c>
      <c r="B23" s="34" t="s">
        <v>896</v>
      </c>
      <c r="C23" s="33">
        <v>2.2000000000000002</v>
      </c>
      <c r="D23" s="109">
        <f t="shared" si="0"/>
        <v>115223</v>
      </c>
      <c r="E23" s="36" t="s">
        <v>627</v>
      </c>
    </row>
    <row r="24" spans="1:8" ht="66">
      <c r="A24" s="35" t="s">
        <v>287</v>
      </c>
      <c r="B24" s="34" t="s">
        <v>897</v>
      </c>
      <c r="C24" s="33">
        <v>2.2000000000000002</v>
      </c>
      <c r="D24" s="109">
        <f t="shared" si="0"/>
        <v>115223</v>
      </c>
      <c r="E24" s="36" t="s">
        <v>287</v>
      </c>
    </row>
    <row r="25" spans="1:8" ht="66">
      <c r="A25" s="35" t="s">
        <v>898</v>
      </c>
      <c r="B25" s="34" t="s">
        <v>899</v>
      </c>
      <c r="C25" s="33">
        <v>3.95</v>
      </c>
      <c r="D25" s="109">
        <f t="shared" si="0"/>
        <v>206877</v>
      </c>
      <c r="E25" s="36" t="s">
        <v>1454</v>
      </c>
    </row>
    <row r="26" spans="1:8">
      <c r="D26">
        <f>+D25/2</f>
        <v>103438.5</v>
      </c>
    </row>
    <row r="28" spans="1:8" ht="33">
      <c r="A28" s="32" t="s">
        <v>900</v>
      </c>
    </row>
    <row r="29" spans="1:8" ht="33">
      <c r="A29" s="31" t="s">
        <v>54</v>
      </c>
      <c r="B29" s="30" t="s">
        <v>886</v>
      </c>
      <c r="C29" s="30" t="s">
        <v>887</v>
      </c>
      <c r="D29" s="30" t="s">
        <v>868</v>
      </c>
      <c r="E29" s="29"/>
    </row>
    <row r="30" spans="1:8" ht="16.5">
      <c r="A30" s="28" t="s">
        <v>888</v>
      </c>
      <c r="B30" s="28" t="s">
        <v>888</v>
      </c>
      <c r="C30" s="28" t="s">
        <v>888</v>
      </c>
      <c r="D30" s="27">
        <v>52374</v>
      </c>
      <c r="E30" s="26">
        <v>1.3</v>
      </c>
      <c r="F30" s="151">
        <f>EVEN(E30*D30)</f>
        <v>68088</v>
      </c>
      <c r="H30" s="149"/>
    </row>
    <row r="34" spans="6:6">
      <c r="F34" s="24"/>
    </row>
  </sheetData>
  <mergeCells count="6">
    <mergeCell ref="A5:B5"/>
    <mergeCell ref="C5:C6"/>
    <mergeCell ref="D5:D6"/>
    <mergeCell ref="E5:E6"/>
    <mergeCell ref="F2:J2"/>
    <mergeCell ref="F3:J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B0821-DC4A-4288-BB9C-93AC0B911508}">
  <dimension ref="A1:H39"/>
  <sheetViews>
    <sheetView topLeftCell="A29" zoomScaleNormal="100" workbookViewId="0">
      <selection activeCell="E39" sqref="E39"/>
    </sheetView>
  </sheetViews>
  <sheetFormatPr baseColWidth="10" defaultColWidth="0" defaultRowHeight="15" zeroHeight="1"/>
  <cols>
    <col min="1" max="1" width="11.42578125" style="1" customWidth="1"/>
    <col min="2" max="2" width="4" style="1" bestFit="1" customWidth="1"/>
    <col min="3" max="3" width="6.42578125" style="1" customWidth="1"/>
    <col min="4" max="4" width="12.42578125" style="2" bestFit="1" customWidth="1"/>
    <col min="5" max="5" width="63.5703125" style="1" customWidth="1"/>
    <col min="6" max="6" width="36.7109375" style="2" customWidth="1"/>
    <col min="7" max="7" width="116.5703125" style="1" customWidth="1"/>
    <col min="8" max="8" width="3.7109375" style="171" customWidth="1"/>
    <col min="9" max="16384" width="11.42578125" hidden="1"/>
  </cols>
  <sheetData>
    <row r="1" spans="1:8" s="171" customFormat="1">
      <c r="A1" s="169"/>
      <c r="B1" s="169"/>
      <c r="C1" s="169"/>
      <c r="D1" s="170"/>
      <c r="E1" s="169"/>
      <c r="F1" s="170"/>
      <c r="G1" s="169"/>
    </row>
    <row r="2" spans="1:8" s="9" customFormat="1" ht="25.35" customHeight="1">
      <c r="A2" s="182" t="s">
        <v>901</v>
      </c>
      <c r="B2" s="183"/>
      <c r="C2" s="183"/>
      <c r="D2" s="183"/>
      <c r="E2" s="183"/>
      <c r="F2" s="183"/>
      <c r="G2" s="184"/>
      <c r="H2" s="172"/>
    </row>
    <row r="3" spans="1:8" ht="30" customHeight="1">
      <c r="A3" s="173" t="s">
        <v>902</v>
      </c>
      <c r="B3" s="173" t="s">
        <v>903</v>
      </c>
      <c r="C3" s="173" t="s">
        <v>903</v>
      </c>
      <c r="D3" s="173" t="s">
        <v>903</v>
      </c>
      <c r="E3" s="173" t="s">
        <v>904</v>
      </c>
      <c r="F3" s="173" t="s">
        <v>905</v>
      </c>
      <c r="G3" s="173" t="s">
        <v>906</v>
      </c>
    </row>
    <row r="4" spans="1:8" ht="28.5" customHeight="1">
      <c r="A4" s="8"/>
      <c r="B4" s="3">
        <v>14</v>
      </c>
      <c r="C4" s="1">
        <v>10</v>
      </c>
      <c r="D4" s="4" t="str">
        <f t="shared" ref="D4:D38" si="0">CONCATENATE(B4,"-",C4)</f>
        <v>14-10</v>
      </c>
      <c r="E4" s="3" t="s">
        <v>907</v>
      </c>
      <c r="F4" s="4" t="s">
        <v>908</v>
      </c>
      <c r="G4" s="3" t="s">
        <v>909</v>
      </c>
    </row>
    <row r="5" spans="1:8" ht="28.5" customHeight="1">
      <c r="A5" s="8"/>
      <c r="B5" s="3">
        <v>14</v>
      </c>
      <c r="C5" s="1">
        <v>11</v>
      </c>
      <c r="D5" s="4" t="str">
        <f t="shared" si="0"/>
        <v>14-11</v>
      </c>
      <c r="E5" s="3" t="s">
        <v>1958</v>
      </c>
      <c r="F5" s="4" t="s">
        <v>910</v>
      </c>
      <c r="G5" s="3" t="s">
        <v>911</v>
      </c>
    </row>
    <row r="6" spans="1:8" ht="90" customHeight="1">
      <c r="A6" s="3" t="s">
        <v>912</v>
      </c>
      <c r="B6" s="3">
        <v>8</v>
      </c>
      <c r="C6" s="5">
        <v>47</v>
      </c>
      <c r="D6" s="4" t="str">
        <f t="shared" si="0"/>
        <v>8-47</v>
      </c>
      <c r="E6" s="3" t="s">
        <v>1976</v>
      </c>
      <c r="F6" s="4" t="s">
        <v>913</v>
      </c>
      <c r="G6" s="3" t="s">
        <v>914</v>
      </c>
    </row>
    <row r="7" spans="1:8" ht="42.75">
      <c r="A7" s="3" t="s">
        <v>915</v>
      </c>
      <c r="B7" s="3">
        <v>18</v>
      </c>
      <c r="C7" s="5">
        <v>19</v>
      </c>
      <c r="D7" s="4" t="str">
        <f t="shared" si="0"/>
        <v>18-19</v>
      </c>
      <c r="E7" s="3" t="s">
        <v>1957</v>
      </c>
      <c r="F7" s="4" t="s">
        <v>916</v>
      </c>
      <c r="G7" s="3" t="s">
        <v>917</v>
      </c>
    </row>
    <row r="8" spans="1:8" ht="42.75">
      <c r="A8" s="3" t="s">
        <v>918</v>
      </c>
      <c r="B8" s="3">
        <v>25</v>
      </c>
      <c r="C8" s="5">
        <v>16</v>
      </c>
      <c r="D8" s="4" t="str">
        <f t="shared" si="0"/>
        <v>25-16</v>
      </c>
      <c r="E8" s="3" t="s">
        <v>919</v>
      </c>
      <c r="F8" s="4" t="s">
        <v>920</v>
      </c>
      <c r="G8" s="3" t="s">
        <v>921</v>
      </c>
    </row>
    <row r="9" spans="1:8" ht="42.75">
      <c r="A9" s="3" t="s">
        <v>918</v>
      </c>
      <c r="B9" s="3">
        <v>25</v>
      </c>
      <c r="C9" s="5">
        <v>53</v>
      </c>
      <c r="D9" s="4" t="str">
        <f t="shared" si="0"/>
        <v>25-53</v>
      </c>
      <c r="E9" s="3" t="s">
        <v>922</v>
      </c>
      <c r="F9" s="4" t="s">
        <v>923</v>
      </c>
      <c r="G9" s="3" t="s">
        <v>924</v>
      </c>
    </row>
    <row r="10" spans="1:8" ht="42.75">
      <c r="A10" s="7" t="s">
        <v>925</v>
      </c>
      <c r="B10" s="7">
        <v>26</v>
      </c>
      <c r="C10" s="5">
        <v>16</v>
      </c>
      <c r="D10" s="4" t="str">
        <f t="shared" si="0"/>
        <v>26-16</v>
      </c>
      <c r="E10" s="3" t="s">
        <v>926</v>
      </c>
      <c r="F10" s="4" t="s">
        <v>920</v>
      </c>
      <c r="G10" s="3" t="s">
        <v>921</v>
      </c>
    </row>
    <row r="11" spans="1:8" ht="42.75">
      <c r="A11" s="7" t="s">
        <v>925</v>
      </c>
      <c r="B11" s="7">
        <v>26</v>
      </c>
      <c r="C11" s="6">
        <v>53</v>
      </c>
      <c r="D11" s="4" t="str">
        <f t="shared" si="0"/>
        <v>26-53</v>
      </c>
      <c r="E11" s="3" t="s">
        <v>927</v>
      </c>
      <c r="F11" s="4" t="s">
        <v>923</v>
      </c>
      <c r="G11" s="3" t="s">
        <v>928</v>
      </c>
    </row>
    <row r="12" spans="1:8" ht="42.75">
      <c r="A12" s="7" t="s">
        <v>929</v>
      </c>
      <c r="B12" s="7">
        <v>20</v>
      </c>
      <c r="C12" s="6">
        <v>16</v>
      </c>
      <c r="D12" s="4" t="str">
        <f t="shared" si="0"/>
        <v>20-16</v>
      </c>
      <c r="E12" s="3" t="s">
        <v>930</v>
      </c>
      <c r="F12" s="4" t="s">
        <v>920</v>
      </c>
      <c r="G12" s="3" t="s">
        <v>921</v>
      </c>
    </row>
    <row r="13" spans="1:8" ht="42.75">
      <c r="A13" s="7" t="s">
        <v>929</v>
      </c>
      <c r="B13" s="7">
        <v>20</v>
      </c>
      <c r="C13" s="6">
        <v>53</v>
      </c>
      <c r="D13" s="4" t="str">
        <f t="shared" si="0"/>
        <v>20-53</v>
      </c>
      <c r="E13" s="3" t="s">
        <v>931</v>
      </c>
      <c r="F13" s="4" t="s">
        <v>923</v>
      </c>
      <c r="G13" s="3" t="s">
        <v>924</v>
      </c>
    </row>
    <row r="14" spans="1:8" ht="42.75">
      <c r="A14" s="7" t="s">
        <v>932</v>
      </c>
      <c r="B14" s="7">
        <v>27</v>
      </c>
      <c r="C14" s="6">
        <v>16</v>
      </c>
      <c r="D14" s="4" t="str">
        <f t="shared" si="0"/>
        <v>27-16</v>
      </c>
      <c r="E14" s="3" t="s">
        <v>933</v>
      </c>
      <c r="F14" s="4" t="s">
        <v>920</v>
      </c>
      <c r="G14" s="3" t="s">
        <v>934</v>
      </c>
    </row>
    <row r="15" spans="1:8" ht="42.75">
      <c r="A15" s="7" t="s">
        <v>932</v>
      </c>
      <c r="B15" s="7">
        <v>27</v>
      </c>
      <c r="C15" s="6">
        <v>15</v>
      </c>
      <c r="D15" s="4" t="str">
        <f t="shared" si="0"/>
        <v>27-15</v>
      </c>
      <c r="E15" s="3" t="s">
        <v>935</v>
      </c>
      <c r="F15" s="4" t="s">
        <v>936</v>
      </c>
      <c r="G15" s="3" t="s">
        <v>937</v>
      </c>
    </row>
    <row r="16" spans="1:8" ht="42.75">
      <c r="A16" s="7" t="s">
        <v>938</v>
      </c>
      <c r="B16" s="7">
        <v>30</v>
      </c>
      <c r="C16" s="6">
        <v>16</v>
      </c>
      <c r="D16" s="4" t="str">
        <f t="shared" si="0"/>
        <v>30-16</v>
      </c>
      <c r="E16" s="3" t="s">
        <v>1975</v>
      </c>
      <c r="F16" s="4" t="s">
        <v>920</v>
      </c>
      <c r="G16" s="3" t="s">
        <v>939</v>
      </c>
    </row>
    <row r="17" spans="1:7" ht="42.75">
      <c r="A17" s="7" t="s">
        <v>938</v>
      </c>
      <c r="B17" s="7">
        <v>30</v>
      </c>
      <c r="C17" s="6">
        <v>53</v>
      </c>
      <c r="D17" s="4" t="str">
        <f t="shared" si="0"/>
        <v>30-53</v>
      </c>
      <c r="E17" s="3" t="s">
        <v>1974</v>
      </c>
      <c r="F17" s="4" t="s">
        <v>923</v>
      </c>
      <c r="G17" s="3" t="s">
        <v>940</v>
      </c>
    </row>
    <row r="18" spans="1:7" ht="42.75">
      <c r="A18" s="7" t="s">
        <v>941</v>
      </c>
      <c r="B18" s="7">
        <v>29</v>
      </c>
      <c r="C18" s="6">
        <v>53</v>
      </c>
      <c r="D18" s="4" t="str">
        <f t="shared" si="0"/>
        <v>29-53</v>
      </c>
      <c r="E18" s="3" t="s">
        <v>942</v>
      </c>
      <c r="F18" s="4" t="s">
        <v>923</v>
      </c>
      <c r="G18" s="3" t="s">
        <v>943</v>
      </c>
    </row>
    <row r="19" spans="1:7" ht="42.75">
      <c r="A19" s="7" t="s">
        <v>944</v>
      </c>
      <c r="B19" s="7">
        <v>21</v>
      </c>
      <c r="C19" s="6">
        <v>53</v>
      </c>
      <c r="D19" s="4" t="str">
        <f t="shared" si="0"/>
        <v>21-53</v>
      </c>
      <c r="E19" s="3" t="s">
        <v>1971</v>
      </c>
      <c r="F19" s="4" t="s">
        <v>923</v>
      </c>
      <c r="G19" s="3" t="s">
        <v>940</v>
      </c>
    </row>
    <row r="20" spans="1:7" ht="42.75">
      <c r="A20" s="7" t="s">
        <v>944</v>
      </c>
      <c r="B20" s="7">
        <v>21</v>
      </c>
      <c r="C20" s="6">
        <v>30</v>
      </c>
      <c r="D20" s="4" t="str">
        <f t="shared" si="0"/>
        <v>21-30</v>
      </c>
      <c r="E20" s="3" t="s">
        <v>1972</v>
      </c>
      <c r="F20" s="4" t="s">
        <v>945</v>
      </c>
      <c r="G20" s="3" t="s">
        <v>946</v>
      </c>
    </row>
    <row r="21" spans="1:7" ht="42.75">
      <c r="A21" s="3" t="s">
        <v>947</v>
      </c>
      <c r="B21" s="3">
        <v>21</v>
      </c>
      <c r="C21" s="5">
        <v>74</v>
      </c>
      <c r="D21" s="4" t="str">
        <f t="shared" si="0"/>
        <v>21-74</v>
      </c>
      <c r="E21" s="3" t="s">
        <v>1973</v>
      </c>
      <c r="F21" s="4" t="s">
        <v>948</v>
      </c>
      <c r="G21" s="3" t="s">
        <v>949</v>
      </c>
    </row>
    <row r="22" spans="1:7" ht="42.75">
      <c r="A22" s="3" t="s">
        <v>950</v>
      </c>
      <c r="B22" s="3">
        <v>22</v>
      </c>
      <c r="C22" s="5">
        <v>53</v>
      </c>
      <c r="D22" s="4" t="str">
        <f t="shared" si="0"/>
        <v>22-53</v>
      </c>
      <c r="E22" s="3" t="s">
        <v>1970</v>
      </c>
      <c r="F22" s="4" t="s">
        <v>923</v>
      </c>
      <c r="G22" s="3" t="s">
        <v>940</v>
      </c>
    </row>
    <row r="23" spans="1:7" ht="42.75">
      <c r="A23" s="3" t="s">
        <v>951</v>
      </c>
      <c r="B23" s="3">
        <v>10</v>
      </c>
      <c r="C23" s="5">
        <v>28</v>
      </c>
      <c r="D23" s="4" t="str">
        <f t="shared" si="0"/>
        <v>10-28</v>
      </c>
      <c r="E23" s="3" t="s">
        <v>1967</v>
      </c>
      <c r="F23" s="4" t="s">
        <v>952</v>
      </c>
      <c r="G23" s="3" t="s">
        <v>953</v>
      </c>
    </row>
    <row r="24" spans="1:7" ht="42.75">
      <c r="A24" s="3" t="s">
        <v>951</v>
      </c>
      <c r="B24" s="3">
        <v>10</v>
      </c>
      <c r="C24" s="5">
        <v>25</v>
      </c>
      <c r="D24" s="4" t="str">
        <f t="shared" si="0"/>
        <v>10-25</v>
      </c>
      <c r="E24" s="3" t="s">
        <v>1968</v>
      </c>
      <c r="F24" s="4" t="s">
        <v>954</v>
      </c>
      <c r="G24" s="3" t="s">
        <v>955</v>
      </c>
    </row>
    <row r="25" spans="1:7" ht="57">
      <c r="A25" s="3" t="s">
        <v>951</v>
      </c>
      <c r="B25" s="3">
        <v>10</v>
      </c>
      <c r="C25" s="5">
        <v>16</v>
      </c>
      <c r="D25" s="4" t="str">
        <f t="shared" si="0"/>
        <v>10-16</v>
      </c>
      <c r="E25" s="3" t="s">
        <v>1969</v>
      </c>
      <c r="F25" s="4" t="s">
        <v>956</v>
      </c>
      <c r="G25" s="3" t="s">
        <v>957</v>
      </c>
    </row>
    <row r="26" spans="1:7" ht="42.75">
      <c r="A26" s="3" t="s">
        <v>958</v>
      </c>
      <c r="B26" s="3">
        <v>2</v>
      </c>
      <c r="C26" s="5">
        <v>38</v>
      </c>
      <c r="D26" s="4" t="str">
        <f t="shared" si="0"/>
        <v>2-38</v>
      </c>
      <c r="E26" s="3" t="s">
        <v>1965</v>
      </c>
      <c r="F26" s="4" t="s">
        <v>959</v>
      </c>
      <c r="G26" s="3" t="s">
        <v>960</v>
      </c>
    </row>
    <row r="27" spans="1:7" ht="57">
      <c r="A27" s="3" t="s">
        <v>958</v>
      </c>
      <c r="B27" s="3">
        <v>2</v>
      </c>
      <c r="C27" s="5">
        <v>51</v>
      </c>
      <c r="D27" s="4" t="str">
        <f t="shared" si="0"/>
        <v>2-51</v>
      </c>
      <c r="E27" s="3" t="s">
        <v>1966</v>
      </c>
      <c r="F27" s="4" t="s">
        <v>961</v>
      </c>
      <c r="G27" s="3" t="s">
        <v>962</v>
      </c>
    </row>
    <row r="28" spans="1:7" ht="42.75">
      <c r="A28" s="3" t="s">
        <v>963</v>
      </c>
      <c r="B28" s="3">
        <v>28</v>
      </c>
      <c r="C28" s="5">
        <v>63</v>
      </c>
      <c r="D28" s="4" t="str">
        <f t="shared" si="0"/>
        <v>28-63</v>
      </c>
      <c r="E28" s="3" t="s">
        <v>1963</v>
      </c>
      <c r="F28" s="4" t="s">
        <v>964</v>
      </c>
      <c r="G28" s="3" t="s">
        <v>965</v>
      </c>
    </row>
    <row r="29" spans="1:7" ht="42.75">
      <c r="A29" s="3" t="s">
        <v>963</v>
      </c>
      <c r="B29" s="3">
        <v>28</v>
      </c>
      <c r="C29" s="5">
        <v>67</v>
      </c>
      <c r="D29" s="4" t="str">
        <f t="shared" si="0"/>
        <v>28-67</v>
      </c>
      <c r="E29" s="3" t="s">
        <v>1964</v>
      </c>
      <c r="F29" s="4" t="s">
        <v>966</v>
      </c>
      <c r="G29" s="3" t="s">
        <v>967</v>
      </c>
    </row>
    <row r="30" spans="1:7" ht="42.75">
      <c r="A30" s="3" t="s">
        <v>968</v>
      </c>
      <c r="B30" s="3">
        <v>7</v>
      </c>
      <c r="C30" s="5">
        <v>55</v>
      </c>
      <c r="D30" s="4" t="str">
        <f t="shared" si="0"/>
        <v>7-55</v>
      </c>
      <c r="E30" s="3" t="s">
        <v>1959</v>
      </c>
      <c r="F30" s="4" t="s">
        <v>969</v>
      </c>
      <c r="G30" s="3" t="s">
        <v>970</v>
      </c>
    </row>
    <row r="31" spans="1:7" ht="42.75">
      <c r="A31" s="3" t="s">
        <v>968</v>
      </c>
      <c r="B31" s="3">
        <v>7</v>
      </c>
      <c r="C31" s="5">
        <v>74</v>
      </c>
      <c r="D31" s="4" t="str">
        <f t="shared" si="0"/>
        <v>7-74</v>
      </c>
      <c r="E31" s="3" t="s">
        <v>971</v>
      </c>
      <c r="F31" s="4" t="s">
        <v>948</v>
      </c>
      <c r="G31" s="3" t="s">
        <v>972</v>
      </c>
    </row>
    <row r="32" spans="1:7" ht="28.5">
      <c r="A32" s="3" t="s">
        <v>973</v>
      </c>
      <c r="B32" s="3">
        <v>12</v>
      </c>
      <c r="C32" s="5">
        <v>53</v>
      </c>
      <c r="D32" s="4" t="str">
        <f t="shared" si="0"/>
        <v>12-53</v>
      </c>
      <c r="E32" s="3" t="s">
        <v>1960</v>
      </c>
      <c r="F32" s="4" t="s">
        <v>974</v>
      </c>
      <c r="G32" s="3" t="s">
        <v>975</v>
      </c>
    </row>
    <row r="33" spans="1:7" ht="28.5">
      <c r="A33" s="3" t="s">
        <v>973</v>
      </c>
      <c r="B33" s="3">
        <v>12</v>
      </c>
      <c r="C33" s="5">
        <v>54</v>
      </c>
      <c r="D33" s="4" t="str">
        <f t="shared" si="0"/>
        <v>12-54</v>
      </c>
      <c r="E33" s="3" t="s">
        <v>1961</v>
      </c>
      <c r="F33" s="4" t="s">
        <v>976</v>
      </c>
      <c r="G33" s="3" t="s">
        <v>977</v>
      </c>
    </row>
    <row r="34" spans="1:7" ht="28.5">
      <c r="A34" s="3" t="s">
        <v>973</v>
      </c>
      <c r="B34" s="3">
        <v>12</v>
      </c>
      <c r="C34" s="3">
        <v>63</v>
      </c>
      <c r="D34" s="4" t="str">
        <f t="shared" si="0"/>
        <v>12-63</v>
      </c>
      <c r="E34" s="3" t="s">
        <v>1962</v>
      </c>
      <c r="F34" s="4" t="s">
        <v>978</v>
      </c>
      <c r="G34" s="3" t="s">
        <v>979</v>
      </c>
    </row>
    <row r="35" spans="1:7" ht="42.75">
      <c r="A35" s="3" t="s">
        <v>980</v>
      </c>
      <c r="B35" s="3">
        <v>15</v>
      </c>
      <c r="C35" s="3">
        <v>74</v>
      </c>
      <c r="D35" s="4" t="str">
        <f t="shared" si="0"/>
        <v>15-74</v>
      </c>
      <c r="E35" s="3" t="s">
        <v>981</v>
      </c>
      <c r="F35" s="4" t="s">
        <v>948</v>
      </c>
      <c r="G35" s="3" t="s">
        <v>949</v>
      </c>
    </row>
    <row r="36" spans="1:7" ht="28.5">
      <c r="A36" s="3" t="s">
        <v>982</v>
      </c>
      <c r="B36" s="3">
        <v>23</v>
      </c>
      <c r="C36" s="3">
        <v>58</v>
      </c>
      <c r="D36" s="4" t="str">
        <f t="shared" si="0"/>
        <v>23-58</v>
      </c>
      <c r="E36" s="3" t="s">
        <v>983</v>
      </c>
      <c r="F36" s="4" t="s">
        <v>984</v>
      </c>
      <c r="G36" s="3" t="s">
        <v>985</v>
      </c>
    </row>
    <row r="37" spans="1:7" ht="28.5">
      <c r="A37" s="3" t="s">
        <v>982</v>
      </c>
      <c r="B37" s="3">
        <v>23</v>
      </c>
      <c r="C37" s="3">
        <v>59</v>
      </c>
      <c r="D37" s="4" t="str">
        <f t="shared" si="0"/>
        <v>23-59</v>
      </c>
      <c r="E37" s="3" t="s">
        <v>986</v>
      </c>
      <c r="F37" s="4" t="s">
        <v>987</v>
      </c>
      <c r="G37" s="3" t="s">
        <v>988</v>
      </c>
    </row>
    <row r="38" spans="1:7" ht="42.75">
      <c r="A38" s="3" t="s">
        <v>1981</v>
      </c>
      <c r="B38" s="3">
        <v>31</v>
      </c>
      <c r="C38" s="3">
        <v>74</v>
      </c>
      <c r="D38" s="4" t="str">
        <f t="shared" si="0"/>
        <v>31-74</v>
      </c>
      <c r="E38" s="3" t="s">
        <v>1994</v>
      </c>
      <c r="F38" s="4" t="s">
        <v>1980</v>
      </c>
      <c r="G38" s="3" t="s">
        <v>949</v>
      </c>
    </row>
    <row r="39" spans="1:7" s="171" customFormat="1">
      <c r="A39" s="169"/>
      <c r="B39" s="169"/>
      <c r="C39" s="169"/>
      <c r="D39" s="170"/>
      <c r="E39" s="169"/>
      <c r="F39" s="170"/>
      <c r="G39" s="169"/>
    </row>
  </sheetData>
  <mergeCells count="1">
    <mergeCell ref="A2:G2"/>
  </mergeCells>
  <conditionalFormatting sqref="F4:F5">
    <cfRule type="duplicateValues" dxfId="0" priority="1"/>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9E162-5DB2-4E56-B77C-B7AE8353F646}">
  <dimension ref="A1:BU84"/>
  <sheetViews>
    <sheetView showGridLines="0" showRowColHeaders="0" tabSelected="1" zoomScale="130" zoomScaleNormal="130" zoomScaleSheetLayoutView="130" workbookViewId="0">
      <selection sqref="A1:U9"/>
    </sheetView>
  </sheetViews>
  <sheetFormatPr baseColWidth="10" defaultColWidth="0" defaultRowHeight="15" customHeight="1" zeroHeight="1"/>
  <cols>
    <col min="1" max="63" width="2" customWidth="1"/>
    <col min="64" max="64" width="1.85546875" customWidth="1"/>
    <col min="65" max="65" width="2" customWidth="1"/>
    <col min="66" max="66" width="1.42578125" customWidth="1"/>
    <col min="67" max="67" width="0.140625" customWidth="1"/>
    <col min="68" max="71" width="6" hidden="1" customWidth="1"/>
    <col min="72" max="72" width="3.7109375" customWidth="1"/>
    <col min="73" max="73" width="4.42578125" hidden="1" customWidth="1"/>
    <col min="74" max="16384" width="11.42578125" hidden="1"/>
  </cols>
  <sheetData>
    <row r="1" spans="1:73" ht="6.75" customHeight="1">
      <c r="A1" s="225"/>
      <c r="B1" s="225"/>
      <c r="C1" s="225"/>
      <c r="D1" s="225"/>
      <c r="E1" s="225"/>
      <c r="F1" s="225"/>
      <c r="G1" s="225"/>
      <c r="H1" s="225"/>
      <c r="I1" s="225"/>
      <c r="J1" s="225"/>
      <c r="K1" s="225"/>
      <c r="L1" s="225"/>
      <c r="M1" s="225"/>
      <c r="N1" s="225"/>
      <c r="O1" s="225"/>
      <c r="P1" s="225"/>
      <c r="Q1" s="225"/>
      <c r="R1" s="225"/>
      <c r="S1" s="225"/>
      <c r="T1" s="225"/>
      <c r="U1" s="225"/>
      <c r="V1" s="256" t="s">
        <v>989</v>
      </c>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t="s">
        <v>902</v>
      </c>
      <c r="AY1" s="256"/>
      <c r="AZ1" s="256"/>
      <c r="BA1" s="256"/>
      <c r="BB1" s="256"/>
      <c r="BC1" s="256"/>
      <c r="BD1" s="256"/>
      <c r="BE1" s="256"/>
      <c r="BF1" s="256" t="s">
        <v>990</v>
      </c>
      <c r="BG1" s="256"/>
      <c r="BH1" s="256"/>
      <c r="BI1" s="256"/>
      <c r="BJ1" s="256"/>
      <c r="BK1" s="256"/>
      <c r="BL1" s="256"/>
      <c r="BM1" s="256"/>
      <c r="BT1" s="161"/>
      <c r="BU1" s="161"/>
    </row>
    <row r="2" spans="1:73" ht="6.75" customHeight="1">
      <c r="A2" s="225"/>
      <c r="B2" s="225"/>
      <c r="C2" s="225"/>
      <c r="D2" s="225"/>
      <c r="E2" s="225"/>
      <c r="F2" s="225"/>
      <c r="G2" s="225"/>
      <c r="H2" s="225"/>
      <c r="I2" s="225"/>
      <c r="J2" s="225"/>
      <c r="K2" s="225"/>
      <c r="L2" s="225"/>
      <c r="M2" s="225"/>
      <c r="N2" s="225"/>
      <c r="O2" s="225"/>
      <c r="P2" s="225"/>
      <c r="Q2" s="225"/>
      <c r="R2" s="225"/>
      <c r="S2" s="225"/>
      <c r="T2" s="225"/>
      <c r="U2" s="225"/>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T2" s="161"/>
      <c r="BU2" s="161"/>
    </row>
    <row r="3" spans="1:73" ht="6.75" customHeight="1">
      <c r="A3" s="225"/>
      <c r="B3" s="225"/>
      <c r="C3" s="225"/>
      <c r="D3" s="225"/>
      <c r="E3" s="225"/>
      <c r="F3" s="225"/>
      <c r="G3" s="225"/>
      <c r="H3" s="225"/>
      <c r="I3" s="225"/>
      <c r="J3" s="225"/>
      <c r="K3" s="225"/>
      <c r="L3" s="225"/>
      <c r="M3" s="225"/>
      <c r="N3" s="225"/>
      <c r="O3" s="225"/>
      <c r="P3" s="225"/>
      <c r="Q3" s="225"/>
      <c r="R3" s="225"/>
      <c r="S3" s="225"/>
      <c r="T3" s="225"/>
      <c r="U3" s="225"/>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T3" s="161"/>
      <c r="BU3" s="161"/>
    </row>
    <row r="4" spans="1:73" ht="6.75" customHeight="1">
      <c r="A4" s="225"/>
      <c r="B4" s="225"/>
      <c r="C4" s="225"/>
      <c r="D4" s="225"/>
      <c r="E4" s="225"/>
      <c r="F4" s="225"/>
      <c r="G4" s="225"/>
      <c r="H4" s="225"/>
      <c r="I4" s="225"/>
      <c r="J4" s="225"/>
      <c r="K4" s="225"/>
      <c r="L4" s="225"/>
      <c r="M4" s="225"/>
      <c r="N4" s="225"/>
      <c r="O4" s="225"/>
      <c r="P4" s="225"/>
      <c r="Q4" s="225"/>
      <c r="R4" s="225"/>
      <c r="S4" s="225"/>
      <c r="T4" s="225"/>
      <c r="U4" s="225"/>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t="s">
        <v>991</v>
      </c>
      <c r="AY4" s="256"/>
      <c r="AZ4" s="256"/>
      <c r="BA4" s="256"/>
      <c r="BB4" s="256"/>
      <c r="BC4" s="256"/>
      <c r="BD4" s="256"/>
      <c r="BE4" s="256"/>
      <c r="BF4" s="256">
        <v>6</v>
      </c>
      <c r="BG4" s="256"/>
      <c r="BH4" s="256"/>
      <c r="BI4" s="256"/>
      <c r="BJ4" s="256"/>
      <c r="BK4" s="256"/>
      <c r="BL4" s="256"/>
      <c r="BM4" s="256"/>
      <c r="BT4" s="161"/>
      <c r="BU4" s="161"/>
    </row>
    <row r="5" spans="1:73" ht="6.75" customHeight="1">
      <c r="A5" s="225"/>
      <c r="B5" s="225"/>
      <c r="C5" s="225"/>
      <c r="D5" s="225"/>
      <c r="E5" s="225"/>
      <c r="F5" s="225"/>
      <c r="G5" s="225"/>
      <c r="H5" s="225"/>
      <c r="I5" s="225"/>
      <c r="J5" s="225"/>
      <c r="K5" s="225"/>
      <c r="L5" s="225"/>
      <c r="M5" s="225"/>
      <c r="N5" s="225"/>
      <c r="O5" s="225"/>
      <c r="P5" s="225"/>
      <c r="Q5" s="225"/>
      <c r="R5" s="225"/>
      <c r="S5" s="225"/>
      <c r="T5" s="225"/>
      <c r="U5" s="225"/>
      <c r="V5" s="263" t="s">
        <v>992</v>
      </c>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56"/>
      <c r="AY5" s="256"/>
      <c r="AZ5" s="256"/>
      <c r="BA5" s="256"/>
      <c r="BB5" s="256"/>
      <c r="BC5" s="256"/>
      <c r="BD5" s="256"/>
      <c r="BE5" s="256"/>
      <c r="BF5" s="256"/>
      <c r="BG5" s="256"/>
      <c r="BH5" s="256"/>
      <c r="BI5" s="256"/>
      <c r="BJ5" s="256"/>
      <c r="BK5" s="256"/>
      <c r="BL5" s="256"/>
      <c r="BM5" s="256"/>
      <c r="BT5" s="161"/>
      <c r="BU5" s="161"/>
    </row>
    <row r="6" spans="1:73" ht="6.75" customHeight="1">
      <c r="A6" s="225"/>
      <c r="B6" s="225"/>
      <c r="C6" s="225"/>
      <c r="D6" s="225"/>
      <c r="E6" s="225"/>
      <c r="F6" s="225"/>
      <c r="G6" s="225"/>
      <c r="H6" s="225"/>
      <c r="I6" s="225"/>
      <c r="J6" s="225"/>
      <c r="K6" s="225"/>
      <c r="L6" s="225"/>
      <c r="M6" s="225"/>
      <c r="N6" s="225"/>
      <c r="O6" s="225"/>
      <c r="P6" s="225"/>
      <c r="Q6" s="225"/>
      <c r="R6" s="225"/>
      <c r="S6" s="225"/>
      <c r="T6" s="225"/>
      <c r="U6" s="225"/>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56"/>
      <c r="AY6" s="256"/>
      <c r="AZ6" s="256"/>
      <c r="BA6" s="256"/>
      <c r="BB6" s="256"/>
      <c r="BC6" s="256"/>
      <c r="BD6" s="256"/>
      <c r="BE6" s="256"/>
      <c r="BF6" s="256"/>
      <c r="BG6" s="256"/>
      <c r="BH6" s="256"/>
      <c r="BI6" s="256"/>
      <c r="BJ6" s="256"/>
      <c r="BK6" s="256"/>
      <c r="BL6" s="256"/>
      <c r="BM6" s="256"/>
      <c r="BT6" s="161"/>
      <c r="BU6" s="161"/>
    </row>
    <row r="7" spans="1:73" ht="6.75" customHeight="1">
      <c r="A7" s="225"/>
      <c r="B7" s="225"/>
      <c r="C7" s="225"/>
      <c r="D7" s="225"/>
      <c r="E7" s="225"/>
      <c r="F7" s="225"/>
      <c r="G7" s="225"/>
      <c r="H7" s="225"/>
      <c r="I7" s="225"/>
      <c r="J7" s="225"/>
      <c r="K7" s="225"/>
      <c r="L7" s="225"/>
      <c r="M7" s="225"/>
      <c r="N7" s="225"/>
      <c r="O7" s="225"/>
      <c r="P7" s="225"/>
      <c r="Q7" s="225"/>
      <c r="R7" s="225"/>
      <c r="S7" s="225"/>
      <c r="T7" s="225"/>
      <c r="U7" s="225"/>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56" t="s">
        <v>993</v>
      </c>
      <c r="AY7" s="256"/>
      <c r="AZ7" s="256"/>
      <c r="BA7" s="256"/>
      <c r="BB7" s="256"/>
      <c r="BC7" s="256"/>
      <c r="BD7" s="256"/>
      <c r="BE7" s="256"/>
      <c r="BF7" s="264">
        <v>45813</v>
      </c>
      <c r="BG7" s="264"/>
      <c r="BH7" s="264"/>
      <c r="BI7" s="264"/>
      <c r="BJ7" s="264"/>
      <c r="BK7" s="264"/>
      <c r="BL7" s="264"/>
      <c r="BM7" s="264"/>
      <c r="BT7" s="161"/>
      <c r="BU7" s="161"/>
    </row>
    <row r="8" spans="1:73" ht="6.75" customHeight="1">
      <c r="A8" s="225"/>
      <c r="B8" s="225"/>
      <c r="C8" s="225"/>
      <c r="D8" s="225"/>
      <c r="E8" s="225"/>
      <c r="F8" s="225"/>
      <c r="G8" s="225"/>
      <c r="H8" s="225"/>
      <c r="I8" s="225"/>
      <c r="J8" s="225"/>
      <c r="K8" s="225"/>
      <c r="L8" s="225"/>
      <c r="M8" s="225"/>
      <c r="N8" s="225"/>
      <c r="O8" s="225"/>
      <c r="P8" s="225"/>
      <c r="Q8" s="225"/>
      <c r="R8" s="225"/>
      <c r="S8" s="225"/>
      <c r="T8" s="225"/>
      <c r="U8" s="225"/>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56"/>
      <c r="AY8" s="256"/>
      <c r="AZ8" s="256"/>
      <c r="BA8" s="256"/>
      <c r="BB8" s="256"/>
      <c r="BC8" s="256"/>
      <c r="BD8" s="256"/>
      <c r="BE8" s="256"/>
      <c r="BF8" s="264"/>
      <c r="BG8" s="264"/>
      <c r="BH8" s="264"/>
      <c r="BI8" s="264"/>
      <c r="BJ8" s="264"/>
      <c r="BK8" s="264"/>
      <c r="BL8" s="264"/>
      <c r="BM8" s="264"/>
      <c r="BT8" s="161"/>
      <c r="BU8" s="161"/>
    </row>
    <row r="9" spans="1:73" ht="6.75" customHeight="1">
      <c r="A9" s="225"/>
      <c r="B9" s="225"/>
      <c r="C9" s="225"/>
      <c r="D9" s="225"/>
      <c r="E9" s="225"/>
      <c r="F9" s="225"/>
      <c r="G9" s="225"/>
      <c r="H9" s="225"/>
      <c r="I9" s="225"/>
      <c r="J9" s="225"/>
      <c r="K9" s="225"/>
      <c r="L9" s="225"/>
      <c r="M9" s="225"/>
      <c r="N9" s="225"/>
      <c r="O9" s="225"/>
      <c r="P9" s="225"/>
      <c r="Q9" s="225"/>
      <c r="R9" s="225"/>
      <c r="S9" s="225"/>
      <c r="T9" s="225"/>
      <c r="U9" s="225"/>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56"/>
      <c r="AY9" s="256"/>
      <c r="AZ9" s="256"/>
      <c r="BA9" s="256"/>
      <c r="BB9" s="256"/>
      <c r="BC9" s="256"/>
      <c r="BD9" s="256"/>
      <c r="BE9" s="256"/>
      <c r="BF9" s="264"/>
      <c r="BG9" s="264"/>
      <c r="BH9" s="264"/>
      <c r="BI9" s="264"/>
      <c r="BJ9" s="264"/>
      <c r="BK9" s="264"/>
      <c r="BL9" s="264"/>
      <c r="BM9" s="264"/>
      <c r="BT9" s="161"/>
      <c r="BU9" s="161"/>
    </row>
    <row r="10" spans="1:73" ht="2.1" customHeight="1">
      <c r="A10" s="226"/>
      <c r="B10" s="307"/>
      <c r="C10" s="307"/>
      <c r="D10" s="307"/>
      <c r="E10" s="307"/>
      <c r="F10" s="307"/>
      <c r="G10" s="307"/>
      <c r="H10" s="307"/>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307"/>
      <c r="AX10" s="307"/>
      <c r="AY10" s="307"/>
      <c r="AZ10" s="307"/>
      <c r="BA10" s="307"/>
      <c r="BB10" s="307"/>
      <c r="BC10" s="307"/>
      <c r="BD10" s="307"/>
      <c r="BE10" s="307"/>
      <c r="BF10" s="307"/>
      <c r="BG10" s="307"/>
      <c r="BH10" s="307"/>
      <c r="BI10" s="307"/>
      <c r="BJ10" s="307"/>
      <c r="BK10" s="307"/>
      <c r="BL10" s="307"/>
      <c r="BM10" s="308"/>
      <c r="BT10" s="161"/>
      <c r="BU10" s="161"/>
    </row>
    <row r="11" spans="1:73" ht="39.950000000000003" customHeight="1">
      <c r="A11" s="276" t="s">
        <v>1991</v>
      </c>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T11" s="161"/>
      <c r="BU11" s="161"/>
    </row>
    <row r="12" spans="1:73" ht="2.1" customHeight="1">
      <c r="A12" s="309"/>
      <c r="B12" s="310"/>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0"/>
      <c r="AX12" s="310"/>
      <c r="AY12" s="310"/>
      <c r="AZ12" s="310"/>
      <c r="BA12" s="310"/>
      <c r="BB12" s="310"/>
      <c r="BC12" s="310"/>
      <c r="BD12" s="310"/>
      <c r="BE12" s="310"/>
      <c r="BF12" s="310"/>
      <c r="BG12" s="310"/>
      <c r="BH12" s="310"/>
      <c r="BI12" s="310"/>
      <c r="BJ12" s="310"/>
      <c r="BK12" s="310"/>
      <c r="BL12" s="310"/>
      <c r="BM12" s="311"/>
      <c r="BT12" s="161"/>
      <c r="BU12" s="161"/>
    </row>
    <row r="13" spans="1:73" ht="26.25" customHeight="1">
      <c r="A13" s="210" t="s">
        <v>994</v>
      </c>
      <c r="B13" s="210"/>
      <c r="C13" s="210"/>
      <c r="D13" s="210"/>
      <c r="E13" s="210"/>
      <c r="F13" s="210"/>
      <c r="G13" s="277">
        <f ca="1">TODAY()</f>
        <v>46030</v>
      </c>
      <c r="H13" s="277"/>
      <c r="I13" s="277"/>
      <c r="J13" s="277"/>
      <c r="K13" s="277"/>
      <c r="L13" s="277"/>
      <c r="M13" s="210" t="s">
        <v>995</v>
      </c>
      <c r="N13" s="210"/>
      <c r="O13" s="210"/>
      <c r="P13" s="210"/>
      <c r="Q13" s="210"/>
      <c r="R13" s="210"/>
      <c r="S13" s="210"/>
      <c r="T13" s="210"/>
      <c r="U13" s="206"/>
      <c r="V13" s="206"/>
      <c r="W13" s="206"/>
      <c r="X13" s="206"/>
      <c r="Y13" s="206"/>
      <c r="Z13" s="206"/>
      <c r="AA13" s="206"/>
      <c r="AB13" s="206"/>
      <c r="AC13" s="206"/>
      <c r="AD13" s="206"/>
      <c r="AE13" s="206"/>
      <c r="AF13" s="206"/>
      <c r="AG13" s="206"/>
      <c r="AH13" s="206"/>
      <c r="AI13" s="210" t="str">
        <f>IF(U13="NUEVA","ID TRÁMITE No.","")</f>
        <v/>
      </c>
      <c r="AJ13" s="210"/>
      <c r="AK13" s="210"/>
      <c r="AL13" s="210"/>
      <c r="AM13" s="210"/>
      <c r="AN13" s="210"/>
      <c r="AO13" s="210"/>
      <c r="AP13" s="279" t="str">
        <f>IFERROR(IF(U13="NUEVA",'DESPEGABLES '!AN6,""),"")</f>
        <v/>
      </c>
      <c r="AQ13" s="279"/>
      <c r="AR13" s="279"/>
      <c r="AS13" s="279"/>
      <c r="AT13" s="279"/>
      <c r="AU13" s="279"/>
      <c r="AV13" s="279"/>
      <c r="AW13" s="210" t="str">
        <f>IF(U13="","",IF(U13="NUEVA"," ","ID TRÁMITE INICIAL No."))</f>
        <v/>
      </c>
      <c r="AX13" s="210"/>
      <c r="AY13" s="210"/>
      <c r="AZ13" s="210"/>
      <c r="BA13" s="210"/>
      <c r="BB13" s="210"/>
      <c r="BC13" s="210"/>
      <c r="BD13" s="210"/>
      <c r="BE13" s="210"/>
      <c r="BF13" s="210"/>
      <c r="BG13" s="278"/>
      <c r="BH13" s="278"/>
      <c r="BI13" s="278"/>
      <c r="BJ13" s="278"/>
      <c r="BK13" s="278"/>
      <c r="BL13" s="278"/>
      <c r="BM13" s="278"/>
      <c r="BT13" s="161"/>
      <c r="BU13" s="161"/>
    </row>
    <row r="14" spans="1:73">
      <c r="A14" s="265" t="s">
        <v>996</v>
      </c>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7"/>
      <c r="AI14" s="268"/>
      <c r="AJ14" s="268"/>
      <c r="AK14" s="268"/>
      <c r="AL14" s="268"/>
      <c r="AM14" s="268"/>
      <c r="AN14" s="268"/>
      <c r="AO14" s="269"/>
      <c r="AP14" s="270" t="str">
        <f>IF(AH14="OTRA","CUAL","")</f>
        <v/>
      </c>
      <c r="AQ14" s="271"/>
      <c r="AR14" s="271"/>
      <c r="AS14" s="271"/>
      <c r="AT14" s="271"/>
      <c r="AU14" s="271"/>
      <c r="AV14" s="271"/>
      <c r="AW14" s="272"/>
      <c r="AX14" s="273"/>
      <c r="AY14" s="274"/>
      <c r="AZ14" s="274"/>
      <c r="BA14" s="274"/>
      <c r="BB14" s="274"/>
      <c r="BC14" s="274"/>
      <c r="BD14" s="274"/>
      <c r="BE14" s="274"/>
      <c r="BF14" s="274"/>
      <c r="BG14" s="274"/>
      <c r="BH14" s="274"/>
      <c r="BI14" s="274"/>
      <c r="BJ14" s="274"/>
      <c r="BK14" s="274"/>
      <c r="BL14" s="274"/>
      <c r="BM14" s="275"/>
      <c r="BT14" s="161"/>
      <c r="BU14" s="161"/>
    </row>
    <row r="15" spans="1:73" s="87" customFormat="1" ht="1.5" customHeight="1">
      <c r="A15" s="248"/>
      <c r="B15" s="248"/>
      <c r="C15" s="248"/>
      <c r="D15" s="248"/>
      <c r="E15" s="248"/>
      <c r="F15" s="248"/>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T15" s="162"/>
      <c r="BU15" s="162"/>
    </row>
    <row r="16" spans="1:73">
      <c r="A16" s="216" t="s">
        <v>997</v>
      </c>
      <c r="B16" s="217"/>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8"/>
      <c r="BT16" s="161"/>
      <c r="BU16" s="161"/>
    </row>
    <row r="17" spans="1:73" s="87" customFormat="1" ht="1.5" customHeight="1">
      <c r="A17" s="219"/>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19"/>
      <c r="BC17" s="219"/>
      <c r="BD17" s="219"/>
      <c r="BE17" s="219"/>
      <c r="BF17" s="219"/>
      <c r="BG17" s="219"/>
      <c r="BH17" s="219"/>
      <c r="BI17" s="219"/>
      <c r="BJ17" s="219"/>
      <c r="BK17" s="219"/>
      <c r="BL17" s="219"/>
      <c r="BM17" s="219"/>
      <c r="BT17" s="162"/>
      <c r="BU17" s="162"/>
    </row>
    <row r="18" spans="1:73" ht="13.5" customHeight="1">
      <c r="A18" s="196" t="s">
        <v>998</v>
      </c>
      <c r="B18" s="196"/>
      <c r="C18" s="196"/>
      <c r="D18" s="196"/>
      <c r="E18" s="196"/>
      <c r="F18" s="196"/>
      <c r="G18" s="196"/>
      <c r="H18" s="206"/>
      <c r="I18" s="206"/>
      <c r="J18" s="206"/>
      <c r="K18" s="206"/>
      <c r="L18" s="206"/>
      <c r="M18" s="206"/>
      <c r="N18" s="206"/>
      <c r="O18" s="206"/>
      <c r="P18" s="206"/>
      <c r="Q18" s="206"/>
      <c r="R18" s="206"/>
      <c r="S18" s="206"/>
      <c r="T18" s="206"/>
      <c r="U18" s="206"/>
      <c r="V18" s="206"/>
      <c r="W18" s="206"/>
      <c r="X18" s="206"/>
      <c r="Y18" s="283" t="s">
        <v>999</v>
      </c>
      <c r="Z18" s="283"/>
      <c r="AA18" s="283"/>
      <c r="AB18" s="283"/>
      <c r="AC18" s="283"/>
      <c r="AD18" s="283"/>
      <c r="AE18" s="283"/>
      <c r="AF18" s="283"/>
      <c r="AG18" s="283"/>
      <c r="AH18" s="283"/>
      <c r="AI18" s="283"/>
      <c r="AJ18" s="283"/>
      <c r="AK18" s="283"/>
      <c r="AL18" s="283"/>
      <c r="AM18" s="283"/>
      <c r="AN18" s="283"/>
      <c r="AO18" s="283"/>
      <c r="AP18" s="283"/>
      <c r="AQ18" s="210" t="s">
        <v>1000</v>
      </c>
      <c r="AR18" s="210"/>
      <c r="AS18" s="210"/>
      <c r="AT18" s="210"/>
      <c r="AU18" s="210"/>
      <c r="AV18" s="210"/>
      <c r="AW18" s="210"/>
      <c r="AX18" s="210"/>
      <c r="AY18" s="210"/>
      <c r="AZ18" s="196" t="s">
        <v>1001</v>
      </c>
      <c r="BA18" s="196"/>
      <c r="BB18" s="196"/>
      <c r="BC18" s="196"/>
      <c r="BD18" s="209"/>
      <c r="BE18" s="209"/>
      <c r="BF18" s="209"/>
      <c r="BG18" s="209"/>
      <c r="BH18" s="209"/>
      <c r="BI18" s="209"/>
      <c r="BJ18" s="209"/>
      <c r="BK18" s="209"/>
      <c r="BL18" s="209"/>
      <c r="BM18" s="209"/>
      <c r="BT18" s="161"/>
      <c r="BU18" s="161"/>
    </row>
    <row r="19" spans="1:73" ht="13.5" customHeight="1">
      <c r="A19" s="196"/>
      <c r="B19" s="196"/>
      <c r="C19" s="196"/>
      <c r="D19" s="196"/>
      <c r="E19" s="196"/>
      <c r="F19" s="196"/>
      <c r="G19" s="196"/>
      <c r="H19" s="206"/>
      <c r="I19" s="206"/>
      <c r="J19" s="206"/>
      <c r="K19" s="206"/>
      <c r="L19" s="206"/>
      <c r="M19" s="206"/>
      <c r="N19" s="206"/>
      <c r="O19" s="206"/>
      <c r="P19" s="206"/>
      <c r="Q19" s="206"/>
      <c r="R19" s="206"/>
      <c r="S19" s="206"/>
      <c r="T19" s="206"/>
      <c r="U19" s="206"/>
      <c r="V19" s="206"/>
      <c r="W19" s="206"/>
      <c r="X19" s="206"/>
      <c r="Y19" s="281" t="s">
        <v>1002</v>
      </c>
      <c r="Z19" s="281"/>
      <c r="AA19" s="281"/>
      <c r="AB19" s="280"/>
      <c r="AC19" s="280"/>
      <c r="AD19" s="280"/>
      <c r="AE19" s="243" t="s">
        <v>1003</v>
      </c>
      <c r="AF19" s="243"/>
      <c r="AG19" s="243"/>
      <c r="AH19" s="197"/>
      <c r="AI19" s="197"/>
      <c r="AJ19" s="197"/>
      <c r="AK19" s="197"/>
      <c r="AL19" s="197"/>
      <c r="AM19" s="197"/>
      <c r="AN19" s="197"/>
      <c r="AO19" s="197"/>
      <c r="AP19" s="197"/>
      <c r="AQ19" s="282"/>
      <c r="AR19" s="282"/>
      <c r="AS19" s="282"/>
      <c r="AT19" s="282"/>
      <c r="AU19" s="282"/>
      <c r="AV19" s="282"/>
      <c r="AW19" s="282"/>
      <c r="AX19" s="282"/>
      <c r="AY19" s="282"/>
      <c r="AZ19" s="196"/>
      <c r="BA19" s="196"/>
      <c r="BB19" s="196"/>
      <c r="BC19" s="196"/>
      <c r="BD19" s="209"/>
      <c r="BE19" s="209"/>
      <c r="BF19" s="209"/>
      <c r="BG19" s="209"/>
      <c r="BH19" s="209"/>
      <c r="BI19" s="209"/>
      <c r="BJ19" s="209"/>
      <c r="BK19" s="209"/>
      <c r="BL19" s="209"/>
      <c r="BM19" s="209"/>
      <c r="BT19" s="161"/>
      <c r="BU19" s="161"/>
    </row>
    <row r="20" spans="1:73" ht="26.25" customHeight="1">
      <c r="A20" s="200" t="s">
        <v>1004</v>
      </c>
      <c r="B20" s="200"/>
      <c r="C20" s="200"/>
      <c r="D20" s="200"/>
      <c r="E20" s="200"/>
      <c r="F20" s="200"/>
      <c r="G20" s="200"/>
      <c r="H20" s="197"/>
      <c r="I20" s="197"/>
      <c r="J20" s="197"/>
      <c r="K20" s="197"/>
      <c r="L20" s="197"/>
      <c r="M20" s="197"/>
      <c r="N20" s="197"/>
      <c r="O20" s="197"/>
      <c r="P20" s="197"/>
      <c r="Q20" s="197"/>
      <c r="R20" s="197"/>
      <c r="S20" s="197"/>
      <c r="T20" s="197"/>
      <c r="U20" s="197"/>
      <c r="V20" s="197"/>
      <c r="W20" s="197"/>
      <c r="X20" s="197"/>
      <c r="Y20" s="285" t="s">
        <v>1005</v>
      </c>
      <c r="Z20" s="285"/>
      <c r="AA20" s="285"/>
      <c r="AB20" s="285"/>
      <c r="AC20" s="285"/>
      <c r="AD20" s="285"/>
      <c r="AE20" s="285"/>
      <c r="AF20" s="285"/>
      <c r="AG20" s="286"/>
      <c r="AH20" s="287"/>
      <c r="AI20" s="287"/>
      <c r="AJ20" s="287"/>
      <c r="AK20" s="287"/>
      <c r="AL20" s="287"/>
      <c r="AM20" s="287"/>
      <c r="AN20" s="288"/>
      <c r="AO20" s="210" t="s">
        <v>1006</v>
      </c>
      <c r="AP20" s="210"/>
      <c r="AQ20" s="210"/>
      <c r="AR20" s="210"/>
      <c r="AS20" s="210"/>
      <c r="AT20" s="210"/>
      <c r="AU20" s="210"/>
      <c r="AV20" s="210"/>
      <c r="AW20" s="289"/>
      <c r="AX20" s="289"/>
      <c r="AY20" s="289"/>
      <c r="AZ20" s="289"/>
      <c r="BA20" s="289"/>
      <c r="BB20" s="289"/>
      <c r="BC20" s="289"/>
      <c r="BD20" s="289"/>
      <c r="BE20" s="196" t="s">
        <v>1007</v>
      </c>
      <c r="BF20" s="196"/>
      <c r="BG20" s="196"/>
      <c r="BH20" s="196"/>
      <c r="BI20" s="209"/>
      <c r="BJ20" s="209"/>
      <c r="BK20" s="209"/>
      <c r="BL20" s="209"/>
      <c r="BM20" s="209"/>
      <c r="BT20" s="161"/>
      <c r="BU20" s="161"/>
    </row>
    <row r="21" spans="1:73" ht="22.5" customHeight="1">
      <c r="A21" s="261" t="s">
        <v>1008</v>
      </c>
      <c r="B21" s="261"/>
      <c r="C21" s="261"/>
      <c r="D21" s="261"/>
      <c r="E21" s="261"/>
      <c r="F21" s="261"/>
      <c r="G21" s="261"/>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10" t="s">
        <v>1009</v>
      </c>
      <c r="AP21" s="210"/>
      <c r="AQ21" s="210"/>
      <c r="AR21" s="210"/>
      <c r="AS21" s="210"/>
      <c r="AT21" s="210"/>
      <c r="AU21" s="210"/>
      <c r="AV21" s="210"/>
      <c r="AW21" s="284"/>
      <c r="AX21" s="284"/>
      <c r="AY21" s="284"/>
      <c r="AZ21" s="284"/>
      <c r="BA21" s="284"/>
      <c r="BB21" s="284"/>
      <c r="BC21" s="284"/>
      <c r="BD21" s="284"/>
      <c r="BE21" s="284"/>
      <c r="BF21" s="284"/>
      <c r="BG21" s="284"/>
      <c r="BH21" s="284"/>
      <c r="BI21" s="284"/>
      <c r="BJ21" s="284"/>
      <c r="BK21" s="284"/>
      <c r="BL21" s="284"/>
      <c r="BM21" s="284"/>
      <c r="BT21" s="161"/>
      <c r="BU21" s="161"/>
    </row>
    <row r="22" spans="1:73" ht="24.75" customHeight="1">
      <c r="A22" s="196" t="str">
        <f>IF(BD18="CONTRATISTA","HONORARIOS","SALARIO")</f>
        <v>SALARIO</v>
      </c>
      <c r="B22" s="196"/>
      <c r="C22" s="196"/>
      <c r="D22" s="196"/>
      <c r="E22" s="196"/>
      <c r="F22" s="196"/>
      <c r="G22" s="196"/>
      <c r="H22" s="257"/>
      <c r="I22" s="257"/>
      <c r="J22" s="257"/>
      <c r="K22" s="257"/>
      <c r="L22" s="257"/>
      <c r="M22" s="257"/>
      <c r="N22" s="257"/>
      <c r="O22" s="257"/>
      <c r="P22" s="258" t="str">
        <f>IFERROR(IF(VLOOKUP(BI20,'ASIGNACION SALARIAL '!A2:K30,MATCH(BD18,'ASIGNACION SALARIAL '!A1:K1,0))=0,"",VLOOKUP(BI20,'ASIGNACION SALARIAL '!A2:K30,MATCH(BD18,'ASIGNACION SALARIAL '!A1:K1,0))),"")</f>
        <v/>
      </c>
      <c r="Q22" s="258"/>
      <c r="R22" s="258"/>
      <c r="S22" s="258"/>
      <c r="T22" s="258"/>
      <c r="U22" s="258"/>
      <c r="V22" s="258"/>
      <c r="W22" s="258"/>
      <c r="X22" s="259" t="s">
        <v>1010</v>
      </c>
      <c r="Y22" s="259"/>
      <c r="Z22" s="259"/>
      <c r="AA22" s="259"/>
      <c r="AB22" s="259"/>
      <c r="AC22" s="259"/>
      <c r="AD22" s="259"/>
      <c r="AE22" s="260"/>
      <c r="AF22" s="260"/>
      <c r="AG22" s="260"/>
      <c r="AH22" s="260"/>
      <c r="AI22" s="260"/>
      <c r="AJ22" s="260"/>
      <c r="AK22" s="260"/>
      <c r="AL22" s="259" t="s">
        <v>1011</v>
      </c>
      <c r="AM22" s="259"/>
      <c r="AN22" s="259"/>
      <c r="AO22" s="259"/>
      <c r="AP22" s="259"/>
      <c r="AQ22" s="259"/>
      <c r="AR22" s="259"/>
      <c r="AS22" s="260"/>
      <c r="AT22" s="260"/>
      <c r="AU22" s="260"/>
      <c r="AV22" s="260"/>
      <c r="AW22" s="260"/>
      <c r="AX22" s="260"/>
      <c r="AY22" s="260"/>
      <c r="AZ22" s="196" t="s">
        <v>1012</v>
      </c>
      <c r="BA22" s="196"/>
      <c r="BB22" s="196"/>
      <c r="BC22" s="196"/>
      <c r="BD22" s="196"/>
      <c r="BE22" s="196"/>
      <c r="BF22" s="196"/>
      <c r="BG22" s="196"/>
      <c r="BH22" s="196"/>
      <c r="BI22" s="196"/>
      <c r="BJ22" s="196"/>
      <c r="BK22" s="196"/>
      <c r="BL22" s="211"/>
      <c r="BM22" s="211"/>
      <c r="BT22" s="161"/>
      <c r="BU22" s="161"/>
    </row>
    <row r="23" spans="1:73" s="87" customFormat="1" ht="1.5" customHeight="1">
      <c r="A23" s="204"/>
      <c r="B23" s="204"/>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T23" s="162"/>
      <c r="BU23" s="162"/>
    </row>
    <row r="24" spans="1:73">
      <c r="A24" s="216" t="s">
        <v>1013</v>
      </c>
      <c r="B24" s="217"/>
      <c r="C24" s="217"/>
      <c r="D24" s="217"/>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8"/>
      <c r="BT24" s="161"/>
      <c r="BU24" s="161"/>
    </row>
    <row r="25" spans="1:73" s="87" customFormat="1" ht="1.5" customHeight="1">
      <c r="A25" s="315"/>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5"/>
      <c r="AQ25" s="315"/>
      <c r="AR25" s="315"/>
      <c r="AS25" s="315"/>
      <c r="AT25" s="315"/>
      <c r="AU25" s="315"/>
      <c r="AV25" s="315"/>
      <c r="AW25" s="315"/>
      <c r="AX25" s="315"/>
      <c r="AY25" s="315"/>
      <c r="AZ25" s="315"/>
      <c r="BA25" s="315"/>
      <c r="BB25" s="315"/>
      <c r="BC25" s="315"/>
      <c r="BD25" s="315"/>
      <c r="BE25" s="315"/>
      <c r="BF25" s="315"/>
      <c r="BG25" s="315"/>
      <c r="BH25" s="315"/>
      <c r="BI25" s="315"/>
      <c r="BJ25" s="315"/>
      <c r="BK25" s="315"/>
      <c r="BL25" s="315"/>
      <c r="BM25" s="315"/>
      <c r="BT25" s="162"/>
      <c r="BU25" s="162"/>
    </row>
    <row r="26" spans="1:73" ht="25.5" customHeight="1">
      <c r="A26" s="301" t="s">
        <v>1014</v>
      </c>
      <c r="B26" s="301"/>
      <c r="C26" s="301"/>
      <c r="D26" s="301"/>
      <c r="E26" s="301"/>
      <c r="F26" s="301"/>
      <c r="G26" s="302"/>
      <c r="H26" s="299"/>
      <c r="I26" s="299"/>
      <c r="J26" s="299"/>
      <c r="K26" s="299"/>
      <c r="L26" s="299"/>
      <c r="M26" s="299"/>
      <c r="N26" s="299"/>
      <c r="O26" s="239" t="s">
        <v>1015</v>
      </c>
      <c r="P26" s="239"/>
      <c r="Q26" s="239"/>
      <c r="R26" s="239" t="s">
        <v>1016</v>
      </c>
      <c r="S26" s="239"/>
      <c r="T26" s="239"/>
      <c r="U26" s="239"/>
      <c r="V26" s="239" t="s">
        <v>1017</v>
      </c>
      <c r="W26" s="239"/>
      <c r="X26" s="239"/>
      <c r="Y26" s="239"/>
      <c r="Z26" s="239"/>
      <c r="AA26" s="239"/>
      <c r="AB26" s="303" t="str">
        <f>IFERROR(VLOOKUP(AB27,'DESPEGABLES '!$Y$2:$Z$1124,2,FALSE),"")</f>
        <v/>
      </c>
      <c r="AC26" s="303"/>
      <c r="AD26" s="303"/>
      <c r="AE26" s="303"/>
      <c r="AF26" s="303"/>
      <c r="AG26" s="303"/>
      <c r="AH26" s="303"/>
      <c r="AI26" s="303"/>
      <c r="AJ26" s="303"/>
      <c r="AK26" s="239" t="s">
        <v>54</v>
      </c>
      <c r="AL26" s="239"/>
      <c r="AM26" s="239"/>
      <c r="AN26" s="239"/>
      <c r="AO26" s="239"/>
      <c r="AP26" s="239" t="s">
        <v>1017</v>
      </c>
      <c r="AQ26" s="239"/>
      <c r="AR26" s="239"/>
      <c r="AS26" s="239"/>
      <c r="AT26" s="239"/>
      <c r="AU26" s="239"/>
      <c r="AV26" s="296" t="str">
        <f>IFERROR(VLOOKUP(AV27,'DESPEGABLES '!$Y$2:$Z$1124,2,FALSE),"")</f>
        <v/>
      </c>
      <c r="AW26" s="296"/>
      <c r="AX26" s="296"/>
      <c r="AY26" s="296"/>
      <c r="AZ26" s="296"/>
      <c r="BA26" s="296"/>
      <c r="BB26" s="296"/>
      <c r="BC26" s="296"/>
      <c r="BD26" s="296"/>
      <c r="BE26" s="239" t="s">
        <v>1018</v>
      </c>
      <c r="BF26" s="239"/>
      <c r="BG26" s="239"/>
      <c r="BH26" s="239"/>
      <c r="BI26" s="239"/>
      <c r="BJ26" s="239"/>
      <c r="BK26" s="239"/>
      <c r="BL26" s="239"/>
      <c r="BM26" s="239"/>
      <c r="BT26" s="161"/>
      <c r="BU26" s="161"/>
    </row>
    <row r="27" spans="1:73" ht="24.75" customHeight="1">
      <c r="A27" s="297" t="s">
        <v>1019</v>
      </c>
      <c r="B27" s="297"/>
      <c r="C27" s="297"/>
      <c r="D27" s="297"/>
      <c r="E27" s="297"/>
      <c r="F27" s="297"/>
      <c r="G27" s="298"/>
      <c r="H27" s="299"/>
      <c r="I27" s="299"/>
      <c r="J27" s="299"/>
      <c r="K27" s="299"/>
      <c r="L27" s="299"/>
      <c r="M27" s="299"/>
      <c r="N27" s="299"/>
      <c r="O27" s="300">
        <f>IFERROR(IF(U13="ADICIÓN",_xlfn.DAYS(H27,H26)+1,IF(U13="REDUCCIÓN",_xlfn.DAYS(H27,H26)+1,IF(U13="CANCELACIÓN",IF(OR(AB13="ADICIÓN",AB13="REDUCCIÓN"),_xlfn.DAYS(H27,H26)+1,_xlfn.DAYS(H27,H26)+0.5),_xlfn.DAYS(H27,H26)+0.5))),"")</f>
        <v>0.5</v>
      </c>
      <c r="P27" s="300"/>
      <c r="Q27" s="300"/>
      <c r="R27" s="239"/>
      <c r="S27" s="239"/>
      <c r="T27" s="239"/>
      <c r="U27" s="239"/>
      <c r="V27" s="239" t="s">
        <v>1020</v>
      </c>
      <c r="W27" s="239"/>
      <c r="X27" s="239"/>
      <c r="Y27" s="239"/>
      <c r="Z27" s="239"/>
      <c r="AA27" s="239"/>
      <c r="AB27" s="290"/>
      <c r="AC27" s="290"/>
      <c r="AD27" s="290"/>
      <c r="AE27" s="290"/>
      <c r="AF27" s="290"/>
      <c r="AG27" s="290"/>
      <c r="AH27" s="290"/>
      <c r="AI27" s="290"/>
      <c r="AJ27" s="290"/>
      <c r="AK27" s="239"/>
      <c r="AL27" s="239"/>
      <c r="AM27" s="239"/>
      <c r="AN27" s="239"/>
      <c r="AO27" s="239"/>
      <c r="AP27" s="239" t="s">
        <v>1020</v>
      </c>
      <c r="AQ27" s="239"/>
      <c r="AR27" s="239"/>
      <c r="AS27" s="239"/>
      <c r="AT27" s="239"/>
      <c r="AU27" s="239"/>
      <c r="AV27" s="290"/>
      <c r="AW27" s="290"/>
      <c r="AX27" s="290"/>
      <c r="AY27" s="290"/>
      <c r="AZ27" s="290"/>
      <c r="BA27" s="290"/>
      <c r="BB27" s="290"/>
      <c r="BC27" s="290"/>
      <c r="BD27" s="290"/>
      <c r="BE27" s="291" t="str">
        <f>IFERROR(VLOOKUP(SUM(H22:W22),'ASIGNACION SALARIAL '!B39:F49,5,TRUE), "")</f>
        <v/>
      </c>
      <c r="BF27" s="291"/>
      <c r="BG27" s="291"/>
      <c r="BH27" s="291"/>
      <c r="BI27" s="291"/>
      <c r="BJ27" s="291"/>
      <c r="BK27" s="291"/>
      <c r="BL27" s="291"/>
      <c r="BM27" s="291"/>
      <c r="BT27" s="161"/>
      <c r="BU27" s="161"/>
    </row>
    <row r="28" spans="1:73" ht="30" customHeight="1">
      <c r="A28" s="292" t="s">
        <v>1021</v>
      </c>
      <c r="B28" s="292"/>
      <c r="C28" s="292"/>
      <c r="D28" s="292"/>
      <c r="E28" s="292"/>
      <c r="F28" s="292"/>
      <c r="G28" s="292"/>
      <c r="H28" s="293"/>
      <c r="I28" s="293"/>
      <c r="J28" s="293"/>
      <c r="K28" s="293"/>
      <c r="L28" s="293"/>
      <c r="M28" s="293"/>
      <c r="N28" s="293"/>
      <c r="O28" s="293"/>
      <c r="P28" s="293"/>
      <c r="Q28" s="293"/>
      <c r="R28" s="293"/>
      <c r="S28" s="293"/>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294"/>
      <c r="AT28" s="294"/>
      <c r="AU28" s="294"/>
      <c r="AV28" s="294"/>
      <c r="AW28" s="294"/>
      <c r="AX28" s="294"/>
      <c r="AY28" s="294"/>
      <c r="AZ28" s="294"/>
      <c r="BA28" s="294"/>
      <c r="BB28" s="294"/>
      <c r="BC28" s="294"/>
      <c r="BD28" s="294"/>
      <c r="BE28" s="294"/>
      <c r="BF28" s="294"/>
      <c r="BG28" s="294"/>
      <c r="BH28" s="294"/>
      <c r="BI28" s="294"/>
      <c r="BJ28" s="294"/>
      <c r="BK28" s="294"/>
      <c r="BL28" s="294"/>
      <c r="BM28" s="294"/>
      <c r="BT28" s="161"/>
      <c r="BU28" s="161"/>
    </row>
    <row r="29" spans="1:73" ht="43.5" customHeight="1">
      <c r="A29" s="244" t="s">
        <v>1022</v>
      </c>
      <c r="B29" s="244"/>
      <c r="C29" s="244"/>
      <c r="D29" s="244"/>
      <c r="E29" s="244"/>
      <c r="F29" s="244"/>
      <c r="G29" s="244"/>
      <c r="H29" s="244"/>
      <c r="I29" s="244"/>
      <c r="J29" s="244"/>
      <c r="K29" s="244"/>
      <c r="L29" s="244"/>
      <c r="M29" s="244"/>
      <c r="N29" s="244"/>
      <c r="O29" s="244"/>
      <c r="P29" s="244"/>
      <c r="Q29" s="244"/>
      <c r="R29" s="244"/>
      <c r="S29" s="24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5"/>
      <c r="AY29" s="295"/>
      <c r="AZ29" s="295"/>
      <c r="BA29" s="295"/>
      <c r="BB29" s="295"/>
      <c r="BC29" s="295"/>
      <c r="BD29" s="295"/>
      <c r="BE29" s="295"/>
      <c r="BF29" s="295"/>
      <c r="BG29" s="295"/>
      <c r="BH29" s="295"/>
      <c r="BI29" s="295"/>
      <c r="BJ29" s="295"/>
      <c r="BK29" s="295"/>
      <c r="BL29" s="295"/>
      <c r="BM29" s="295"/>
      <c r="BT29" s="161"/>
      <c r="BU29" s="161"/>
    </row>
    <row r="30" spans="1:73" ht="36" customHeight="1">
      <c r="A30" s="244" t="s">
        <v>1023</v>
      </c>
      <c r="B30" s="244"/>
      <c r="C30" s="244"/>
      <c r="D30" s="244"/>
      <c r="E30" s="244"/>
      <c r="F30" s="244"/>
      <c r="G30" s="244"/>
      <c r="H30" s="244"/>
      <c r="I30" s="244"/>
      <c r="J30" s="244"/>
      <c r="K30" s="244"/>
      <c r="L30" s="244"/>
      <c r="M30" s="244"/>
      <c r="N30" s="244"/>
      <c r="O30" s="244"/>
      <c r="P30" s="244"/>
      <c r="Q30" s="244"/>
      <c r="R30" s="244"/>
      <c r="S30" s="245"/>
      <c r="T30" s="246"/>
      <c r="U30" s="246"/>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246"/>
      <c r="BK30" s="246"/>
      <c r="BL30" s="246"/>
      <c r="BM30" s="246"/>
      <c r="BT30" s="161"/>
      <c r="BU30" s="161"/>
    </row>
    <row r="31" spans="1:73" s="87" customFormat="1" ht="1.5" customHeight="1">
      <c r="A31" s="247"/>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T31" s="162"/>
      <c r="BU31" s="162"/>
    </row>
    <row r="32" spans="1:73">
      <c r="A32" s="216" t="s">
        <v>1024</v>
      </c>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8"/>
      <c r="BT32" s="161"/>
      <c r="BU32" s="161"/>
    </row>
    <row r="33" spans="1:73" s="87" customFormat="1" ht="1.5" customHeight="1">
      <c r="A33" s="248"/>
      <c r="B33" s="248"/>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T33" s="162"/>
      <c r="BU33" s="162"/>
    </row>
    <row r="34" spans="1:73" ht="30" customHeight="1">
      <c r="A34" s="202" t="s">
        <v>1025</v>
      </c>
      <c r="B34" s="202"/>
      <c r="C34" s="202"/>
      <c r="D34" s="202"/>
      <c r="E34" s="202"/>
      <c r="F34" s="252" t="s">
        <v>1026</v>
      </c>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4" t="str">
        <f>IF(LEFT(AV35,1)="C","INVERSIÓN",IF(LEFT(AV35,1)="A","FUNCIONAMIENTO","TIPO DE RUBRO"))</f>
        <v>TIPO DE RUBRO</v>
      </c>
      <c r="BE34" s="254"/>
      <c r="BF34" s="254"/>
      <c r="BG34" s="254"/>
      <c r="BH34" s="254"/>
      <c r="BI34" s="254"/>
      <c r="BJ34" s="254"/>
      <c r="BK34" s="254"/>
      <c r="BL34" s="254"/>
      <c r="BM34" s="254"/>
      <c r="BT34" s="161"/>
      <c r="BU34" s="161"/>
    </row>
    <row r="35" spans="1:73" ht="30" customHeight="1">
      <c r="A35" s="202"/>
      <c r="B35" s="202"/>
      <c r="C35" s="202"/>
      <c r="D35" s="202"/>
      <c r="E35" s="249"/>
      <c r="F35" s="239" t="s">
        <v>904</v>
      </c>
      <c r="G35" s="239"/>
      <c r="H35" s="239"/>
      <c r="I35" s="239"/>
      <c r="J35" s="239"/>
      <c r="K35" s="239"/>
      <c r="L35" s="239"/>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39" t="s">
        <v>905</v>
      </c>
      <c r="AS35" s="239"/>
      <c r="AT35" s="239"/>
      <c r="AU35" s="239"/>
      <c r="AV35" s="240" t="str">
        <f>IFERROR(VLOOKUP(M35,'Depen Tiquetes'!E:H,2,0),"")</f>
        <v/>
      </c>
      <c r="AW35" s="240"/>
      <c r="AX35" s="240"/>
      <c r="AY35" s="240"/>
      <c r="AZ35" s="240"/>
      <c r="BA35" s="240"/>
      <c r="BB35" s="240"/>
      <c r="BC35" s="240"/>
      <c r="BD35" s="240"/>
      <c r="BE35" s="240"/>
      <c r="BF35" s="240"/>
      <c r="BG35" s="240"/>
      <c r="BH35" s="240"/>
      <c r="BI35" s="240"/>
      <c r="BJ35" s="240"/>
      <c r="BK35" s="240"/>
      <c r="BL35" s="240"/>
      <c r="BM35" s="240"/>
      <c r="BT35" s="161"/>
      <c r="BU35" s="161"/>
    </row>
    <row r="36" spans="1:73" ht="30" customHeight="1">
      <c r="A36" s="202"/>
      <c r="B36" s="202"/>
      <c r="C36" s="202"/>
      <c r="D36" s="202"/>
      <c r="E36" s="249"/>
      <c r="F36" s="241" t="s">
        <v>1027</v>
      </c>
      <c r="G36" s="241"/>
      <c r="H36" s="241"/>
      <c r="I36" s="241"/>
      <c r="J36" s="241"/>
      <c r="K36" s="241"/>
      <c r="L36" s="241"/>
      <c r="M36" s="242" t="str">
        <f>IFERROR(VLOOKUP(AV35,'Depen Tiquetes'!F:G,2,0),"")</f>
        <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T36" s="161"/>
      <c r="BU36" s="161"/>
    </row>
    <row r="37" spans="1:73" ht="30" customHeight="1">
      <c r="A37" s="250"/>
      <c r="B37" s="250"/>
      <c r="C37" s="250"/>
      <c r="D37" s="250"/>
      <c r="E37" s="251"/>
      <c r="F37" s="210" t="s">
        <v>1028</v>
      </c>
      <c r="G37" s="210"/>
      <c r="H37" s="210"/>
      <c r="I37" s="210"/>
      <c r="J37" s="210"/>
      <c r="K37" s="210"/>
      <c r="L37" s="210"/>
      <c r="M37" s="210"/>
      <c r="N37" s="210"/>
      <c r="O37" s="210"/>
      <c r="P37" s="210"/>
      <c r="Q37" s="210"/>
      <c r="R37" s="210"/>
      <c r="S37" s="210"/>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c r="AU37" s="197"/>
      <c r="AV37" s="243" t="s">
        <v>1029</v>
      </c>
      <c r="AW37" s="243"/>
      <c r="AX37" s="243"/>
      <c r="AY37" s="243"/>
      <c r="AZ37" s="197"/>
      <c r="BA37" s="197"/>
      <c r="BB37" s="197"/>
      <c r="BC37" s="197"/>
      <c r="BD37" s="197"/>
      <c r="BE37" s="197"/>
      <c r="BF37" s="197"/>
      <c r="BG37" s="197"/>
      <c r="BH37" s="197"/>
      <c r="BI37" s="197"/>
      <c r="BJ37" s="197"/>
      <c r="BK37" s="197"/>
      <c r="BL37" s="197"/>
      <c r="BM37" s="197"/>
      <c r="BT37" s="161"/>
      <c r="BU37" s="161"/>
    </row>
    <row r="38" spans="1:73" ht="15" customHeight="1">
      <c r="A38" s="222" t="s">
        <v>1030</v>
      </c>
      <c r="B38" s="223"/>
      <c r="C38" s="223"/>
      <c r="D38" s="223"/>
      <c r="E38" s="223"/>
      <c r="F38" s="223"/>
      <c r="G38" s="223"/>
      <c r="H38" s="223"/>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2" t="s">
        <v>1031</v>
      </c>
      <c r="AL38" s="223"/>
      <c r="AM38" s="223"/>
      <c r="AN38" s="223"/>
      <c r="AO38" s="223"/>
      <c r="AP38" s="223"/>
      <c r="AQ38" s="223"/>
      <c r="AR38" s="223"/>
      <c r="AS38" s="223"/>
      <c r="AT38" s="223"/>
      <c r="AU38" s="223"/>
      <c r="AV38" s="223"/>
      <c r="AW38" s="223"/>
      <c r="AX38" s="223"/>
      <c r="AY38" s="223"/>
      <c r="AZ38" s="223"/>
      <c r="BA38" s="223"/>
      <c r="BB38" s="223"/>
      <c r="BC38" s="223"/>
      <c r="BD38" s="223"/>
      <c r="BE38" s="223"/>
      <c r="BF38" s="195" t="s">
        <v>1032</v>
      </c>
      <c r="BG38" s="195"/>
      <c r="BH38" s="195"/>
      <c r="BI38" s="195"/>
      <c r="BJ38" s="195"/>
      <c r="BK38" s="195"/>
      <c r="BL38" s="195"/>
      <c r="BM38" s="195"/>
      <c r="BT38" s="161"/>
      <c r="BU38" s="161"/>
    </row>
    <row r="39" spans="1:73" ht="25.5" customHeight="1">
      <c r="A39" s="230" t="s">
        <v>1033</v>
      </c>
      <c r="B39" s="231"/>
      <c r="C39" s="235" t="s">
        <v>1016</v>
      </c>
      <c r="D39" s="236"/>
      <c r="E39" s="236"/>
      <c r="F39" s="236"/>
      <c r="G39" s="236"/>
      <c r="H39" s="236"/>
      <c r="I39" s="236"/>
      <c r="J39" s="236"/>
      <c r="K39" s="236"/>
      <c r="L39" s="236"/>
      <c r="M39" s="236"/>
      <c r="N39" s="237"/>
      <c r="O39" s="232" t="s">
        <v>993</v>
      </c>
      <c r="P39" s="233"/>
      <c r="Q39" s="233"/>
      <c r="R39" s="233"/>
      <c r="S39" s="233"/>
      <c r="T39" s="233"/>
      <c r="U39" s="234"/>
      <c r="V39" s="232" t="s">
        <v>1034</v>
      </c>
      <c r="W39" s="233"/>
      <c r="X39" s="233"/>
      <c r="Y39" s="233"/>
      <c r="Z39" s="233"/>
      <c r="AA39" s="234"/>
      <c r="AB39" s="232" t="s">
        <v>1035</v>
      </c>
      <c r="AC39" s="233"/>
      <c r="AD39" s="233"/>
      <c r="AE39" s="233"/>
      <c r="AF39" s="233"/>
      <c r="AG39" s="233"/>
      <c r="AH39" s="233"/>
      <c r="AI39" s="233"/>
      <c r="AJ39" s="234"/>
      <c r="AK39" s="232" t="s">
        <v>54</v>
      </c>
      <c r="AL39" s="233"/>
      <c r="AM39" s="233"/>
      <c r="AN39" s="233"/>
      <c r="AO39" s="233"/>
      <c r="AP39" s="233"/>
      <c r="AQ39" s="233"/>
      <c r="AR39" s="233"/>
      <c r="AS39" s="233"/>
      <c r="AT39" s="233"/>
      <c r="AU39" s="233"/>
      <c r="AV39" s="234"/>
      <c r="AW39" s="232" t="s">
        <v>1035</v>
      </c>
      <c r="AX39" s="233"/>
      <c r="AY39" s="233"/>
      <c r="AZ39" s="233"/>
      <c r="BA39" s="233"/>
      <c r="BB39" s="233"/>
      <c r="BC39" s="233"/>
      <c r="BD39" s="233"/>
      <c r="BE39" s="234"/>
      <c r="BF39" s="306"/>
      <c r="BG39" s="306"/>
      <c r="BH39" s="306"/>
      <c r="BI39" s="306"/>
      <c r="BJ39" s="306"/>
      <c r="BK39" s="306"/>
      <c r="BL39" s="306"/>
      <c r="BM39" s="306"/>
      <c r="BT39" s="161"/>
      <c r="BU39" s="161"/>
    </row>
    <row r="40" spans="1:73" ht="15" customHeight="1">
      <c r="A40" s="225">
        <v>1</v>
      </c>
      <c r="B40" s="226"/>
      <c r="C40" s="229"/>
      <c r="D40" s="229"/>
      <c r="E40" s="229"/>
      <c r="F40" s="229"/>
      <c r="G40" s="229"/>
      <c r="H40" s="229"/>
      <c r="I40" s="229"/>
      <c r="J40" s="229"/>
      <c r="K40" s="229"/>
      <c r="L40" s="229"/>
      <c r="M40" s="229"/>
      <c r="N40" s="229"/>
      <c r="O40" s="228"/>
      <c r="P40" s="228"/>
      <c r="Q40" s="228"/>
      <c r="R40" s="228"/>
      <c r="S40" s="228"/>
      <c r="T40" s="228"/>
      <c r="U40" s="228"/>
      <c r="V40" s="238"/>
      <c r="W40" s="238"/>
      <c r="X40" s="238"/>
      <c r="Y40" s="238"/>
      <c r="Z40" s="238"/>
      <c r="AA40" s="238"/>
      <c r="AB40" s="227" t="str">
        <f>IF(C40="","",IF(AI40="","SI o NO?",IFERROR(IF(AI40="SI",_xlfn.XLOOKUP(C40,VR.UVT!$E$15:$E$25,VR.UVT!$D$15:$D$25,VR.UVT!$F$30),"")/2,"")))</f>
        <v/>
      </c>
      <c r="AC40" s="227"/>
      <c r="AD40" s="227"/>
      <c r="AE40" s="227"/>
      <c r="AF40" s="227"/>
      <c r="AG40" s="227"/>
      <c r="AH40" s="227"/>
      <c r="AI40" s="224"/>
      <c r="AJ40" s="224"/>
      <c r="AK40" s="229"/>
      <c r="AL40" s="229"/>
      <c r="AM40" s="229"/>
      <c r="AN40" s="229"/>
      <c r="AO40" s="229"/>
      <c r="AP40" s="229"/>
      <c r="AQ40" s="229"/>
      <c r="AR40" s="229"/>
      <c r="AS40" s="229"/>
      <c r="AT40" s="229"/>
      <c r="AU40" s="229"/>
      <c r="AV40" s="229"/>
      <c r="AW40" s="227" t="str">
        <f>IF(AK40="","",IF(BD40="","SI o NO?",IFERROR(IF(BD40="SI",_xlfn.XLOOKUP(AK40,VR.UVT!$E$15:$E$25,VR.UVT!$D$15:$D$25,VR.UVT!$F$30),"")/2,"")))</f>
        <v/>
      </c>
      <c r="AX40" s="227"/>
      <c r="AY40" s="227"/>
      <c r="AZ40" s="227"/>
      <c r="BA40" s="227"/>
      <c r="BB40" s="227"/>
      <c r="BC40" s="227"/>
      <c r="BD40" s="224"/>
      <c r="BE40" s="224"/>
      <c r="BF40" s="304">
        <f>IFERROR((IF(AI40="SI",AB40,0)+IF(BD40="SI",AW40,0)),"")</f>
        <v>0</v>
      </c>
      <c r="BG40" s="304"/>
      <c r="BH40" s="304"/>
      <c r="BI40" s="304"/>
      <c r="BJ40" s="304"/>
      <c r="BK40" s="304"/>
      <c r="BL40" s="304"/>
      <c r="BM40" s="304"/>
      <c r="BT40" s="161"/>
      <c r="BU40" s="161"/>
    </row>
    <row r="41" spans="1:73" ht="15" customHeight="1">
      <c r="A41" s="225">
        <v>2</v>
      </c>
      <c r="B41" s="226"/>
      <c r="C41" s="229"/>
      <c r="D41" s="229"/>
      <c r="E41" s="229"/>
      <c r="F41" s="229"/>
      <c r="G41" s="229"/>
      <c r="H41" s="229"/>
      <c r="I41" s="229"/>
      <c r="J41" s="229"/>
      <c r="K41" s="229"/>
      <c r="L41" s="229"/>
      <c r="M41" s="229"/>
      <c r="N41" s="229"/>
      <c r="O41" s="228"/>
      <c r="P41" s="228"/>
      <c r="Q41" s="228"/>
      <c r="R41" s="228"/>
      <c r="S41" s="228"/>
      <c r="T41" s="228"/>
      <c r="U41" s="228"/>
      <c r="V41" s="238"/>
      <c r="W41" s="238"/>
      <c r="X41" s="238"/>
      <c r="Y41" s="238"/>
      <c r="Z41" s="238"/>
      <c r="AA41" s="238"/>
      <c r="AB41" s="227" t="str">
        <f>IF(C41="","",IF(AI41="","SI o NO?",IFERROR(IF(AI41="SI",_xlfn.XLOOKUP(C41,VR.UVT!$E$15:$E$25,VR.UVT!$D$15:$D$25,VR.UVT!$F$30),"")/2,"")))</f>
        <v/>
      </c>
      <c r="AC41" s="227"/>
      <c r="AD41" s="227"/>
      <c r="AE41" s="227"/>
      <c r="AF41" s="227"/>
      <c r="AG41" s="227"/>
      <c r="AH41" s="227"/>
      <c r="AI41" s="224"/>
      <c r="AJ41" s="224"/>
      <c r="AK41" s="229"/>
      <c r="AL41" s="229"/>
      <c r="AM41" s="229"/>
      <c r="AN41" s="229"/>
      <c r="AO41" s="229"/>
      <c r="AP41" s="229"/>
      <c r="AQ41" s="229"/>
      <c r="AR41" s="229"/>
      <c r="AS41" s="229"/>
      <c r="AT41" s="229"/>
      <c r="AU41" s="229"/>
      <c r="AV41" s="229"/>
      <c r="AW41" s="227" t="str">
        <f>IF(AK41="","",IF(BD41="","SI o NO?",IFERROR(IF(BD41="SI",_xlfn.XLOOKUP(AK41,VR.UVT!$E$15:$E$25,VR.UVT!$D$15:$D$25,VR.UVT!$F$30),"")/2,"")))</f>
        <v/>
      </c>
      <c r="AX41" s="227"/>
      <c r="AY41" s="227"/>
      <c r="AZ41" s="227"/>
      <c r="BA41" s="227"/>
      <c r="BB41" s="227"/>
      <c r="BC41" s="227"/>
      <c r="BD41" s="224"/>
      <c r="BE41" s="224"/>
      <c r="BF41" s="304">
        <f>IFERROR((IF(AI41="SI",AB41,0)+IF(BD41="SI",AW41,0)),"")</f>
        <v>0</v>
      </c>
      <c r="BG41" s="304"/>
      <c r="BH41" s="304"/>
      <c r="BI41" s="304"/>
      <c r="BJ41" s="304"/>
      <c r="BK41" s="304"/>
      <c r="BL41" s="304"/>
      <c r="BM41" s="304"/>
      <c r="BT41" s="161"/>
      <c r="BU41" s="161"/>
    </row>
    <row r="42" spans="1:73" ht="15" customHeight="1">
      <c r="A42" s="225">
        <v>3</v>
      </c>
      <c r="B42" s="226"/>
      <c r="C42" s="229"/>
      <c r="D42" s="229"/>
      <c r="E42" s="229"/>
      <c r="F42" s="229"/>
      <c r="G42" s="229"/>
      <c r="H42" s="229"/>
      <c r="I42" s="229"/>
      <c r="J42" s="229"/>
      <c r="K42" s="229"/>
      <c r="L42" s="229"/>
      <c r="M42" s="229"/>
      <c r="N42" s="229"/>
      <c r="O42" s="228"/>
      <c r="P42" s="228"/>
      <c r="Q42" s="228"/>
      <c r="R42" s="228"/>
      <c r="S42" s="228"/>
      <c r="T42" s="228"/>
      <c r="U42" s="228"/>
      <c r="V42" s="238"/>
      <c r="W42" s="238"/>
      <c r="X42" s="238"/>
      <c r="Y42" s="238"/>
      <c r="Z42" s="238"/>
      <c r="AA42" s="238"/>
      <c r="AB42" s="227" t="str">
        <f>IF(C42="","",IF(AI42="","SI o NO?",IFERROR(IF(AI42="SI",_xlfn.XLOOKUP(C42,VR.UVT!$E$15:$E$25,VR.UVT!$D$15:$D$25,VR.UVT!$F$30),"")/2,"")))</f>
        <v/>
      </c>
      <c r="AC42" s="227"/>
      <c r="AD42" s="227"/>
      <c r="AE42" s="227"/>
      <c r="AF42" s="227"/>
      <c r="AG42" s="227"/>
      <c r="AH42" s="227"/>
      <c r="AI42" s="224"/>
      <c r="AJ42" s="224"/>
      <c r="AK42" s="229"/>
      <c r="AL42" s="229"/>
      <c r="AM42" s="229"/>
      <c r="AN42" s="229"/>
      <c r="AO42" s="229"/>
      <c r="AP42" s="229"/>
      <c r="AQ42" s="229"/>
      <c r="AR42" s="229"/>
      <c r="AS42" s="229"/>
      <c r="AT42" s="229"/>
      <c r="AU42" s="229"/>
      <c r="AV42" s="229"/>
      <c r="AW42" s="227" t="str">
        <f>IF(AK42="","",IF(BD42="","SI o NO?",IFERROR(IF(BD42="SI",_xlfn.XLOOKUP(AK42,VR.UVT!$E$15:$E$25,VR.UVT!$D$15:$D$25,VR.UVT!$F$30),"")/2,"")))</f>
        <v/>
      </c>
      <c r="AX42" s="227"/>
      <c r="AY42" s="227"/>
      <c r="AZ42" s="227"/>
      <c r="BA42" s="227"/>
      <c r="BB42" s="227"/>
      <c r="BC42" s="227"/>
      <c r="BD42" s="224"/>
      <c r="BE42" s="224"/>
      <c r="BF42" s="304">
        <f>IFERROR((IF(AI42="SI",AB42,0)+IF(BD42="SI",AW42,0)),"")</f>
        <v>0</v>
      </c>
      <c r="BG42" s="304"/>
      <c r="BH42" s="304"/>
      <c r="BI42" s="304"/>
      <c r="BJ42" s="304"/>
      <c r="BK42" s="304"/>
      <c r="BL42" s="304"/>
      <c r="BM42" s="304"/>
      <c r="BT42" s="161"/>
      <c r="BU42" s="161"/>
    </row>
    <row r="43" spans="1:73" ht="15" customHeight="1">
      <c r="A43" s="225">
        <v>4</v>
      </c>
      <c r="B43" s="226"/>
      <c r="C43" s="229"/>
      <c r="D43" s="229"/>
      <c r="E43" s="229"/>
      <c r="F43" s="229"/>
      <c r="G43" s="229"/>
      <c r="H43" s="229"/>
      <c r="I43" s="229"/>
      <c r="J43" s="229"/>
      <c r="K43" s="229"/>
      <c r="L43" s="229"/>
      <c r="M43" s="229"/>
      <c r="N43" s="229"/>
      <c r="O43" s="228"/>
      <c r="P43" s="228"/>
      <c r="Q43" s="228"/>
      <c r="R43" s="228"/>
      <c r="S43" s="228"/>
      <c r="T43" s="228"/>
      <c r="U43" s="228"/>
      <c r="V43" s="238"/>
      <c r="W43" s="238"/>
      <c r="X43" s="238"/>
      <c r="Y43" s="238"/>
      <c r="Z43" s="238"/>
      <c r="AA43" s="238"/>
      <c r="AB43" s="227" t="str">
        <f>IF(C43="","",IF(AI43="","SI o NO?",IFERROR(IF(AI43="SI",_xlfn.XLOOKUP(C43,VR.UVT!$E$15:$E$25,VR.UVT!$D$15:$D$25,VR.UVT!$F$30),"")/2,"")))</f>
        <v/>
      </c>
      <c r="AC43" s="227"/>
      <c r="AD43" s="227"/>
      <c r="AE43" s="227"/>
      <c r="AF43" s="227"/>
      <c r="AG43" s="227"/>
      <c r="AH43" s="227"/>
      <c r="AI43" s="224"/>
      <c r="AJ43" s="224"/>
      <c r="AK43" s="229"/>
      <c r="AL43" s="229"/>
      <c r="AM43" s="229"/>
      <c r="AN43" s="229"/>
      <c r="AO43" s="229"/>
      <c r="AP43" s="229"/>
      <c r="AQ43" s="229"/>
      <c r="AR43" s="229"/>
      <c r="AS43" s="229"/>
      <c r="AT43" s="229"/>
      <c r="AU43" s="229"/>
      <c r="AV43" s="229"/>
      <c r="AW43" s="227" t="str">
        <f>IF(AK43="","",IF(BD43="","SI o NO?",IFERROR(IF(BD43="SI",_xlfn.XLOOKUP(AK43,VR.UVT!$E$15:$E$25,VR.UVT!$D$15:$D$25,VR.UVT!$F$30),"")/2,"")))</f>
        <v/>
      </c>
      <c r="AX43" s="227"/>
      <c r="AY43" s="227"/>
      <c r="AZ43" s="227"/>
      <c r="BA43" s="227"/>
      <c r="BB43" s="227"/>
      <c r="BC43" s="227"/>
      <c r="BD43" s="224"/>
      <c r="BE43" s="224"/>
      <c r="BF43" s="304">
        <f>IFERROR((IF(AI43="SI",AB43,0)+IF(BD43="SI",AW43,0)),"")</f>
        <v>0</v>
      </c>
      <c r="BG43" s="304"/>
      <c r="BH43" s="304"/>
      <c r="BI43" s="304"/>
      <c r="BJ43" s="304"/>
      <c r="BK43" s="304"/>
      <c r="BL43" s="304"/>
      <c r="BM43" s="304"/>
      <c r="BT43" s="161"/>
      <c r="BU43" s="161"/>
    </row>
    <row r="44" spans="1:73" ht="15" customHeight="1">
      <c r="A44" s="225">
        <v>5</v>
      </c>
      <c r="B44" s="226"/>
      <c r="C44" s="229"/>
      <c r="D44" s="229"/>
      <c r="E44" s="229"/>
      <c r="F44" s="229"/>
      <c r="G44" s="229"/>
      <c r="H44" s="229"/>
      <c r="I44" s="229"/>
      <c r="J44" s="229"/>
      <c r="K44" s="229"/>
      <c r="L44" s="229"/>
      <c r="M44" s="229"/>
      <c r="N44" s="229"/>
      <c r="O44" s="228"/>
      <c r="P44" s="228"/>
      <c r="Q44" s="228"/>
      <c r="R44" s="228"/>
      <c r="S44" s="228"/>
      <c r="T44" s="228"/>
      <c r="U44" s="228"/>
      <c r="V44" s="238"/>
      <c r="W44" s="238"/>
      <c r="X44" s="238"/>
      <c r="Y44" s="238"/>
      <c r="Z44" s="238"/>
      <c r="AA44" s="238"/>
      <c r="AB44" s="227" t="str">
        <f>IF(C44="","",IF(AI44="","SI o NO?",IFERROR(IF(AI44="SI",_xlfn.XLOOKUP(C44,VR.UVT!$E$15:$E$25,VR.UVT!$D$15:$D$25,VR.UVT!$F$30),"")/2,"")))</f>
        <v/>
      </c>
      <c r="AC44" s="227"/>
      <c r="AD44" s="227"/>
      <c r="AE44" s="227"/>
      <c r="AF44" s="227"/>
      <c r="AG44" s="227"/>
      <c r="AH44" s="227"/>
      <c r="AI44" s="224"/>
      <c r="AJ44" s="224"/>
      <c r="AK44" s="229"/>
      <c r="AL44" s="229"/>
      <c r="AM44" s="229"/>
      <c r="AN44" s="229"/>
      <c r="AO44" s="229"/>
      <c r="AP44" s="229"/>
      <c r="AQ44" s="229"/>
      <c r="AR44" s="229"/>
      <c r="AS44" s="229"/>
      <c r="AT44" s="229"/>
      <c r="AU44" s="229"/>
      <c r="AV44" s="229"/>
      <c r="AW44" s="227" t="str">
        <f>IF(AK44="","",IF(BD44="","SI o NO?",IFERROR(IF(BD44="SI",_xlfn.XLOOKUP(AK44,VR.UVT!$E$15:$E$25,VR.UVT!$D$15:$D$25,VR.UVT!$F$30),"")/2,"")))</f>
        <v/>
      </c>
      <c r="AX44" s="227"/>
      <c r="AY44" s="227"/>
      <c r="AZ44" s="227"/>
      <c r="BA44" s="227"/>
      <c r="BB44" s="227"/>
      <c r="BC44" s="227"/>
      <c r="BD44" s="224"/>
      <c r="BE44" s="224"/>
      <c r="BF44" s="304">
        <f>IFERROR(IF(AI44="SI",AB44,0)+IF(BD44="SI",AW44,0),"")</f>
        <v>0</v>
      </c>
      <c r="BG44" s="304"/>
      <c r="BH44" s="304"/>
      <c r="BI44" s="304"/>
      <c r="BJ44" s="304"/>
      <c r="BK44" s="304"/>
      <c r="BL44" s="304"/>
      <c r="BM44" s="304"/>
      <c r="BT44" s="161"/>
      <c r="BU44" s="161"/>
    </row>
    <row r="45" spans="1:73" s="88" customFormat="1" ht="26.25" customHeight="1">
      <c r="A45" s="319" t="s">
        <v>1036</v>
      </c>
      <c r="B45" s="319"/>
      <c r="C45" s="320"/>
      <c r="D45" s="320"/>
      <c r="E45" s="320"/>
      <c r="F45" s="320"/>
      <c r="G45" s="320"/>
      <c r="H45" s="320"/>
      <c r="I45" s="320"/>
      <c r="J45" s="320"/>
      <c r="K45" s="320"/>
      <c r="L45" s="320"/>
      <c r="M45" s="320"/>
      <c r="N45" s="320"/>
      <c r="O45" s="320"/>
      <c r="P45" s="320"/>
      <c r="Q45" s="320"/>
      <c r="R45" s="320"/>
      <c r="S45" s="320"/>
      <c r="T45" s="320"/>
      <c r="U45" s="320"/>
      <c r="V45" s="320"/>
      <c r="W45" s="316"/>
      <c r="X45" s="317"/>
      <c r="Y45" s="317"/>
      <c r="Z45" s="317"/>
      <c r="AA45" s="317"/>
      <c r="AB45" s="317"/>
      <c r="AC45" s="317"/>
      <c r="AD45" s="317"/>
      <c r="AE45" s="317"/>
      <c r="AF45" s="317"/>
      <c r="AG45" s="317"/>
      <c r="AH45" s="317"/>
      <c r="AI45" s="317"/>
      <c r="AJ45" s="317"/>
      <c r="AK45" s="317"/>
      <c r="AL45" s="317"/>
      <c r="AM45" s="317"/>
      <c r="AN45" s="317"/>
      <c r="AO45" s="317"/>
      <c r="AP45" s="317"/>
      <c r="AQ45" s="317"/>
      <c r="AR45" s="317"/>
      <c r="AS45" s="317"/>
      <c r="AT45" s="317"/>
      <c r="AU45" s="317"/>
      <c r="AV45" s="317"/>
      <c r="AW45" s="317"/>
      <c r="AX45" s="317"/>
      <c r="AY45" s="317"/>
      <c r="AZ45" s="317"/>
      <c r="BA45" s="317"/>
      <c r="BB45" s="317"/>
      <c r="BC45" s="317"/>
      <c r="BD45" s="317"/>
      <c r="BE45" s="317"/>
      <c r="BF45" s="317"/>
      <c r="BG45" s="317"/>
      <c r="BH45" s="317"/>
      <c r="BI45" s="317"/>
      <c r="BJ45" s="317"/>
      <c r="BK45" s="317"/>
      <c r="BL45" s="317"/>
      <c r="BM45" s="318"/>
      <c r="BT45" s="163"/>
      <c r="BU45" s="163"/>
    </row>
    <row r="46" spans="1:73" s="87" customFormat="1" ht="1.5" customHeight="1">
      <c r="A46" s="248"/>
      <c r="B46" s="248"/>
      <c r="C46" s="248"/>
      <c r="D46" s="248"/>
      <c r="E46" s="248"/>
      <c r="F46" s="248"/>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T46" s="162"/>
      <c r="BU46" s="162"/>
    </row>
    <row r="47" spans="1:73">
      <c r="A47" s="216" t="s">
        <v>1037</v>
      </c>
      <c r="B47" s="217"/>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N47" s="217"/>
      <c r="AO47" s="217"/>
      <c r="AP47" s="217"/>
      <c r="AQ47" s="217"/>
      <c r="AR47" s="217"/>
      <c r="AS47" s="217"/>
      <c r="AT47" s="217"/>
      <c r="AU47" s="217"/>
      <c r="AV47" s="217"/>
      <c r="AW47" s="217"/>
      <c r="AX47" s="217"/>
      <c r="AY47" s="217"/>
      <c r="AZ47" s="217"/>
      <c r="BA47" s="217"/>
      <c r="BB47" s="217"/>
      <c r="BC47" s="217"/>
      <c r="BD47" s="217"/>
      <c r="BE47" s="217"/>
      <c r="BF47" s="217"/>
      <c r="BG47" s="217"/>
      <c r="BH47" s="217"/>
      <c r="BI47" s="217"/>
      <c r="BJ47" s="217"/>
      <c r="BK47" s="217"/>
      <c r="BL47" s="217"/>
      <c r="BM47" s="218"/>
      <c r="BT47" s="161"/>
      <c r="BU47" s="161"/>
    </row>
    <row r="48" spans="1:73" s="87" customFormat="1" ht="1.5" customHeight="1">
      <c r="A48" s="248"/>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T48" s="162"/>
      <c r="BU48" s="162"/>
    </row>
    <row r="49" spans="1:73" ht="30" customHeight="1">
      <c r="A49" s="212" t="s">
        <v>1038</v>
      </c>
      <c r="B49" s="212"/>
      <c r="C49" s="212"/>
      <c r="D49" s="212"/>
      <c r="E49" s="212"/>
      <c r="F49" s="253" t="s">
        <v>1026</v>
      </c>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4" t="str">
        <f>IF(LEFT(AV50,1)="C","INVERSIÓN",IF(LEFT(AV50,1)="A","FUNCIONAMIENTO","TIPO DE RUBRO"))</f>
        <v>TIPO DE RUBRO</v>
      </c>
      <c r="BE49" s="254"/>
      <c r="BF49" s="254"/>
      <c r="BG49" s="254"/>
      <c r="BH49" s="254"/>
      <c r="BI49" s="254"/>
      <c r="BJ49" s="254"/>
      <c r="BK49" s="254"/>
      <c r="BL49" s="254"/>
      <c r="BM49" s="254"/>
      <c r="BT49" s="161"/>
      <c r="BU49" s="161"/>
    </row>
    <row r="50" spans="1:73" ht="30" customHeight="1">
      <c r="A50" s="212"/>
      <c r="B50" s="212"/>
      <c r="C50" s="212"/>
      <c r="D50" s="212"/>
      <c r="E50" s="305"/>
      <c r="F50" s="239" t="s">
        <v>904</v>
      </c>
      <c r="G50" s="239"/>
      <c r="H50" s="239"/>
      <c r="I50" s="239"/>
      <c r="J50" s="239"/>
      <c r="K50" s="239"/>
      <c r="L50" s="239"/>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39" t="s">
        <v>905</v>
      </c>
      <c r="AS50" s="239"/>
      <c r="AT50" s="239"/>
      <c r="AU50" s="239"/>
      <c r="AV50" s="240" t="str">
        <f>IFERROR(VLOOKUP(M50,'Depen Tiquetes'!E:H,2,0),"")</f>
        <v/>
      </c>
      <c r="AW50" s="240"/>
      <c r="AX50" s="240"/>
      <c r="AY50" s="240"/>
      <c r="AZ50" s="240"/>
      <c r="BA50" s="240"/>
      <c r="BB50" s="240"/>
      <c r="BC50" s="240"/>
      <c r="BD50" s="240"/>
      <c r="BE50" s="240"/>
      <c r="BF50" s="240"/>
      <c r="BG50" s="240"/>
      <c r="BH50" s="240"/>
      <c r="BI50" s="240"/>
      <c r="BJ50" s="240"/>
      <c r="BK50" s="240"/>
      <c r="BL50" s="240"/>
      <c r="BM50" s="240"/>
      <c r="BT50" s="161"/>
      <c r="BU50" s="161"/>
    </row>
    <row r="51" spans="1:73" ht="30" customHeight="1">
      <c r="A51" s="212"/>
      <c r="B51" s="212"/>
      <c r="C51" s="212"/>
      <c r="D51" s="212"/>
      <c r="E51" s="305"/>
      <c r="F51" s="239" t="s">
        <v>1027</v>
      </c>
      <c r="G51" s="239"/>
      <c r="H51" s="239"/>
      <c r="I51" s="239"/>
      <c r="J51" s="239"/>
      <c r="K51" s="239"/>
      <c r="L51" s="239"/>
      <c r="M51" s="321" t="str">
        <f>IFERROR(VLOOKUP(AV50,'Depen Tiquetes'!F:G,2,0),"")</f>
        <v/>
      </c>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1"/>
      <c r="AY51" s="321"/>
      <c r="AZ51" s="321"/>
      <c r="BA51" s="321"/>
      <c r="BB51" s="321"/>
      <c r="BC51" s="321"/>
      <c r="BD51" s="321"/>
      <c r="BE51" s="321"/>
      <c r="BF51" s="321"/>
      <c r="BG51" s="321"/>
      <c r="BH51" s="321"/>
      <c r="BI51" s="321"/>
      <c r="BJ51" s="321"/>
      <c r="BK51" s="321"/>
      <c r="BL51" s="321"/>
      <c r="BM51" s="321"/>
      <c r="BT51" s="161"/>
      <c r="BU51" s="161"/>
    </row>
    <row r="52" spans="1:73" ht="30" customHeight="1">
      <c r="A52" s="212"/>
      <c r="B52" s="212"/>
      <c r="C52" s="212"/>
      <c r="D52" s="212"/>
      <c r="E52" s="305"/>
      <c r="F52" s="322" t="s">
        <v>1028</v>
      </c>
      <c r="G52" s="322"/>
      <c r="H52" s="322"/>
      <c r="I52" s="322"/>
      <c r="J52" s="322"/>
      <c r="K52" s="322"/>
      <c r="L52" s="322"/>
      <c r="M52" s="322"/>
      <c r="N52" s="322"/>
      <c r="O52" s="322"/>
      <c r="P52" s="322"/>
      <c r="Q52" s="322"/>
      <c r="R52" s="322"/>
      <c r="S52" s="322"/>
      <c r="T52" s="323"/>
      <c r="U52" s="323"/>
      <c r="V52" s="323"/>
      <c r="W52" s="323"/>
      <c r="X52" s="323"/>
      <c r="Y52" s="323"/>
      <c r="Z52" s="323"/>
      <c r="AA52" s="323"/>
      <c r="AB52" s="323"/>
      <c r="AC52" s="323"/>
      <c r="AD52" s="323"/>
      <c r="AE52" s="323"/>
      <c r="AF52" s="323"/>
      <c r="AG52" s="323"/>
      <c r="AH52" s="323"/>
      <c r="AI52" s="323"/>
      <c r="AJ52" s="323"/>
      <c r="AK52" s="323"/>
      <c r="AL52" s="323"/>
      <c r="AM52" s="323"/>
      <c r="AN52" s="323"/>
      <c r="AO52" s="323"/>
      <c r="AP52" s="323"/>
      <c r="AQ52" s="323"/>
      <c r="AR52" s="323"/>
      <c r="AS52" s="323"/>
      <c r="AT52" s="323"/>
      <c r="AU52" s="323"/>
      <c r="AV52" s="239" t="s">
        <v>1039</v>
      </c>
      <c r="AW52" s="239"/>
      <c r="AX52" s="239"/>
      <c r="AY52" s="239"/>
      <c r="AZ52" s="323"/>
      <c r="BA52" s="323"/>
      <c r="BB52" s="323"/>
      <c r="BC52" s="323"/>
      <c r="BD52" s="323"/>
      <c r="BE52" s="323"/>
      <c r="BF52" s="323"/>
      <c r="BG52" s="323"/>
      <c r="BH52" s="323"/>
      <c r="BI52" s="323"/>
      <c r="BJ52" s="323"/>
      <c r="BK52" s="323"/>
      <c r="BL52" s="323"/>
      <c r="BM52" s="323"/>
      <c r="BT52" s="161"/>
      <c r="BU52" s="161"/>
    </row>
    <row r="53" spans="1:73" s="87" customFormat="1" ht="1.5" customHeight="1">
      <c r="A53" s="219"/>
      <c r="B53" s="219"/>
      <c r="C53" s="219"/>
      <c r="D53" s="219"/>
      <c r="E53" s="219"/>
      <c r="F53" s="219"/>
      <c r="G53" s="219"/>
      <c r="H53" s="219"/>
      <c r="I53" s="219"/>
      <c r="J53" s="219"/>
      <c r="K53" s="219"/>
      <c r="L53" s="219"/>
      <c r="M53" s="219"/>
      <c r="N53" s="219"/>
      <c r="O53" s="219"/>
      <c r="P53" s="219"/>
      <c r="Q53" s="219"/>
      <c r="R53" s="219"/>
      <c r="S53" s="219"/>
      <c r="T53" s="219"/>
      <c r="U53" s="219"/>
      <c r="V53" s="219"/>
      <c r="W53" s="219"/>
      <c r="X53" s="219"/>
      <c r="Y53" s="219"/>
      <c r="Z53" s="219"/>
      <c r="AA53" s="219"/>
      <c r="AB53" s="219"/>
      <c r="AC53" s="219"/>
      <c r="AD53" s="219"/>
      <c r="AE53" s="219"/>
      <c r="AF53" s="219"/>
      <c r="AG53" s="219"/>
      <c r="AH53" s="219"/>
      <c r="AI53" s="219"/>
      <c r="AJ53" s="219"/>
      <c r="AK53" s="219"/>
      <c r="AL53" s="219"/>
      <c r="AM53" s="219"/>
      <c r="AN53" s="219"/>
      <c r="AO53" s="219"/>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T53" s="162"/>
      <c r="BU53" s="162"/>
    </row>
    <row r="54" spans="1:73" ht="27.75" customHeight="1">
      <c r="A54" s="215" t="s">
        <v>1040</v>
      </c>
      <c r="B54" s="215"/>
      <c r="C54" s="210" t="s">
        <v>1016</v>
      </c>
      <c r="D54" s="210"/>
      <c r="E54" s="210"/>
      <c r="F54" s="210"/>
      <c r="G54" s="210"/>
      <c r="H54" s="210"/>
      <c r="I54" s="210"/>
      <c r="J54" s="210"/>
      <c r="K54" s="210"/>
      <c r="L54" s="196" t="s">
        <v>54</v>
      </c>
      <c r="M54" s="196"/>
      <c r="N54" s="196"/>
      <c r="O54" s="196"/>
      <c r="P54" s="196"/>
      <c r="Q54" s="196"/>
      <c r="R54" s="196"/>
      <c r="S54" s="196"/>
      <c r="T54" s="196"/>
      <c r="U54" s="196"/>
      <c r="V54" s="196" t="s">
        <v>993</v>
      </c>
      <c r="W54" s="196"/>
      <c r="X54" s="196"/>
      <c r="Y54" s="196"/>
      <c r="Z54" s="196"/>
      <c r="AA54" s="196"/>
      <c r="AB54" s="214" t="s">
        <v>1978</v>
      </c>
      <c r="AC54" s="214"/>
      <c r="AD54" s="214"/>
      <c r="AE54" s="214"/>
      <c r="AF54" s="214"/>
      <c r="AG54" s="214"/>
      <c r="AH54" s="215" t="s">
        <v>1040</v>
      </c>
      <c r="AI54" s="215"/>
      <c r="AJ54" s="210" t="s">
        <v>1016</v>
      </c>
      <c r="AK54" s="210"/>
      <c r="AL54" s="210"/>
      <c r="AM54" s="210"/>
      <c r="AN54" s="210"/>
      <c r="AO54" s="210"/>
      <c r="AP54" s="210"/>
      <c r="AQ54" s="210"/>
      <c r="AR54" s="210"/>
      <c r="AS54" s="196" t="s">
        <v>54</v>
      </c>
      <c r="AT54" s="196"/>
      <c r="AU54" s="196"/>
      <c r="AV54" s="196"/>
      <c r="AW54" s="196"/>
      <c r="AX54" s="196"/>
      <c r="AY54" s="196"/>
      <c r="AZ54" s="196"/>
      <c r="BA54" s="196"/>
      <c r="BB54" s="196" t="s">
        <v>993</v>
      </c>
      <c r="BC54" s="196"/>
      <c r="BD54" s="196"/>
      <c r="BE54" s="196"/>
      <c r="BF54" s="196"/>
      <c r="BG54" s="196"/>
      <c r="BH54" s="214" t="s">
        <v>1978</v>
      </c>
      <c r="BI54" s="214"/>
      <c r="BJ54" s="214"/>
      <c r="BK54" s="214"/>
      <c r="BL54" s="214"/>
      <c r="BM54" s="214"/>
      <c r="BT54" s="161"/>
      <c r="BU54" s="161"/>
    </row>
    <row r="55" spans="1:73">
      <c r="A55" s="215"/>
      <c r="B55" s="215"/>
      <c r="C55" s="210"/>
      <c r="D55" s="210"/>
      <c r="E55" s="210"/>
      <c r="F55" s="210"/>
      <c r="G55" s="210"/>
      <c r="H55" s="210"/>
      <c r="I55" s="210"/>
      <c r="J55" s="210"/>
      <c r="K55" s="210"/>
      <c r="L55" s="196"/>
      <c r="M55" s="196"/>
      <c r="N55" s="196"/>
      <c r="O55" s="196"/>
      <c r="P55" s="196"/>
      <c r="Q55" s="196"/>
      <c r="R55" s="196"/>
      <c r="S55" s="196"/>
      <c r="T55" s="196"/>
      <c r="U55" s="196"/>
      <c r="V55" s="196"/>
      <c r="W55" s="196"/>
      <c r="X55" s="196"/>
      <c r="Y55" s="196"/>
      <c r="Z55" s="196"/>
      <c r="AA55" s="196"/>
      <c r="AB55" s="214"/>
      <c r="AC55" s="214"/>
      <c r="AD55" s="214"/>
      <c r="AE55" s="214"/>
      <c r="AF55" s="214"/>
      <c r="AG55" s="214"/>
      <c r="AH55" s="215"/>
      <c r="AI55" s="215"/>
      <c r="AJ55" s="210"/>
      <c r="AK55" s="210"/>
      <c r="AL55" s="210"/>
      <c r="AM55" s="210"/>
      <c r="AN55" s="210"/>
      <c r="AO55" s="210"/>
      <c r="AP55" s="210"/>
      <c r="AQ55" s="210"/>
      <c r="AR55" s="210"/>
      <c r="AS55" s="196"/>
      <c r="AT55" s="196"/>
      <c r="AU55" s="196"/>
      <c r="AV55" s="196"/>
      <c r="AW55" s="196"/>
      <c r="AX55" s="196"/>
      <c r="AY55" s="196"/>
      <c r="AZ55" s="196"/>
      <c r="BA55" s="196"/>
      <c r="BB55" s="196"/>
      <c r="BC55" s="196"/>
      <c r="BD55" s="196"/>
      <c r="BE55" s="196"/>
      <c r="BF55" s="196"/>
      <c r="BG55" s="196"/>
      <c r="BH55" s="214"/>
      <c r="BI55" s="214"/>
      <c r="BJ55" s="214"/>
      <c r="BK55" s="214"/>
      <c r="BL55" s="214"/>
      <c r="BM55" s="214"/>
      <c r="BT55" s="161"/>
      <c r="BU55" s="161"/>
    </row>
    <row r="56" spans="1:73" ht="14.25" customHeight="1">
      <c r="A56" s="220">
        <v>1</v>
      </c>
      <c r="B56" s="220"/>
      <c r="C56" s="185"/>
      <c r="D56" s="185"/>
      <c r="E56" s="185"/>
      <c r="F56" s="185"/>
      <c r="G56" s="185"/>
      <c r="H56" s="185"/>
      <c r="I56" s="185"/>
      <c r="J56" s="185"/>
      <c r="K56" s="185"/>
      <c r="L56" s="185"/>
      <c r="M56" s="185"/>
      <c r="N56" s="185"/>
      <c r="O56" s="185"/>
      <c r="P56" s="185"/>
      <c r="Q56" s="185"/>
      <c r="R56" s="185"/>
      <c r="S56" s="185"/>
      <c r="T56" s="185"/>
      <c r="U56" s="185"/>
      <c r="V56" s="186"/>
      <c r="W56" s="186"/>
      <c r="X56" s="186"/>
      <c r="Y56" s="186"/>
      <c r="Z56" s="186"/>
      <c r="AA56" s="186"/>
      <c r="AB56" s="221"/>
      <c r="AC56" s="221"/>
      <c r="AD56" s="221"/>
      <c r="AE56" s="221"/>
      <c r="AF56" s="221"/>
      <c r="AG56" s="221"/>
      <c r="AH56" s="220">
        <v>6</v>
      </c>
      <c r="AI56" s="220"/>
      <c r="AJ56" s="185"/>
      <c r="AK56" s="185"/>
      <c r="AL56" s="185"/>
      <c r="AM56" s="185"/>
      <c r="AN56" s="185"/>
      <c r="AO56" s="185"/>
      <c r="AP56" s="185"/>
      <c r="AQ56" s="185"/>
      <c r="AR56" s="185"/>
      <c r="AS56" s="185"/>
      <c r="AT56" s="185"/>
      <c r="AU56" s="185"/>
      <c r="AV56" s="185"/>
      <c r="AW56" s="185"/>
      <c r="AX56" s="185"/>
      <c r="AY56" s="185"/>
      <c r="AZ56" s="185"/>
      <c r="BA56" s="185"/>
      <c r="BB56" s="186"/>
      <c r="BC56" s="186"/>
      <c r="BD56" s="186"/>
      <c r="BE56" s="186"/>
      <c r="BF56" s="186"/>
      <c r="BG56" s="186"/>
      <c r="BH56" s="187"/>
      <c r="BI56" s="188"/>
      <c r="BJ56" s="188"/>
      <c r="BK56" s="188"/>
      <c r="BL56" s="188"/>
      <c r="BM56" s="189"/>
      <c r="BT56" s="161"/>
      <c r="BU56" s="161"/>
    </row>
    <row r="57" spans="1:73" ht="14.25" customHeight="1">
      <c r="A57" s="220">
        <v>2</v>
      </c>
      <c r="B57" s="220"/>
      <c r="C57" s="185"/>
      <c r="D57" s="185"/>
      <c r="E57" s="185"/>
      <c r="F57" s="185"/>
      <c r="G57" s="185"/>
      <c r="H57" s="185"/>
      <c r="I57" s="185"/>
      <c r="J57" s="185"/>
      <c r="K57" s="185"/>
      <c r="L57" s="185"/>
      <c r="M57" s="185"/>
      <c r="N57" s="185"/>
      <c r="O57" s="185"/>
      <c r="P57" s="185"/>
      <c r="Q57" s="185"/>
      <c r="R57" s="185"/>
      <c r="S57" s="185"/>
      <c r="T57" s="185"/>
      <c r="U57" s="185"/>
      <c r="V57" s="186"/>
      <c r="W57" s="186"/>
      <c r="X57" s="186"/>
      <c r="Y57" s="186"/>
      <c r="Z57" s="186"/>
      <c r="AA57" s="186"/>
      <c r="AB57" s="221"/>
      <c r="AC57" s="221"/>
      <c r="AD57" s="221"/>
      <c r="AE57" s="221"/>
      <c r="AF57" s="221"/>
      <c r="AG57" s="221"/>
      <c r="AH57" s="220">
        <v>7</v>
      </c>
      <c r="AI57" s="220"/>
      <c r="AJ57" s="185"/>
      <c r="AK57" s="185"/>
      <c r="AL57" s="185"/>
      <c r="AM57" s="185"/>
      <c r="AN57" s="185"/>
      <c r="AO57" s="185"/>
      <c r="AP57" s="185"/>
      <c r="AQ57" s="185"/>
      <c r="AR57" s="185"/>
      <c r="AS57" s="185"/>
      <c r="AT57" s="185"/>
      <c r="AU57" s="185"/>
      <c r="AV57" s="185"/>
      <c r="AW57" s="185"/>
      <c r="AX57" s="185"/>
      <c r="AY57" s="185"/>
      <c r="AZ57" s="185"/>
      <c r="BA57" s="185"/>
      <c r="BB57" s="186"/>
      <c r="BC57" s="186"/>
      <c r="BD57" s="186"/>
      <c r="BE57" s="186"/>
      <c r="BF57" s="186"/>
      <c r="BG57" s="186"/>
      <c r="BH57" s="187"/>
      <c r="BI57" s="188"/>
      <c r="BJ57" s="188"/>
      <c r="BK57" s="188"/>
      <c r="BL57" s="188"/>
      <c r="BM57" s="189"/>
      <c r="BT57" s="161"/>
      <c r="BU57" s="161"/>
    </row>
    <row r="58" spans="1:73" ht="14.25" customHeight="1">
      <c r="A58" s="220">
        <v>3</v>
      </c>
      <c r="B58" s="220"/>
      <c r="C58" s="185"/>
      <c r="D58" s="185"/>
      <c r="E58" s="185"/>
      <c r="F58" s="185"/>
      <c r="G58" s="185"/>
      <c r="H58" s="185"/>
      <c r="I58" s="185"/>
      <c r="J58" s="185"/>
      <c r="K58" s="185"/>
      <c r="L58" s="185"/>
      <c r="M58" s="185"/>
      <c r="N58" s="185"/>
      <c r="O58" s="185"/>
      <c r="P58" s="185"/>
      <c r="Q58" s="185"/>
      <c r="R58" s="185"/>
      <c r="S58" s="185"/>
      <c r="T58" s="185"/>
      <c r="U58" s="185"/>
      <c r="V58" s="186"/>
      <c r="W58" s="186"/>
      <c r="X58" s="186"/>
      <c r="Y58" s="186"/>
      <c r="Z58" s="186"/>
      <c r="AA58" s="186"/>
      <c r="AB58" s="221"/>
      <c r="AC58" s="221"/>
      <c r="AD58" s="221"/>
      <c r="AE58" s="221"/>
      <c r="AF58" s="221"/>
      <c r="AG58" s="221"/>
      <c r="AH58" s="220">
        <v>8</v>
      </c>
      <c r="AI58" s="220"/>
      <c r="AJ58" s="185"/>
      <c r="AK58" s="185"/>
      <c r="AL58" s="185"/>
      <c r="AM58" s="185"/>
      <c r="AN58" s="185"/>
      <c r="AO58" s="185"/>
      <c r="AP58" s="185"/>
      <c r="AQ58" s="185"/>
      <c r="AR58" s="185"/>
      <c r="AS58" s="185"/>
      <c r="AT58" s="185"/>
      <c r="AU58" s="185"/>
      <c r="AV58" s="185"/>
      <c r="AW58" s="185"/>
      <c r="AX58" s="185"/>
      <c r="AY58" s="185"/>
      <c r="AZ58" s="185"/>
      <c r="BA58" s="185"/>
      <c r="BB58" s="186"/>
      <c r="BC58" s="186"/>
      <c r="BD58" s="186"/>
      <c r="BE58" s="186"/>
      <c r="BF58" s="186"/>
      <c r="BG58" s="186"/>
      <c r="BH58" s="187"/>
      <c r="BI58" s="188"/>
      <c r="BJ58" s="188"/>
      <c r="BK58" s="188"/>
      <c r="BL58" s="188"/>
      <c r="BM58" s="189"/>
      <c r="BT58" s="161"/>
      <c r="BU58" s="161"/>
    </row>
    <row r="59" spans="1:73" ht="14.25" customHeight="1">
      <c r="A59" s="220">
        <v>4</v>
      </c>
      <c r="B59" s="220"/>
      <c r="C59" s="185"/>
      <c r="D59" s="185"/>
      <c r="E59" s="185"/>
      <c r="F59" s="185"/>
      <c r="G59" s="185"/>
      <c r="H59" s="185"/>
      <c r="I59" s="185"/>
      <c r="J59" s="185"/>
      <c r="K59" s="185"/>
      <c r="L59" s="185"/>
      <c r="M59" s="185"/>
      <c r="N59" s="185"/>
      <c r="O59" s="185"/>
      <c r="P59" s="185"/>
      <c r="Q59" s="185"/>
      <c r="R59" s="185"/>
      <c r="S59" s="185"/>
      <c r="T59" s="185"/>
      <c r="U59" s="185"/>
      <c r="V59" s="186"/>
      <c r="W59" s="186"/>
      <c r="X59" s="186"/>
      <c r="Y59" s="186"/>
      <c r="Z59" s="186"/>
      <c r="AA59" s="186"/>
      <c r="AB59" s="221"/>
      <c r="AC59" s="221"/>
      <c r="AD59" s="221"/>
      <c r="AE59" s="221"/>
      <c r="AF59" s="221"/>
      <c r="AG59" s="221"/>
      <c r="AH59" s="220">
        <v>9</v>
      </c>
      <c r="AI59" s="220"/>
      <c r="AJ59" s="185"/>
      <c r="AK59" s="185"/>
      <c r="AL59" s="185"/>
      <c r="AM59" s="185"/>
      <c r="AN59" s="185"/>
      <c r="AO59" s="185"/>
      <c r="AP59" s="185"/>
      <c r="AQ59" s="185"/>
      <c r="AR59" s="185"/>
      <c r="AS59" s="185"/>
      <c r="AT59" s="185"/>
      <c r="AU59" s="185"/>
      <c r="AV59" s="185"/>
      <c r="AW59" s="185"/>
      <c r="AX59" s="185"/>
      <c r="AY59" s="185"/>
      <c r="AZ59" s="185"/>
      <c r="BA59" s="185"/>
      <c r="BB59" s="186"/>
      <c r="BC59" s="186"/>
      <c r="BD59" s="186"/>
      <c r="BE59" s="186"/>
      <c r="BF59" s="186"/>
      <c r="BG59" s="186"/>
      <c r="BH59" s="187"/>
      <c r="BI59" s="188"/>
      <c r="BJ59" s="188"/>
      <c r="BK59" s="188"/>
      <c r="BL59" s="188"/>
      <c r="BM59" s="189"/>
      <c r="BT59" s="161"/>
      <c r="BU59" s="161"/>
    </row>
    <row r="60" spans="1:73" ht="14.25" customHeight="1">
      <c r="A60" s="220">
        <v>5</v>
      </c>
      <c r="B60" s="220"/>
      <c r="C60" s="185"/>
      <c r="D60" s="185"/>
      <c r="E60" s="185"/>
      <c r="F60" s="185"/>
      <c r="G60" s="185"/>
      <c r="H60" s="185"/>
      <c r="I60" s="185"/>
      <c r="J60" s="185"/>
      <c r="K60" s="185"/>
      <c r="L60" s="185"/>
      <c r="M60" s="185"/>
      <c r="N60" s="185"/>
      <c r="O60" s="185"/>
      <c r="P60" s="185"/>
      <c r="Q60" s="185"/>
      <c r="R60" s="185"/>
      <c r="S60" s="185"/>
      <c r="T60" s="185"/>
      <c r="U60" s="185"/>
      <c r="V60" s="186"/>
      <c r="W60" s="186"/>
      <c r="X60" s="186"/>
      <c r="Y60" s="186"/>
      <c r="Z60" s="186"/>
      <c r="AA60" s="186"/>
      <c r="AB60" s="221"/>
      <c r="AC60" s="221"/>
      <c r="AD60" s="221"/>
      <c r="AE60" s="221"/>
      <c r="AF60" s="221"/>
      <c r="AG60" s="221"/>
      <c r="AH60" s="220">
        <v>10</v>
      </c>
      <c r="AI60" s="220"/>
      <c r="AJ60" s="185"/>
      <c r="AK60" s="185"/>
      <c r="AL60" s="185"/>
      <c r="AM60" s="185"/>
      <c r="AN60" s="185"/>
      <c r="AO60" s="185"/>
      <c r="AP60" s="185"/>
      <c r="AQ60" s="185"/>
      <c r="AR60" s="185"/>
      <c r="AS60" s="185"/>
      <c r="AT60" s="185"/>
      <c r="AU60" s="185"/>
      <c r="AV60" s="185"/>
      <c r="AW60" s="185"/>
      <c r="AX60" s="185"/>
      <c r="AY60" s="185"/>
      <c r="AZ60" s="185"/>
      <c r="BA60" s="185"/>
      <c r="BB60" s="186"/>
      <c r="BC60" s="186"/>
      <c r="BD60" s="186"/>
      <c r="BE60" s="186"/>
      <c r="BF60" s="186"/>
      <c r="BG60" s="186"/>
      <c r="BH60" s="187"/>
      <c r="BI60" s="188"/>
      <c r="BJ60" s="188"/>
      <c r="BK60" s="188"/>
      <c r="BL60" s="188"/>
      <c r="BM60" s="189"/>
      <c r="BT60" s="161"/>
      <c r="BU60" s="161"/>
    </row>
    <row r="61" spans="1:73" s="87" customFormat="1" ht="1.5" customHeight="1">
      <c r="A61" s="204"/>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c r="BG61" s="204"/>
      <c r="BH61" s="204"/>
      <c r="BI61" s="204"/>
      <c r="BJ61" s="204"/>
      <c r="BK61" s="204"/>
      <c r="BL61" s="204"/>
      <c r="BM61" s="204"/>
      <c r="BT61" s="162"/>
      <c r="BU61" s="162"/>
    </row>
    <row r="62" spans="1:73">
      <c r="A62" s="216" t="s">
        <v>1042</v>
      </c>
      <c r="B62" s="217"/>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17"/>
      <c r="AY62" s="217"/>
      <c r="AZ62" s="217"/>
      <c r="BA62" s="217"/>
      <c r="BB62" s="217"/>
      <c r="BC62" s="217"/>
      <c r="BD62" s="217"/>
      <c r="BE62" s="217"/>
      <c r="BF62" s="217"/>
      <c r="BG62" s="217"/>
      <c r="BH62" s="217"/>
      <c r="BI62" s="217"/>
      <c r="BJ62" s="217"/>
      <c r="BK62" s="217"/>
      <c r="BL62" s="217"/>
      <c r="BM62" s="218"/>
      <c r="BT62" s="161"/>
      <c r="BU62" s="161"/>
    </row>
    <row r="63" spans="1:73" s="87" customFormat="1" ht="1.5" customHeight="1">
      <c r="A63" s="219"/>
      <c r="B63" s="219"/>
      <c r="C63" s="219"/>
      <c r="D63" s="219"/>
      <c r="E63" s="219"/>
      <c r="F63" s="219"/>
      <c r="G63" s="219"/>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19"/>
      <c r="BT63" s="162"/>
      <c r="BU63" s="162"/>
    </row>
    <row r="64" spans="1:73" ht="22.5" customHeight="1">
      <c r="A64" s="207" t="s">
        <v>1043</v>
      </c>
      <c r="B64" s="207"/>
      <c r="C64" s="207"/>
      <c r="D64" s="207"/>
      <c r="E64" s="207"/>
      <c r="F64" s="207"/>
      <c r="G64" s="207"/>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8"/>
      <c r="AS64" s="208"/>
      <c r="AT64" s="208"/>
      <c r="AU64" s="208"/>
      <c r="AV64" s="208"/>
      <c r="AW64" s="192" t="s">
        <v>1038</v>
      </c>
      <c r="AX64" s="192"/>
      <c r="AY64" s="192"/>
      <c r="AZ64" s="192"/>
      <c r="BA64" s="192"/>
      <c r="BB64" s="192"/>
      <c r="BC64" s="192"/>
      <c r="BD64" s="192"/>
      <c r="BE64" s="192"/>
      <c r="BF64" s="192"/>
      <c r="BG64" s="203">
        <f>IFERROR(IF(OR(AR65="SI", AND(U67&gt;100)), 0, IF(SUM(BG65:BM66)&gt;1, BE27*O27, IF(U67&lt;=1, BE27*O27, IF(BE27*O27, 0)))), 0)</f>
        <v>0</v>
      </c>
      <c r="BH64" s="203"/>
      <c r="BI64" s="203"/>
      <c r="BJ64" s="203"/>
      <c r="BK64" s="203"/>
      <c r="BL64" s="203"/>
      <c r="BM64" s="203"/>
      <c r="BT64" s="161"/>
      <c r="BU64" s="161"/>
    </row>
    <row r="65" spans="1:73" ht="25.5" customHeight="1">
      <c r="A65" s="207" t="s">
        <v>1044</v>
      </c>
      <c r="B65" s="207"/>
      <c r="C65" s="207"/>
      <c r="D65" s="207"/>
      <c r="E65" s="207"/>
      <c r="F65" s="207"/>
      <c r="G65" s="207"/>
      <c r="H65" s="207"/>
      <c r="I65" s="207"/>
      <c r="J65" s="207"/>
      <c r="K65" s="207"/>
      <c r="L65" s="207"/>
      <c r="M65" s="207"/>
      <c r="N65" s="207"/>
      <c r="O65" s="207"/>
      <c r="P65" s="207"/>
      <c r="Q65" s="207"/>
      <c r="R65" s="207"/>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11"/>
      <c r="AS65" s="211"/>
      <c r="AT65" s="211"/>
      <c r="AU65" s="211"/>
      <c r="AV65" s="211"/>
      <c r="AW65" s="212" t="s">
        <v>1045</v>
      </c>
      <c r="AX65" s="212"/>
      <c r="AY65" s="212"/>
      <c r="AZ65" s="212"/>
      <c r="BA65" s="212"/>
      <c r="BB65" s="212"/>
      <c r="BC65" s="212"/>
      <c r="BD65" s="212"/>
      <c r="BE65" s="212"/>
      <c r="BF65" s="212"/>
      <c r="BG65" s="203">
        <f>IF(AR65="SI", "", IFERROR(IF(U67&lt;0.00001, SUM($BF$40:$BK$44), 0), 0))</f>
        <v>0</v>
      </c>
      <c r="BH65" s="203"/>
      <c r="BI65" s="203"/>
      <c r="BJ65" s="203"/>
      <c r="BK65" s="203"/>
      <c r="BL65" s="203"/>
      <c r="BM65" s="203"/>
      <c r="BT65" s="161"/>
      <c r="BU65" s="161"/>
    </row>
    <row r="66" spans="1:73" ht="34.5" customHeight="1">
      <c r="A66" s="214" t="s">
        <v>1046</v>
      </c>
      <c r="B66" s="214"/>
      <c r="C66" s="214"/>
      <c r="D66" s="214"/>
      <c r="E66" s="214"/>
      <c r="F66" s="214"/>
      <c r="G66" s="214"/>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06"/>
      <c r="AG66" s="206"/>
      <c r="AH66" s="206"/>
      <c r="AI66" s="206"/>
      <c r="AJ66" s="206"/>
      <c r="AK66" s="206"/>
      <c r="AL66" s="206"/>
      <c r="AM66" s="206"/>
      <c r="AN66" s="206"/>
      <c r="AO66" s="206"/>
      <c r="AP66" s="206"/>
      <c r="AQ66" s="206"/>
      <c r="AR66" s="206"/>
      <c r="AS66" s="206"/>
      <c r="AT66" s="206"/>
      <c r="AU66" s="206"/>
      <c r="AV66" s="206"/>
      <c r="AW66" s="192" t="s">
        <v>1047</v>
      </c>
      <c r="AX66" s="192"/>
      <c r="AY66" s="192"/>
      <c r="AZ66" s="192"/>
      <c r="BA66" s="192"/>
      <c r="BB66" s="192"/>
      <c r="BC66" s="192"/>
      <c r="BD66" s="192"/>
      <c r="BE66" s="192"/>
      <c r="BF66" s="192"/>
      <c r="BG66" s="203">
        <f>IF(AR65="SI", "", IFERROR(IF(U67&lt;0.00001, SUM(AB56:AG60, BH56:BM60), 0), 0))</f>
        <v>0</v>
      </c>
      <c r="BH66" s="203"/>
      <c r="BI66" s="203"/>
      <c r="BJ66" s="203"/>
      <c r="BK66" s="203"/>
      <c r="BL66" s="203"/>
      <c r="BM66" s="203"/>
      <c r="BT66" s="161"/>
      <c r="BU66" s="161"/>
    </row>
    <row r="67" spans="1:73" ht="36" customHeight="1">
      <c r="A67" s="190" t="s">
        <v>1048</v>
      </c>
      <c r="B67" s="190"/>
      <c r="C67" s="190"/>
      <c r="D67" s="190"/>
      <c r="E67" s="190"/>
      <c r="F67" s="190"/>
      <c r="G67" s="190"/>
      <c r="H67" s="190"/>
      <c r="I67" s="190"/>
      <c r="J67" s="190"/>
      <c r="K67" s="190"/>
      <c r="L67" s="190"/>
      <c r="M67" s="190"/>
      <c r="N67" s="190"/>
      <c r="O67" s="190"/>
      <c r="P67" s="190"/>
      <c r="Q67" s="190"/>
      <c r="R67" s="190"/>
      <c r="S67" s="190"/>
      <c r="T67" s="190"/>
      <c r="U67" s="209"/>
      <c r="V67" s="209"/>
      <c r="W67" s="209"/>
      <c r="X67" s="210" t="s">
        <v>1049</v>
      </c>
      <c r="Y67" s="210"/>
      <c r="Z67" s="210"/>
      <c r="AA67" s="210"/>
      <c r="AB67" s="210"/>
      <c r="AC67" s="210"/>
      <c r="AD67" s="210"/>
      <c r="AE67" s="210"/>
      <c r="AF67" s="210"/>
      <c r="AG67" s="210"/>
      <c r="AH67" s="210"/>
      <c r="AI67" s="210"/>
      <c r="AJ67" s="210"/>
      <c r="AK67" s="210"/>
      <c r="AL67" s="210"/>
      <c r="AM67" s="210"/>
      <c r="AN67" s="210"/>
      <c r="AO67" s="210"/>
      <c r="AP67" s="210"/>
      <c r="AQ67" s="210"/>
      <c r="AR67" s="211"/>
      <c r="AS67" s="211"/>
      <c r="AT67" s="211"/>
      <c r="AU67" s="211"/>
      <c r="AV67" s="211"/>
      <c r="AW67" s="192" t="s">
        <v>1050</v>
      </c>
      <c r="AX67" s="192"/>
      <c r="AY67" s="192"/>
      <c r="AZ67" s="192"/>
      <c r="BA67" s="192"/>
      <c r="BB67" s="192"/>
      <c r="BC67" s="192"/>
      <c r="BD67" s="192"/>
      <c r="BE67" s="192"/>
      <c r="BF67" s="192"/>
      <c r="BG67" s="203" t="str">
        <f>IF(U67="", "", IF(AR67="SI", VR.UVT!E7, IF(U67&gt;100, VLOOKUP(U67, VR.UVT!$B$8:$D$10, 3, TRUE), IF(U67=0, 0, IF(U67&lt;=VR.UVT!B8, VR.UVT!D8, IF(U67&lt;=VR.UVT!B9, VR.UVT!D9, 0))))))</f>
        <v/>
      </c>
      <c r="BH67" s="213"/>
      <c r="BI67" s="213"/>
      <c r="BJ67" s="213"/>
      <c r="BK67" s="213"/>
      <c r="BL67" s="213"/>
      <c r="BM67" s="213"/>
      <c r="BT67" s="161"/>
      <c r="BU67" s="161"/>
    </row>
    <row r="68" spans="1:73" ht="24.75" customHeight="1">
      <c r="A68" s="190" t="s">
        <v>1051</v>
      </c>
      <c r="B68" s="190"/>
      <c r="C68" s="190"/>
      <c r="D68" s="190"/>
      <c r="E68" s="190"/>
      <c r="F68" s="190"/>
      <c r="G68" s="190"/>
      <c r="H68" s="190"/>
      <c r="I68" s="190"/>
      <c r="J68" s="190"/>
      <c r="K68" s="190"/>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2" t="s">
        <v>1052</v>
      </c>
      <c r="AX68" s="192"/>
      <c r="AY68" s="192"/>
      <c r="AZ68" s="192"/>
      <c r="BA68" s="192"/>
      <c r="BB68" s="192"/>
      <c r="BC68" s="192"/>
      <c r="BD68" s="192"/>
      <c r="BE68" s="192"/>
      <c r="BF68" s="192"/>
      <c r="BG68" s="193"/>
      <c r="BH68" s="193"/>
      <c r="BI68" s="193"/>
      <c r="BJ68" s="193"/>
      <c r="BK68" s="193"/>
      <c r="BL68" s="193"/>
      <c r="BM68" s="193"/>
      <c r="BT68" s="161"/>
      <c r="BU68" s="161"/>
    </row>
    <row r="69" spans="1:73" ht="19.5" customHeight="1">
      <c r="A69" s="195" t="str">
        <f>IF(BD34="FUNCIONAMIENTO","DETALLE EL NOMBRE DEL RESPONSABLE Y SELECCIONE LA DEPENDENCIA A LA CUAL ESTAN ASIGNADOS LOS GASTOS DE FUNCIONAMIENTO SOLICITADOS EN ESTA COMISION",IF(BD49="FUNCIONAMIENTO","DETALLE EL NOMBRE DEL RESPONSABLE Y SELECCIONE LA DEPENDENCIA A LA CUAL ESTAN ASIGNADOS LOS GASTOS DE FUNCIONAMIENTO SOLICITADOS EN ESTA COMISION","ESTA SECCIÓN SE DEBE DILIGENCIAR SI SELECCIONÓ ALGÚN RUBRO DE FUNCIONAMIENTO"))</f>
        <v>ESTA SECCIÓN SE DEBE DILIGENCIAR SI SELECCIONÓ ALGÚN RUBRO DE FUNCIONAMIENTO</v>
      </c>
      <c r="B69" s="195"/>
      <c r="C69" s="195"/>
      <c r="D69" s="195"/>
      <c r="E69" s="195"/>
      <c r="F69" s="195"/>
      <c r="G69" s="195"/>
      <c r="H69" s="195"/>
      <c r="I69" s="195"/>
      <c r="J69" s="195"/>
      <c r="K69" s="195"/>
      <c r="L69" s="195"/>
      <c r="M69" s="195"/>
      <c r="N69" s="195"/>
      <c r="O69" s="195"/>
      <c r="P69" s="195"/>
      <c r="Q69" s="196" t="str">
        <f>IF(A69="","","DEPENDENCIA")</f>
        <v>DEPENDENCIA</v>
      </c>
      <c r="R69" s="196"/>
      <c r="S69" s="196"/>
      <c r="T69" s="196"/>
      <c r="U69" s="196"/>
      <c r="V69" s="196"/>
      <c r="W69" s="196"/>
      <c r="X69" s="196"/>
      <c r="Y69" s="196"/>
      <c r="Z69" s="196"/>
      <c r="AA69" s="197"/>
      <c r="AB69" s="197"/>
      <c r="AC69" s="197"/>
      <c r="AD69" s="197"/>
      <c r="AE69" s="197"/>
      <c r="AF69" s="197"/>
      <c r="AG69" s="197"/>
      <c r="AH69" s="197"/>
      <c r="AI69" s="197"/>
      <c r="AJ69" s="197"/>
      <c r="AK69" s="197"/>
      <c r="AL69" s="197"/>
      <c r="AM69" s="197"/>
      <c r="AN69" s="197"/>
      <c r="AO69" s="197"/>
      <c r="AP69" s="197"/>
      <c r="AQ69" s="197"/>
      <c r="AR69" s="197"/>
      <c r="AS69" s="197"/>
      <c r="AT69" s="197"/>
      <c r="AU69" s="197"/>
      <c r="AV69" s="197"/>
      <c r="AW69" s="192"/>
      <c r="AX69" s="192"/>
      <c r="AY69" s="192"/>
      <c r="AZ69" s="192"/>
      <c r="BA69" s="192"/>
      <c r="BB69" s="192"/>
      <c r="BC69" s="192"/>
      <c r="BD69" s="192"/>
      <c r="BE69" s="192"/>
      <c r="BF69" s="192"/>
      <c r="BG69" s="194"/>
      <c r="BH69" s="194"/>
      <c r="BI69" s="194"/>
      <c r="BJ69" s="194"/>
      <c r="BK69" s="194"/>
      <c r="BL69" s="194"/>
      <c r="BM69" s="194"/>
      <c r="BT69" s="161"/>
      <c r="BU69" s="161"/>
    </row>
    <row r="70" spans="1:73" ht="15.75" customHeight="1">
      <c r="A70" s="195"/>
      <c r="B70" s="195"/>
      <c r="C70" s="195"/>
      <c r="D70" s="195"/>
      <c r="E70" s="195"/>
      <c r="F70" s="195"/>
      <c r="G70" s="195"/>
      <c r="H70" s="195"/>
      <c r="I70" s="195"/>
      <c r="J70" s="195"/>
      <c r="K70" s="195"/>
      <c r="L70" s="195"/>
      <c r="M70" s="195"/>
      <c r="N70" s="195"/>
      <c r="O70" s="195"/>
      <c r="P70" s="195"/>
      <c r="Q70" s="195" t="str">
        <f>IF(A69="","","NOMBRE RESPONSABLE")</f>
        <v>NOMBRE RESPONSABLE</v>
      </c>
      <c r="R70" s="195"/>
      <c r="S70" s="195"/>
      <c r="T70" s="195"/>
      <c r="U70" s="195"/>
      <c r="V70" s="195"/>
      <c r="W70" s="195"/>
      <c r="X70" s="195"/>
      <c r="Y70" s="195"/>
      <c r="Z70" s="195"/>
      <c r="AA70" s="197"/>
      <c r="AB70" s="197"/>
      <c r="AC70" s="197"/>
      <c r="AD70" s="197"/>
      <c r="AE70" s="197"/>
      <c r="AF70" s="197"/>
      <c r="AG70" s="197"/>
      <c r="AH70" s="197"/>
      <c r="AI70" s="197"/>
      <c r="AJ70" s="197"/>
      <c r="AK70" s="197"/>
      <c r="AL70" s="197"/>
      <c r="AM70" s="197"/>
      <c r="AN70" s="197"/>
      <c r="AO70" s="197"/>
      <c r="AP70" s="197"/>
      <c r="AQ70" s="197"/>
      <c r="AR70" s="197"/>
      <c r="AS70" s="197"/>
      <c r="AT70" s="197"/>
      <c r="AU70" s="197"/>
      <c r="AV70" s="197"/>
      <c r="AW70" s="192"/>
      <c r="AX70" s="192"/>
      <c r="AY70" s="192"/>
      <c r="AZ70" s="192"/>
      <c r="BA70" s="192"/>
      <c r="BB70" s="192"/>
      <c r="BC70" s="192"/>
      <c r="BD70" s="192"/>
      <c r="BE70" s="192"/>
      <c r="BF70" s="192"/>
      <c r="BG70" s="194"/>
      <c r="BH70" s="194"/>
      <c r="BI70" s="194"/>
      <c r="BJ70" s="194"/>
      <c r="BK70" s="194"/>
      <c r="BL70" s="194"/>
      <c r="BM70" s="194"/>
      <c r="BT70" s="161"/>
      <c r="BU70" s="161"/>
    </row>
    <row r="71" spans="1:73" ht="21" customHeight="1">
      <c r="A71" s="195"/>
      <c r="B71" s="195"/>
      <c r="C71" s="195"/>
      <c r="D71" s="195"/>
      <c r="E71" s="195"/>
      <c r="F71" s="195"/>
      <c r="G71" s="195"/>
      <c r="H71" s="195"/>
      <c r="I71" s="195"/>
      <c r="J71" s="195"/>
      <c r="K71" s="195"/>
      <c r="L71" s="195"/>
      <c r="M71" s="195"/>
      <c r="N71" s="195"/>
      <c r="O71" s="195"/>
      <c r="P71" s="195"/>
      <c r="Q71" s="196" t="str">
        <f>IF(A69="","","FIRMA")</f>
        <v>FIRMA</v>
      </c>
      <c r="R71" s="196"/>
      <c r="S71" s="196"/>
      <c r="T71" s="196"/>
      <c r="U71" s="196"/>
      <c r="V71" s="196"/>
      <c r="W71" s="196"/>
      <c r="X71" s="196"/>
      <c r="Y71" s="196"/>
      <c r="Z71" s="196"/>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202" t="str">
        <f>IF(U13="NUEVA","TOTAL GASTOS",IF(U13="ADICIÓN","TOTAL GASTOS POR ADICIÓN",IF(U13="REDUCCIÓN","TOTAL REDUCCIÓN","TOTAL CANCELACIÓN")))</f>
        <v>TOTAL CANCELACIÓN</v>
      </c>
      <c r="AX71" s="202"/>
      <c r="AY71" s="202"/>
      <c r="AZ71" s="202"/>
      <c r="BA71" s="202"/>
      <c r="BB71" s="202"/>
      <c r="BC71" s="202"/>
      <c r="BD71" s="202"/>
      <c r="BE71" s="202"/>
      <c r="BF71" s="202"/>
      <c r="BG71" s="203">
        <f>SUM(BG64:BM70)</f>
        <v>0</v>
      </c>
      <c r="BH71" s="203"/>
      <c r="BI71" s="203"/>
      <c r="BJ71" s="203"/>
      <c r="BK71" s="203"/>
      <c r="BL71" s="203"/>
      <c r="BM71" s="203"/>
      <c r="BT71" s="161"/>
      <c r="BU71" s="161"/>
    </row>
    <row r="72" spans="1:73" s="87" customFormat="1" ht="1.5" customHeight="1">
      <c r="A72" s="204"/>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c r="BG72" s="204"/>
      <c r="BH72" s="204"/>
      <c r="BI72" s="204"/>
      <c r="BJ72" s="204"/>
      <c r="BK72" s="204"/>
      <c r="BL72" s="204"/>
      <c r="BM72" s="204"/>
      <c r="BT72" s="162"/>
      <c r="BU72" s="162"/>
    </row>
    <row r="73" spans="1:73">
      <c r="A73" s="199" t="s">
        <v>1053</v>
      </c>
      <c r="B73" s="199"/>
      <c r="C73" s="199"/>
      <c r="D73" s="199"/>
      <c r="E73" s="199"/>
      <c r="F73" s="199"/>
      <c r="G73" s="199"/>
      <c r="H73" s="199"/>
      <c r="I73" s="199"/>
      <c r="J73" s="199"/>
      <c r="K73" s="199"/>
      <c r="L73" s="199"/>
      <c r="M73" s="199"/>
      <c r="N73" s="199"/>
      <c r="O73" s="199"/>
      <c r="P73" s="199"/>
      <c r="Q73" s="199"/>
      <c r="R73" s="199"/>
      <c r="S73" s="199"/>
      <c r="T73" s="199"/>
      <c r="U73" s="199"/>
      <c r="V73" s="199"/>
      <c r="W73" s="199"/>
      <c r="X73" s="199"/>
      <c r="Y73" s="199"/>
      <c r="Z73" s="199"/>
      <c r="AA73" s="199"/>
      <c r="AB73" s="199"/>
      <c r="AC73" s="199"/>
      <c r="AD73" s="199"/>
      <c r="AE73" s="199"/>
      <c r="AF73" s="199"/>
      <c r="AG73" s="199" t="s">
        <v>1054</v>
      </c>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T73" s="161"/>
      <c r="BU73" s="161"/>
    </row>
    <row r="74" spans="1:73" ht="21.95" customHeight="1">
      <c r="A74" s="200" t="s">
        <v>1039</v>
      </c>
      <c r="B74" s="200"/>
      <c r="C74" s="200"/>
      <c r="D74" s="200"/>
      <c r="E74" s="200"/>
      <c r="F74" s="200"/>
      <c r="G74" s="201"/>
      <c r="H74" s="201"/>
      <c r="I74" s="201"/>
      <c r="J74" s="201"/>
      <c r="K74" s="201"/>
      <c r="L74" s="201"/>
      <c r="M74" s="201"/>
      <c r="N74" s="201"/>
      <c r="O74" s="201"/>
      <c r="P74" s="201"/>
      <c r="Q74" s="201"/>
      <c r="R74" s="201"/>
      <c r="S74" s="201"/>
      <c r="T74" s="201"/>
      <c r="U74" s="201"/>
      <c r="V74" s="201"/>
      <c r="W74" s="201"/>
      <c r="X74" s="201"/>
      <c r="Y74" s="201"/>
      <c r="Z74" s="201"/>
      <c r="AA74" s="201"/>
      <c r="AB74" s="201"/>
      <c r="AC74" s="201"/>
      <c r="AD74" s="201"/>
      <c r="AE74" s="201"/>
      <c r="AF74" s="201"/>
      <c r="AG74" s="200" t="s">
        <v>1039</v>
      </c>
      <c r="AH74" s="200"/>
      <c r="AI74" s="200"/>
      <c r="AJ74" s="200"/>
      <c r="AK74" s="200"/>
      <c r="AL74" s="200"/>
      <c r="AM74" s="201"/>
      <c r="AN74" s="201"/>
      <c r="AO74" s="201"/>
      <c r="AP74" s="201"/>
      <c r="AQ74" s="201"/>
      <c r="AR74" s="201"/>
      <c r="AS74" s="201"/>
      <c r="AT74" s="201"/>
      <c r="AU74" s="201"/>
      <c r="AV74" s="201"/>
      <c r="AW74" s="201"/>
      <c r="AX74" s="201"/>
      <c r="AY74" s="201"/>
      <c r="AZ74" s="201"/>
      <c r="BA74" s="201"/>
      <c r="BB74" s="201"/>
      <c r="BC74" s="201"/>
      <c r="BD74" s="201"/>
      <c r="BE74" s="201"/>
      <c r="BF74" s="201"/>
      <c r="BG74" s="201"/>
      <c r="BH74" s="201"/>
      <c r="BI74" s="201"/>
      <c r="BJ74" s="201"/>
      <c r="BK74" s="201"/>
      <c r="BL74" s="201"/>
      <c r="BM74" s="201"/>
      <c r="BT74" s="161"/>
      <c r="BU74" s="161"/>
    </row>
    <row r="75" spans="1:73" ht="20.100000000000001" customHeight="1">
      <c r="A75" s="200" t="s">
        <v>1055</v>
      </c>
      <c r="B75" s="200"/>
      <c r="C75" s="200"/>
      <c r="D75" s="200"/>
      <c r="E75" s="200"/>
      <c r="F75" s="200"/>
      <c r="G75" s="206"/>
      <c r="H75" s="206"/>
      <c r="I75" s="206"/>
      <c r="J75" s="206"/>
      <c r="K75" s="206"/>
      <c r="L75" s="206"/>
      <c r="M75" s="206"/>
      <c r="N75" s="206"/>
      <c r="O75" s="206"/>
      <c r="P75" s="206"/>
      <c r="Q75" s="206"/>
      <c r="R75" s="206"/>
      <c r="S75" s="206"/>
      <c r="T75" s="206"/>
      <c r="U75" s="206"/>
      <c r="V75" s="206"/>
      <c r="W75" s="206"/>
      <c r="X75" s="206"/>
      <c r="Y75" s="206"/>
      <c r="Z75" s="206"/>
      <c r="AA75" s="206"/>
      <c r="AB75" s="206"/>
      <c r="AC75" s="206"/>
      <c r="AD75" s="206"/>
      <c r="AE75" s="206"/>
      <c r="AF75" s="206"/>
      <c r="AG75" s="200" t="s">
        <v>1055</v>
      </c>
      <c r="AH75" s="200"/>
      <c r="AI75" s="200"/>
      <c r="AJ75" s="200"/>
      <c r="AK75" s="200"/>
      <c r="AL75" s="200"/>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T75" s="161"/>
      <c r="BU75" s="161"/>
    </row>
    <row r="76" spans="1:73" ht="20.100000000000001" customHeight="1">
      <c r="A76" s="200" t="s">
        <v>1056</v>
      </c>
      <c r="B76" s="200"/>
      <c r="C76" s="200"/>
      <c r="D76" s="200"/>
      <c r="E76" s="200"/>
      <c r="F76" s="200"/>
      <c r="G76" s="206"/>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0" t="s">
        <v>1056</v>
      </c>
      <c r="AH76" s="200"/>
      <c r="AI76" s="200"/>
      <c r="AJ76" s="200"/>
      <c r="AK76" s="200"/>
      <c r="AL76" s="200"/>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T76" s="161"/>
      <c r="BU76" s="161"/>
    </row>
    <row r="77" spans="1:73" ht="2.1" customHeight="1">
      <c r="A77" s="312"/>
      <c r="B77" s="313"/>
      <c r="C77" s="313"/>
      <c r="D77" s="313"/>
      <c r="E77" s="313"/>
      <c r="F77" s="313"/>
      <c r="G77" s="313"/>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313"/>
      <c r="AM77" s="313"/>
      <c r="AN77" s="313"/>
      <c r="AO77" s="313"/>
      <c r="AP77" s="313"/>
      <c r="AQ77" s="313"/>
      <c r="AR77" s="313"/>
      <c r="AS77" s="313"/>
      <c r="AT77" s="313"/>
      <c r="AU77" s="313"/>
      <c r="AV77" s="313"/>
      <c r="AW77" s="313"/>
      <c r="AX77" s="313"/>
      <c r="AY77" s="313"/>
      <c r="AZ77" s="313"/>
      <c r="BA77" s="313"/>
      <c r="BB77" s="313"/>
      <c r="BC77" s="313"/>
      <c r="BD77" s="313"/>
      <c r="BE77" s="313"/>
      <c r="BF77" s="313"/>
      <c r="BG77" s="313"/>
      <c r="BH77" s="313"/>
      <c r="BI77" s="313"/>
      <c r="BJ77" s="313"/>
      <c r="BK77" s="313"/>
      <c r="BL77" s="313"/>
      <c r="BM77" s="314"/>
      <c r="BT77" s="161"/>
      <c r="BU77" s="161"/>
    </row>
    <row r="78" spans="1:73" ht="26.25" customHeight="1">
      <c r="A78" s="205" t="s">
        <v>1992</v>
      </c>
      <c r="B78" s="205"/>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c r="AA78" s="205"/>
      <c r="AB78" s="205"/>
      <c r="AC78" s="205"/>
      <c r="AD78" s="205"/>
      <c r="AE78" s="205"/>
      <c r="AF78" s="205"/>
      <c r="AG78" s="205"/>
      <c r="AH78" s="205"/>
      <c r="AI78" s="205"/>
      <c r="AJ78" s="205"/>
      <c r="AK78" s="205"/>
      <c r="AL78" s="205"/>
      <c r="AM78" s="205"/>
      <c r="AN78" s="205"/>
      <c r="AO78" s="205"/>
      <c r="AP78" s="205"/>
      <c r="AQ78" s="205"/>
      <c r="AR78" s="205"/>
      <c r="AS78" s="205"/>
      <c r="AT78" s="205"/>
      <c r="AU78" s="205"/>
      <c r="AV78" s="205"/>
      <c r="AW78" s="205"/>
      <c r="AX78" s="205"/>
      <c r="AY78" s="205"/>
      <c r="AZ78" s="205"/>
      <c r="BA78" s="205"/>
      <c r="BB78" s="205"/>
      <c r="BC78" s="205"/>
      <c r="BD78" s="205"/>
      <c r="BE78" s="205"/>
      <c r="BF78" s="205"/>
      <c r="BG78" s="205"/>
      <c r="BH78" s="205"/>
      <c r="BI78" s="205"/>
      <c r="BJ78" s="205"/>
      <c r="BK78" s="205"/>
      <c r="BL78" s="205"/>
      <c r="BM78" s="205"/>
      <c r="BT78" s="161"/>
      <c r="BU78" s="161"/>
    </row>
    <row r="81" ht="15" customHeight="1"/>
    <row r="82" hidden="1"/>
    <row r="83" hidden="1"/>
    <row r="84" hidden="1"/>
  </sheetData>
  <sheetProtection algorithmName="SHA-512" hashValue="lSlOdJscxmOF38ihV/r118i0N4oGJjGIlQjL97sAL+LxOdbnwjyeHbEdOAuo47zJQVdxX8iIWeN7beLoyQ6G7g==" saltValue="GBvoUa9Neqk/LSnn8VtQeQ==" spinCount="100000" sheet="1" objects="1" scenarios="1"/>
  <mergeCells count="295">
    <mergeCell ref="A47:BM47"/>
    <mergeCell ref="A10:BM10"/>
    <mergeCell ref="A12:BM12"/>
    <mergeCell ref="A77:BM77"/>
    <mergeCell ref="A25:BM25"/>
    <mergeCell ref="A53:BM53"/>
    <mergeCell ref="L54:U55"/>
    <mergeCell ref="V54:AA55"/>
    <mergeCell ref="W45:BM45"/>
    <mergeCell ref="A46:BM46"/>
    <mergeCell ref="A66:AE66"/>
    <mergeCell ref="A45:V45"/>
    <mergeCell ref="BD49:BM49"/>
    <mergeCell ref="F50:L50"/>
    <mergeCell ref="M50:AQ50"/>
    <mergeCell ref="AR50:AU50"/>
    <mergeCell ref="AV50:BM50"/>
    <mergeCell ref="F51:L51"/>
    <mergeCell ref="M51:BM51"/>
    <mergeCell ref="F52:S52"/>
    <mergeCell ref="T52:AU52"/>
    <mergeCell ref="AV52:AY52"/>
    <mergeCell ref="AZ52:BM52"/>
    <mergeCell ref="AS54:BA55"/>
    <mergeCell ref="BB54:BG55"/>
    <mergeCell ref="BH54:BM55"/>
    <mergeCell ref="BF44:BM44"/>
    <mergeCell ref="A48:BM48"/>
    <mergeCell ref="A49:E52"/>
    <mergeCell ref="F49:BC49"/>
    <mergeCell ref="AK38:BE38"/>
    <mergeCell ref="AK39:AV39"/>
    <mergeCell ref="AK40:AV40"/>
    <mergeCell ref="AK42:AV42"/>
    <mergeCell ref="AK41:AV41"/>
    <mergeCell ref="AK43:AV43"/>
    <mergeCell ref="AK44:AV44"/>
    <mergeCell ref="BF40:BM40"/>
    <mergeCell ref="BF41:BM41"/>
    <mergeCell ref="BF38:BM39"/>
    <mergeCell ref="BF42:BM42"/>
    <mergeCell ref="BF43:BM43"/>
    <mergeCell ref="V42:AA42"/>
    <mergeCell ref="V43:AA43"/>
    <mergeCell ref="V44:AA44"/>
    <mergeCell ref="AB39:AJ39"/>
    <mergeCell ref="AB40:AH40"/>
    <mergeCell ref="AB42:AH42"/>
    <mergeCell ref="AV27:BD27"/>
    <mergeCell ref="BE27:BM27"/>
    <mergeCell ref="A28:S28"/>
    <mergeCell ref="T28:BM28"/>
    <mergeCell ref="A29:S29"/>
    <mergeCell ref="T29:BM29"/>
    <mergeCell ref="AK26:AO27"/>
    <mergeCell ref="AP26:AU26"/>
    <mergeCell ref="AV26:BD26"/>
    <mergeCell ref="BE26:BM26"/>
    <mergeCell ref="A27:G27"/>
    <mergeCell ref="H27:N27"/>
    <mergeCell ref="O27:Q27"/>
    <mergeCell ref="V27:AA27"/>
    <mergeCell ref="AB27:AJ27"/>
    <mergeCell ref="AP27:AU27"/>
    <mergeCell ref="A26:G26"/>
    <mergeCell ref="H26:N26"/>
    <mergeCell ref="O26:Q26"/>
    <mergeCell ref="R26:U27"/>
    <mergeCell ref="V26:AA26"/>
    <mergeCell ref="AB26:AJ26"/>
    <mergeCell ref="AO21:AV21"/>
    <mergeCell ref="AW21:BM21"/>
    <mergeCell ref="A20:G20"/>
    <mergeCell ref="H20:X20"/>
    <mergeCell ref="Y20:AF20"/>
    <mergeCell ref="AG20:AN20"/>
    <mergeCell ref="AO20:AV20"/>
    <mergeCell ref="AW20:BD20"/>
    <mergeCell ref="AS22:AY22"/>
    <mergeCell ref="A15:BM15"/>
    <mergeCell ref="A16:BM16"/>
    <mergeCell ref="A17:BM17"/>
    <mergeCell ref="A18:G19"/>
    <mergeCell ref="H18:X19"/>
    <mergeCell ref="BD18:BM19"/>
    <mergeCell ref="AZ18:BC19"/>
    <mergeCell ref="AB19:AD19"/>
    <mergeCell ref="Y19:AA19"/>
    <mergeCell ref="AQ18:AY18"/>
    <mergeCell ref="AQ19:AY19"/>
    <mergeCell ref="Y18:AP18"/>
    <mergeCell ref="AH19:AP19"/>
    <mergeCell ref="AE19:AG19"/>
    <mergeCell ref="AH14:AO14"/>
    <mergeCell ref="AP14:AW14"/>
    <mergeCell ref="AX14:BM14"/>
    <mergeCell ref="A11:BM11"/>
    <mergeCell ref="A13:F13"/>
    <mergeCell ref="G13:L13"/>
    <mergeCell ref="M13:T13"/>
    <mergeCell ref="U13:AA13"/>
    <mergeCell ref="AB13:AH13"/>
    <mergeCell ref="BG13:BM13"/>
    <mergeCell ref="AW13:BF13"/>
    <mergeCell ref="AP13:AV13"/>
    <mergeCell ref="AI13:AO13"/>
    <mergeCell ref="A1:U9"/>
    <mergeCell ref="V1:AW4"/>
    <mergeCell ref="AX1:BE3"/>
    <mergeCell ref="A23:BM23"/>
    <mergeCell ref="A24:BM24"/>
    <mergeCell ref="A22:G22"/>
    <mergeCell ref="H22:O22"/>
    <mergeCell ref="P22:W22"/>
    <mergeCell ref="X22:AD22"/>
    <mergeCell ref="AE22:AK22"/>
    <mergeCell ref="AL22:AR22"/>
    <mergeCell ref="AZ22:BK22"/>
    <mergeCell ref="BL22:BM22"/>
    <mergeCell ref="BE20:BH20"/>
    <mergeCell ref="BI20:BM20"/>
    <mergeCell ref="A21:G21"/>
    <mergeCell ref="H21:AN21"/>
    <mergeCell ref="BF1:BM3"/>
    <mergeCell ref="AX4:BE6"/>
    <mergeCell ref="BF4:BM6"/>
    <mergeCell ref="V5:AW9"/>
    <mergeCell ref="AX7:BE9"/>
    <mergeCell ref="BF7:BM9"/>
    <mergeCell ref="A14:AG14"/>
    <mergeCell ref="AR35:AU35"/>
    <mergeCell ref="AV35:BM35"/>
    <mergeCell ref="F36:L36"/>
    <mergeCell ref="M36:BM36"/>
    <mergeCell ref="F37:S37"/>
    <mergeCell ref="T37:AU37"/>
    <mergeCell ref="AV37:AY37"/>
    <mergeCell ref="AZ37:BM37"/>
    <mergeCell ref="A30:S30"/>
    <mergeCell ref="T30:BM30"/>
    <mergeCell ref="A31:BM31"/>
    <mergeCell ref="A32:BM32"/>
    <mergeCell ref="A33:BM33"/>
    <mergeCell ref="A34:E37"/>
    <mergeCell ref="F34:BC34"/>
    <mergeCell ref="BD34:BM34"/>
    <mergeCell ref="F35:L35"/>
    <mergeCell ref="M35:AQ35"/>
    <mergeCell ref="C43:N43"/>
    <mergeCell ref="C44:N44"/>
    <mergeCell ref="BD44:BE44"/>
    <mergeCell ref="A40:B40"/>
    <mergeCell ref="AI40:AJ40"/>
    <mergeCell ref="A39:B39"/>
    <mergeCell ref="BD40:BE40"/>
    <mergeCell ref="BD41:BE41"/>
    <mergeCell ref="A41:B41"/>
    <mergeCell ref="AI41:AJ41"/>
    <mergeCell ref="AW39:BE39"/>
    <mergeCell ref="AW40:BC40"/>
    <mergeCell ref="AW41:BC41"/>
    <mergeCell ref="O39:U39"/>
    <mergeCell ref="O40:U40"/>
    <mergeCell ref="C39:N39"/>
    <mergeCell ref="C40:N40"/>
    <mergeCell ref="C41:N41"/>
    <mergeCell ref="V39:AA39"/>
    <mergeCell ref="V40:AA40"/>
    <mergeCell ref="O41:U41"/>
    <mergeCell ref="AB41:AH41"/>
    <mergeCell ref="V41:AA41"/>
    <mergeCell ref="AB43:AH43"/>
    <mergeCell ref="A56:B56"/>
    <mergeCell ref="C56:K56"/>
    <mergeCell ref="L56:U56"/>
    <mergeCell ref="V56:AA56"/>
    <mergeCell ref="AB56:AG56"/>
    <mergeCell ref="AH56:AI56"/>
    <mergeCell ref="AJ56:AR56"/>
    <mergeCell ref="A38:AJ38"/>
    <mergeCell ref="BD42:BE42"/>
    <mergeCell ref="A42:B42"/>
    <mergeCell ref="AI42:AJ42"/>
    <mergeCell ref="A44:B44"/>
    <mergeCell ref="AI44:AJ44"/>
    <mergeCell ref="BD43:BE43"/>
    <mergeCell ref="A43:B43"/>
    <mergeCell ref="AI43:AJ43"/>
    <mergeCell ref="AW42:BC42"/>
    <mergeCell ref="AW43:BC43"/>
    <mergeCell ref="AW44:BC44"/>
    <mergeCell ref="AB44:AH44"/>
    <mergeCell ref="O42:U42"/>
    <mergeCell ref="O43:U43"/>
    <mergeCell ref="O44:U44"/>
    <mergeCell ref="C42:N42"/>
    <mergeCell ref="A58:B58"/>
    <mergeCell ref="C58:K58"/>
    <mergeCell ref="L58:U58"/>
    <mergeCell ref="V58:AA58"/>
    <mergeCell ref="AB58:AG58"/>
    <mergeCell ref="AH58:AI58"/>
    <mergeCell ref="AJ58:AR58"/>
    <mergeCell ref="A57:B57"/>
    <mergeCell ref="C57:K57"/>
    <mergeCell ref="L57:U57"/>
    <mergeCell ref="V57:AA57"/>
    <mergeCell ref="AB57:AG57"/>
    <mergeCell ref="AH57:AI57"/>
    <mergeCell ref="AJ57:AR57"/>
    <mergeCell ref="AB54:AG55"/>
    <mergeCell ref="C54:K55"/>
    <mergeCell ref="A54:B55"/>
    <mergeCell ref="AH54:AI55"/>
    <mergeCell ref="AJ54:AR55"/>
    <mergeCell ref="A61:BM61"/>
    <mergeCell ref="A62:BM62"/>
    <mergeCell ref="A63:BM63"/>
    <mergeCell ref="A59:B59"/>
    <mergeCell ref="C59:K59"/>
    <mergeCell ref="L59:U59"/>
    <mergeCell ref="V59:AA59"/>
    <mergeCell ref="AB59:AG59"/>
    <mergeCell ref="AH59:AI59"/>
    <mergeCell ref="AJ59:AR59"/>
    <mergeCell ref="A60:B60"/>
    <mergeCell ref="C60:K60"/>
    <mergeCell ref="L60:U60"/>
    <mergeCell ref="V60:AA60"/>
    <mergeCell ref="AB60:AG60"/>
    <mergeCell ref="AH60:AI60"/>
    <mergeCell ref="AJ60:AR60"/>
    <mergeCell ref="AS58:BA58"/>
    <mergeCell ref="AS59:BA59"/>
    <mergeCell ref="A64:AQ64"/>
    <mergeCell ref="AR64:AV64"/>
    <mergeCell ref="AW64:BF64"/>
    <mergeCell ref="A67:T67"/>
    <mergeCell ref="U67:W67"/>
    <mergeCell ref="X67:AQ67"/>
    <mergeCell ref="AR67:AV67"/>
    <mergeCell ref="AW67:BF67"/>
    <mergeCell ref="BG64:BM64"/>
    <mergeCell ref="A65:AQ65"/>
    <mergeCell ref="AR65:AV65"/>
    <mergeCell ref="AW65:BF65"/>
    <mergeCell ref="BG65:BM65"/>
    <mergeCell ref="BG67:BM67"/>
    <mergeCell ref="AF66:AV66"/>
    <mergeCell ref="AW66:BF66"/>
    <mergeCell ref="BG66:BM66"/>
    <mergeCell ref="A78:BM78"/>
    <mergeCell ref="A75:F75"/>
    <mergeCell ref="G75:AF75"/>
    <mergeCell ref="AG75:AL75"/>
    <mergeCell ref="AM75:BM75"/>
    <mergeCell ref="A76:F76"/>
    <mergeCell ref="G76:AF76"/>
    <mergeCell ref="AG76:AL76"/>
    <mergeCell ref="AM76:BM76"/>
    <mergeCell ref="A73:AF73"/>
    <mergeCell ref="AG73:BM73"/>
    <mergeCell ref="A74:F74"/>
    <mergeCell ref="G74:AF74"/>
    <mergeCell ref="AG74:AL74"/>
    <mergeCell ref="AM74:BM74"/>
    <mergeCell ref="AW71:BF71"/>
    <mergeCell ref="BG71:BM71"/>
    <mergeCell ref="A72:BM72"/>
    <mergeCell ref="A68:K68"/>
    <mergeCell ref="L68:AV68"/>
    <mergeCell ref="AW68:BF68"/>
    <mergeCell ref="BG68:BM68"/>
    <mergeCell ref="AW69:BF70"/>
    <mergeCell ref="BG69:BM70"/>
    <mergeCell ref="A69:P71"/>
    <mergeCell ref="Q70:Z70"/>
    <mergeCell ref="Q69:Z69"/>
    <mergeCell ref="Q71:Z71"/>
    <mergeCell ref="AA69:AV69"/>
    <mergeCell ref="AA70:AV70"/>
    <mergeCell ref="AA71:AV71"/>
    <mergeCell ref="AS60:BA60"/>
    <mergeCell ref="BB56:BG56"/>
    <mergeCell ref="BB57:BG57"/>
    <mergeCell ref="BB58:BG58"/>
    <mergeCell ref="BB59:BG59"/>
    <mergeCell ref="BB60:BG60"/>
    <mergeCell ref="AS56:BA56"/>
    <mergeCell ref="AS57:BA57"/>
    <mergeCell ref="BH56:BM56"/>
    <mergeCell ref="BH57:BM57"/>
    <mergeCell ref="BH58:BM58"/>
    <mergeCell ref="BH59:BM59"/>
    <mergeCell ref="BH60:BM60"/>
  </mergeCells>
  <dataValidations count="13">
    <dataValidation type="list" allowBlank="1" showInputMessage="1" showErrorMessage="1" sqref="AI40:AJ44 BD40:BE44" xr:uid="{C8AA13FC-AF2B-4D51-94ED-1BB059B1F97A}">
      <formula1>"SI,NO"</formula1>
    </dataValidation>
    <dataValidation type="textLength" showInputMessage="1" showErrorMessage="1" sqref="T28:BM28" xr:uid="{A836D92A-A449-485F-B56E-3921D2BF9EE3}">
      <formula1>1</formula1>
      <formula2>230</formula2>
    </dataValidation>
    <dataValidation type="list" showInputMessage="1" showErrorMessage="1" sqref="BL22" xr:uid="{28F949C6-AEF6-42E2-862B-D8C4A7C8509E}">
      <formula1>"SI,NO"</formula1>
    </dataValidation>
    <dataValidation type="list" showInputMessage="1" showErrorMessage="1" sqref="AR64" xr:uid="{558C4B52-87B8-40FF-8181-8695E89F6299}">
      <formula1>"GRUPAL,INDIVIDUAL"</formula1>
    </dataValidation>
    <dataValidation type="whole" errorStyle="warning" allowBlank="1" showInputMessage="1" showErrorMessage="1" sqref="U67:W67" xr:uid="{649A64AC-D919-4EEA-8C11-D27E935961B3}">
      <formula1>0</formula1>
      <formula2>100</formula2>
    </dataValidation>
    <dataValidation type="date" allowBlank="1" showInputMessage="1" showErrorMessage="1" errorTitle="Corregir Fecha Nacimiento" error="Verificar fecha y formato  dd/mm/aaaa" sqref="AG20:AN20" xr:uid="{9BA5DC01-0CD6-4869-AB1B-98F0D1AE3F75}">
      <formula1>14611</formula1>
      <formula2>39813</formula2>
    </dataValidation>
    <dataValidation type="date" operator="greaterThanOrEqual" allowBlank="1" showInputMessage="1" showErrorMessage="1" errorTitle="Corregir Fecha" error="La fecha no puede ser inferior a la fecha de inicio._x000a__x000a_Formato dd/mm/aaaa" sqref="H27:N27" xr:uid="{2898A6BB-DD1F-4C3D-B320-753552F8282F}">
      <formula1>H26</formula1>
    </dataValidation>
    <dataValidation type="date" operator="greaterThan" allowBlank="1" showInputMessage="1" showErrorMessage="1" sqref="AS22:AY22 AE22:AK22" xr:uid="{30963285-B527-423E-948F-3A6891FB544A}">
      <formula1>45292</formula1>
    </dataValidation>
    <dataValidation type="list" allowBlank="1" showInputMessage="1" showErrorMessage="1" sqref="BQ18" xr:uid="{AE770955-98F8-4A43-A652-0579008A4F8E}">
      <formula1>ListaCondicional</formula1>
    </dataValidation>
    <dataValidation type="list" allowBlank="1" showInputMessage="1" showErrorMessage="1" sqref="AB13:AH13" xr:uid="{ACA59508-5520-40FF-8D2C-18B78AE9BF3F}">
      <formula1>OFFSET(CANCELACIÓN,MATCH($U$13,SOLICITUD,0)-1,0,COUNTIF(SOLICITUD,$U$13),1)</formula1>
    </dataValidation>
    <dataValidation type="whole" allowBlank="1" showInputMessage="1" showErrorMessage="1" sqref="AW20:BD20" xr:uid="{D0049A5B-E5F8-44CF-9E57-897EDF2631DD}">
      <formula1>1</formula1>
      <formula2>99999999999999900000</formula2>
    </dataValidation>
    <dataValidation type="date" allowBlank="1" showInputMessage="1" showErrorMessage="1" sqref="BB56:BG60" xr:uid="{5B1B523C-22BD-406C-9BD2-C30C1595491F}">
      <formula1>45658</formula1>
      <formula2>45658</formula2>
    </dataValidation>
    <dataValidation type="date" allowBlank="1" showInputMessage="1" showErrorMessage="1" sqref="O40:U44 V56:AA60" xr:uid="{7A86BD82-D33A-4501-9892-99025E7A50A4}">
      <formula1>1</formula1>
      <formula2>54789</formula2>
    </dataValidation>
  </dataValidations>
  <printOptions horizontalCentered="1"/>
  <pageMargins left="0.31496062992125984" right="0.31496062992125984" top="0.19685039370078741" bottom="0.19685039370078741" header="0" footer="0"/>
  <pageSetup paperSize="5" scale="69" orientation="portrait" r:id="rId1"/>
  <drawing r:id="rId2"/>
  <legacyDrawing r:id="rId3"/>
  <extLst>
    <ext xmlns:x14="http://schemas.microsoft.com/office/spreadsheetml/2009/9/main" uri="{CCE6A557-97BC-4b89-ADB6-D9C93CAAB3DF}">
      <x14:dataValidations xmlns:xm="http://schemas.microsoft.com/office/excel/2006/main" count="14">
        <x14:dataValidation type="list" showInputMessage="1" showErrorMessage="1" xr:uid="{2E304869-26E6-48B7-A010-34632594A369}">
          <x14:formula1>
            <xm:f>'DESPEGABLES '!$C$2:$C$4</xm:f>
          </x14:formula1>
          <xm:sqref>AR65:AV65 AR67:AV67</xm:sqref>
        </x14:dataValidation>
        <x14:dataValidation type="list" allowBlank="1" showInputMessage="1" showErrorMessage="1" xr:uid="{533E719E-8526-49FD-8873-F40F1F147199}">
          <x14:formula1>
            <xm:f>'DESPEGABLES '!$L$2:$L$26</xm:f>
          </x14:formula1>
          <xm:sqref>V40:V44</xm:sqref>
        </x14:dataValidation>
        <x14:dataValidation type="list" allowBlank="1" showInputMessage="1" showErrorMessage="1" xr:uid="{7DBD058B-A49A-461B-B342-D597C69E9E02}">
          <x14:formula1>
            <xm:f>'DESPEGABLES '!$Q$2:$Q$27</xm:f>
          </x14:formula1>
          <xm:sqref>H21:AN21</xm:sqref>
        </x14:dataValidation>
        <x14:dataValidation type="list" allowBlank="1" showInputMessage="1" showErrorMessage="1" xr:uid="{A554A833-2E31-49A2-9086-B0AB55E9F65E}">
          <x14:formula1>
            <xm:f>'Depen Tiquetes'!$E$4:$E$38</xm:f>
          </x14:formula1>
          <xm:sqref>M50:AQ50 M35:AQ35</xm:sqref>
        </x14:dataValidation>
        <x14:dataValidation type="list" allowBlank="1" showInputMessage="1" showErrorMessage="1" xr:uid="{66565910-C791-46D0-92AD-7CFB0ED57247}">
          <x14:formula1>
            <xm:f>'DESPEGABLES '!$W$2:$W$1123</xm:f>
          </x14:formula1>
          <xm:sqref>C56:U60 AB27:AJ27 AV27:BD27 C40:N44 AK40:AV44 AJ56:BA60</xm:sqref>
        </x14:dataValidation>
        <x14:dataValidation type="list" allowBlank="1" showInputMessage="1" showErrorMessage="1" xr:uid="{A03E7CED-DFCE-4D8A-97A0-B1BED3EF86C7}">
          <x14:formula1>
            <xm:f>'ASIGNACION SALARIAL '!$A$3:$A$30</xm:f>
          </x14:formula1>
          <xm:sqref>BI20:BM20</xm:sqref>
        </x14:dataValidation>
        <x14:dataValidation type="list" allowBlank="1" showInputMessage="1" showErrorMessage="1" xr:uid="{C9660DE4-0419-4FAB-B79A-E09407999273}">
          <x14:formula1>
            <xm:f>'ASIGNACION SALARIAL '!$B$1:$K$1</xm:f>
          </x14:formula1>
          <xm:sqref>BD18</xm:sqref>
        </x14:dataValidation>
        <x14:dataValidation type="list" allowBlank="1" showInputMessage="1" showErrorMessage="1" xr:uid="{A588182E-0826-4307-8FCB-5E672DE3C594}">
          <x14:formula1>
            <xm:f>'DESPEGABLES '!$AD$3:$AD$12</xm:f>
          </x14:formula1>
          <xm:sqref>AH14:AO14</xm:sqref>
        </x14:dataValidation>
        <x14:dataValidation type="list" showInputMessage="1" showErrorMessage="1" xr:uid="{BB9A42F5-7C75-408A-A1D6-B49D333314F5}">
          <x14:formula1>
            <xm:f>'DESPEGABLES '!$S$3:$S$6</xm:f>
          </x14:formula1>
          <xm:sqref>AB19</xm:sqref>
        </x14:dataValidation>
        <x14:dataValidation type="list" allowBlank="1" showInputMessage="1" showErrorMessage="1" xr:uid="{CEEDC073-C922-4390-84D1-0D311F6B089C}">
          <x14:formula1>
            <xm:f>'DESPEGABLES '!$AH$3:$AH$12</xm:f>
          </x14:formula1>
          <xm:sqref>AA69</xm:sqref>
        </x14:dataValidation>
        <x14:dataValidation type="list" allowBlank="1" showInputMessage="1" showErrorMessage="1" xr:uid="{EFD1136D-96C3-40A2-AC0F-D1A0D368B404}">
          <x14:formula1>
            <xm:f>'DESPEGABLES '!$U$19:$U$22</xm:f>
          </x14:formula1>
          <xm:sqref>U13:AA13</xm:sqref>
        </x14:dataValidation>
        <x14:dataValidation type="list" allowBlank="1" showInputMessage="1" showErrorMessage="1" xr:uid="{6CA80718-6E25-4192-B28F-0F30DA1F6153}">
          <x14:formula1>
            <xm:f>'DESPEGABLES '!$N$3:$N$48</xm:f>
          </x14:formula1>
          <xm:sqref>AW21:BM21</xm:sqref>
        </x14:dataValidation>
        <x14:dataValidation type="date" operator="lessThanOrEqual" allowBlank="1" showInputMessage="1" showErrorMessage="1" errorTitle="Corregir Fecha" error="La fecha de solicitud no puede ser del futuro._x000a_y formato debe ser dd/mm/aaaa" xr:uid="{0B55CAFC-3F7B-44C3-99BB-CB3FBCB3D314}">
          <x14:formula1>
            <xm:f>VR.UVT!E2</xm:f>
          </x14:formula1>
          <xm:sqref>G13</xm:sqref>
        </x14:dataValidation>
        <x14:dataValidation type="date" errorStyle="warning" operator="greaterThanOrEqual" allowBlank="1" showInputMessage="1" showErrorMessage="1" errorTitle="Modificar Fecha" error="SI la comisión es NUEVA : La fecha de Inicio es menor a dos días: No hay tiempo suficiente para el respectivo tramite._x000a__x000a_**Es responsabilidad del funcionario solicitante si no se logra procesar. **_x000a__x000a_Formato fecha dd/mm/aaaa" xr:uid="{1EE12C22-A1E5-4863-AB43-4A1BF99AE653}">
          <x14:formula1>
            <xm:f>VR.UVT!E3</xm:f>
          </x14:formula1>
          <xm:sqref>H26:N26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66689-D59F-434D-B02F-C39FB7D96E28}">
  <dimension ref="A1:E88"/>
  <sheetViews>
    <sheetView zoomScaleNormal="100" workbookViewId="0">
      <selection activeCell="B3" sqref="B3"/>
    </sheetView>
  </sheetViews>
  <sheetFormatPr baseColWidth="10" defaultColWidth="0" defaultRowHeight="15" zeroHeight="1"/>
  <cols>
    <col min="1" max="1" width="48.28515625" style="10" customWidth="1"/>
    <col min="2" max="2" width="38.28515625" style="10" customWidth="1"/>
    <col min="3" max="3" width="21.7109375" style="10" bestFit="1" customWidth="1"/>
    <col min="4" max="4" width="27.85546875" style="10" bestFit="1" customWidth="1"/>
    <col min="5" max="5" width="22.7109375" style="10" customWidth="1"/>
    <col min="6" max="16384" width="11.42578125" hidden="1"/>
  </cols>
  <sheetData>
    <row r="1" spans="1:5">
      <c r="A1" s="126" t="s">
        <v>1057</v>
      </c>
      <c r="B1" s="127" t="s">
        <v>1058</v>
      </c>
      <c r="C1" s="127" t="s">
        <v>1059</v>
      </c>
      <c r="D1" s="127" t="s">
        <v>1060</v>
      </c>
      <c r="E1" s="127" t="s">
        <v>1061</v>
      </c>
    </row>
    <row r="2" spans="1:5" s="131" customFormat="1" ht="38.25">
      <c r="A2" s="128" t="s">
        <v>1062</v>
      </c>
      <c r="B2" s="129" t="s">
        <v>1063</v>
      </c>
      <c r="C2" s="129" t="s">
        <v>1070</v>
      </c>
      <c r="D2" s="130" t="s">
        <v>1985</v>
      </c>
      <c r="E2" s="129" t="s">
        <v>1993</v>
      </c>
    </row>
    <row r="3" spans="1:5" ht="66" customHeight="1">
      <c r="A3" s="13" t="s">
        <v>1064</v>
      </c>
      <c r="B3" s="11" t="s">
        <v>1065</v>
      </c>
      <c r="C3" s="11" t="s">
        <v>1066</v>
      </c>
      <c r="D3" s="21" t="s">
        <v>1986</v>
      </c>
      <c r="E3" s="11" t="s">
        <v>1067</v>
      </c>
    </row>
    <row r="4" spans="1:5" ht="66" customHeight="1">
      <c r="A4" s="128" t="s">
        <v>1068</v>
      </c>
      <c r="B4" s="129" t="s">
        <v>1069</v>
      </c>
      <c r="C4" s="129" t="s">
        <v>1070</v>
      </c>
      <c r="D4" s="129" t="s">
        <v>1071</v>
      </c>
      <c r="E4" s="129" t="s">
        <v>1072</v>
      </c>
    </row>
    <row r="5" spans="1:5" ht="66" customHeight="1">
      <c r="A5" s="13" t="s">
        <v>1073</v>
      </c>
      <c r="B5" s="11" t="s">
        <v>1074</v>
      </c>
      <c r="C5" s="11" t="s">
        <v>1075</v>
      </c>
      <c r="D5" s="11" t="s">
        <v>1076</v>
      </c>
      <c r="E5" s="11" t="s">
        <v>1077</v>
      </c>
    </row>
    <row r="6" spans="1:5" ht="66" customHeight="1">
      <c r="A6" s="128" t="s">
        <v>996</v>
      </c>
      <c r="B6" s="129" t="s">
        <v>1078</v>
      </c>
      <c r="C6" s="128" t="s">
        <v>1066</v>
      </c>
      <c r="D6" s="129" t="s">
        <v>29</v>
      </c>
      <c r="E6" s="129" t="s">
        <v>1079</v>
      </c>
    </row>
    <row r="7" spans="1:5" ht="66" customHeight="1">
      <c r="A7" s="13" t="s">
        <v>1080</v>
      </c>
      <c r="B7" s="11" t="s">
        <v>1081</v>
      </c>
      <c r="C7" s="11" t="s">
        <v>1075</v>
      </c>
      <c r="D7" s="11" t="s">
        <v>1082</v>
      </c>
      <c r="E7" s="11" t="s">
        <v>1083</v>
      </c>
    </row>
    <row r="8" spans="1:5">
      <c r="A8" s="324" t="s">
        <v>997</v>
      </c>
      <c r="B8" s="325"/>
      <c r="C8" s="325"/>
      <c r="D8" s="325"/>
      <c r="E8" s="326"/>
    </row>
    <row r="9" spans="1:5" ht="51">
      <c r="A9" s="128" t="s">
        <v>1084</v>
      </c>
      <c r="B9" s="129" t="s">
        <v>1085</v>
      </c>
      <c r="C9" s="129" t="s">
        <v>1075</v>
      </c>
      <c r="D9" s="129" t="s">
        <v>1086</v>
      </c>
      <c r="E9" s="129" t="s">
        <v>1087</v>
      </c>
    </row>
    <row r="10" spans="1:5" ht="51">
      <c r="A10" s="13" t="s">
        <v>1088</v>
      </c>
      <c r="B10" s="11" t="s">
        <v>1089</v>
      </c>
      <c r="C10" s="11" t="s">
        <v>1075</v>
      </c>
      <c r="D10" s="11" t="s">
        <v>1090</v>
      </c>
      <c r="E10" s="11" t="s">
        <v>1087</v>
      </c>
    </row>
    <row r="11" spans="1:5" ht="51">
      <c r="A11" s="128" t="s">
        <v>1091</v>
      </c>
      <c r="B11" s="132" t="s">
        <v>1092</v>
      </c>
      <c r="C11" s="129" t="s">
        <v>1066</v>
      </c>
      <c r="D11" s="132" t="s">
        <v>1093</v>
      </c>
      <c r="E11" s="132" t="s">
        <v>1094</v>
      </c>
    </row>
    <row r="12" spans="1:5" ht="51">
      <c r="A12" s="13" t="s">
        <v>1095</v>
      </c>
      <c r="B12" s="15" t="s">
        <v>1092</v>
      </c>
      <c r="C12" s="11" t="s">
        <v>1096</v>
      </c>
      <c r="D12" s="15">
        <v>10112085</v>
      </c>
      <c r="E12" s="15" t="s">
        <v>1097</v>
      </c>
    </row>
    <row r="13" spans="1:5" ht="38.25">
      <c r="A13" s="128" t="s">
        <v>1098</v>
      </c>
      <c r="B13" s="129" t="s">
        <v>1099</v>
      </c>
      <c r="C13" s="129" t="s">
        <v>1075</v>
      </c>
      <c r="D13" s="133">
        <v>3125558212</v>
      </c>
      <c r="E13" s="129" t="s">
        <v>1100</v>
      </c>
    </row>
    <row r="14" spans="1:5" ht="38.25">
      <c r="A14" s="13" t="s">
        <v>1056</v>
      </c>
      <c r="B14" s="11" t="s">
        <v>1101</v>
      </c>
      <c r="C14" s="11" t="s">
        <v>1066</v>
      </c>
      <c r="D14" s="12" t="s">
        <v>1102</v>
      </c>
      <c r="E14" s="11" t="s">
        <v>1103</v>
      </c>
    </row>
    <row r="15" spans="1:5" ht="51">
      <c r="A15" s="128" t="s">
        <v>1104</v>
      </c>
      <c r="B15" s="129" t="s">
        <v>1105</v>
      </c>
      <c r="C15" s="129" t="s">
        <v>1075</v>
      </c>
      <c r="D15" s="130" t="s">
        <v>1987</v>
      </c>
      <c r="E15" s="129" t="s">
        <v>1106</v>
      </c>
    </row>
    <row r="16" spans="1:5" ht="51">
      <c r="A16" s="13" t="s">
        <v>1107</v>
      </c>
      <c r="B16" s="11" t="s">
        <v>1108</v>
      </c>
      <c r="C16" s="11" t="s">
        <v>1075</v>
      </c>
      <c r="D16" s="21">
        <v>9400836939</v>
      </c>
      <c r="E16" s="11" t="s">
        <v>1109</v>
      </c>
    </row>
    <row r="17" spans="1:5" ht="38.25">
      <c r="A17" s="128" t="s">
        <v>855</v>
      </c>
      <c r="B17" s="129" t="s">
        <v>1110</v>
      </c>
      <c r="C17" s="129" t="s">
        <v>1066</v>
      </c>
      <c r="D17" s="134">
        <v>16</v>
      </c>
      <c r="E17" s="129" t="s">
        <v>1111</v>
      </c>
    </row>
    <row r="18" spans="1:5" ht="51">
      <c r="A18" s="13" t="s">
        <v>904</v>
      </c>
      <c r="B18" s="11" t="s">
        <v>1112</v>
      </c>
      <c r="C18" s="11" t="s">
        <v>1066</v>
      </c>
      <c r="D18" s="12" t="s">
        <v>1113</v>
      </c>
      <c r="E18" s="11" t="s">
        <v>1114</v>
      </c>
    </row>
    <row r="19" spans="1:5" s="135" customFormat="1" ht="63.75">
      <c r="A19" s="128" t="s">
        <v>1115</v>
      </c>
      <c r="B19" s="129" t="s">
        <v>1116</v>
      </c>
      <c r="C19" s="129" t="s">
        <v>1066</v>
      </c>
      <c r="D19" s="130" t="s">
        <v>1117</v>
      </c>
      <c r="E19" s="129" t="s">
        <v>1118</v>
      </c>
    </row>
    <row r="20" spans="1:5" ht="89.25">
      <c r="A20" s="13" t="s">
        <v>1119</v>
      </c>
      <c r="B20" s="11" t="s">
        <v>1120</v>
      </c>
      <c r="C20" s="11" t="s">
        <v>1121</v>
      </c>
      <c r="D20" s="12">
        <v>3500000</v>
      </c>
      <c r="E20" s="11" t="s">
        <v>1122</v>
      </c>
    </row>
    <row r="21" spans="1:5" ht="38.25">
      <c r="A21" s="128" t="s">
        <v>1010</v>
      </c>
      <c r="B21" s="129" t="s">
        <v>1123</v>
      </c>
      <c r="C21" s="129" t="s">
        <v>1124</v>
      </c>
      <c r="D21" s="130" t="s">
        <v>1988</v>
      </c>
      <c r="E21" s="129" t="s">
        <v>1125</v>
      </c>
    </row>
    <row r="22" spans="1:5" ht="38.25">
      <c r="A22" s="13" t="s">
        <v>1011</v>
      </c>
      <c r="B22" s="11" t="s">
        <v>1126</v>
      </c>
      <c r="C22" s="11" t="s">
        <v>1124</v>
      </c>
      <c r="D22" s="14" t="s">
        <v>1989</v>
      </c>
      <c r="E22" s="11" t="s">
        <v>1127</v>
      </c>
    </row>
    <row r="23" spans="1:5" ht="51">
      <c r="A23" s="128" t="s">
        <v>1012</v>
      </c>
      <c r="B23" s="129" t="s">
        <v>1128</v>
      </c>
      <c r="C23" s="129" t="s">
        <v>1066</v>
      </c>
      <c r="D23" s="136" t="s">
        <v>1129</v>
      </c>
      <c r="E23" s="129" t="s">
        <v>1130</v>
      </c>
    </row>
    <row r="24" spans="1:5">
      <c r="A24" s="324" t="s">
        <v>1131</v>
      </c>
      <c r="B24" s="325"/>
      <c r="C24" s="325"/>
      <c r="D24" s="325"/>
      <c r="E24" s="326"/>
    </row>
    <row r="25" spans="1:5" ht="38.25">
      <c r="A25" s="128" t="s">
        <v>1132</v>
      </c>
      <c r="B25" s="129" t="s">
        <v>1133</v>
      </c>
      <c r="C25" s="129" t="s">
        <v>1124</v>
      </c>
      <c r="D25" s="130" t="s">
        <v>1982</v>
      </c>
      <c r="E25" s="129" t="s">
        <v>1134</v>
      </c>
    </row>
    <row r="26" spans="1:5" ht="38.25">
      <c r="A26" s="13" t="s">
        <v>1135</v>
      </c>
      <c r="B26" s="11" t="s">
        <v>1136</v>
      </c>
      <c r="C26" s="11" t="s">
        <v>1124</v>
      </c>
      <c r="D26" s="14" t="s">
        <v>1982</v>
      </c>
      <c r="E26" s="11" t="s">
        <v>1137</v>
      </c>
    </row>
    <row r="27" spans="1:5" ht="51">
      <c r="A27" s="128" t="s">
        <v>1015</v>
      </c>
      <c r="B27" s="129" t="s">
        <v>1138</v>
      </c>
      <c r="C27" s="129" t="s">
        <v>1139</v>
      </c>
      <c r="D27" s="136" t="s">
        <v>1140</v>
      </c>
      <c r="E27" s="129" t="s">
        <v>1141</v>
      </c>
    </row>
    <row r="28" spans="1:5" ht="38.25">
      <c r="A28" s="13" t="s">
        <v>1142</v>
      </c>
      <c r="B28" s="11" t="s">
        <v>1143</v>
      </c>
      <c r="C28" s="11" t="s">
        <v>1070</v>
      </c>
      <c r="D28" s="12" t="s">
        <v>1144</v>
      </c>
      <c r="E28" s="11" t="s">
        <v>1145</v>
      </c>
    </row>
    <row r="29" spans="1:5" ht="38.25">
      <c r="A29" s="128" t="s">
        <v>1146</v>
      </c>
      <c r="B29" s="129" t="s">
        <v>1147</v>
      </c>
      <c r="C29" s="129" t="s">
        <v>1066</v>
      </c>
      <c r="D29" s="136" t="s">
        <v>1144</v>
      </c>
      <c r="E29" s="129" t="s">
        <v>1145</v>
      </c>
    </row>
    <row r="30" spans="1:5" ht="38.25">
      <c r="A30" s="13" t="s">
        <v>1148</v>
      </c>
      <c r="B30" s="11" t="s">
        <v>1149</v>
      </c>
      <c r="C30" s="11" t="s">
        <v>1070</v>
      </c>
      <c r="D30" s="12" t="s">
        <v>1150</v>
      </c>
      <c r="E30" s="11" t="s">
        <v>1151</v>
      </c>
    </row>
    <row r="31" spans="1:5" ht="38.25">
      <c r="A31" s="128" t="s">
        <v>1152</v>
      </c>
      <c r="B31" s="129" t="s">
        <v>1153</v>
      </c>
      <c r="C31" s="129" t="s">
        <v>1066</v>
      </c>
      <c r="D31" s="136" t="s">
        <v>1154</v>
      </c>
      <c r="E31" s="129" t="s">
        <v>1151</v>
      </c>
    </row>
    <row r="32" spans="1:5" ht="56.25" customHeight="1">
      <c r="A32" s="13" t="s">
        <v>1155</v>
      </c>
      <c r="B32" s="11" t="s">
        <v>1156</v>
      </c>
      <c r="C32" s="11" t="s">
        <v>1070</v>
      </c>
      <c r="D32" s="19">
        <v>526000</v>
      </c>
      <c r="E32" s="11" t="s">
        <v>1157</v>
      </c>
    </row>
    <row r="33" spans="1:5" ht="76.5">
      <c r="A33" s="128" t="s">
        <v>1158</v>
      </c>
      <c r="B33" s="129" t="s">
        <v>1159</v>
      </c>
      <c r="C33" s="129" t="s">
        <v>1160</v>
      </c>
      <c r="D33" s="136"/>
      <c r="E33" s="129" t="s">
        <v>1161</v>
      </c>
    </row>
    <row r="34" spans="1:5" ht="89.25">
      <c r="A34" s="20" t="s">
        <v>1022</v>
      </c>
      <c r="B34" s="11" t="s">
        <v>1162</v>
      </c>
      <c r="C34" s="11" t="s">
        <v>1075</v>
      </c>
      <c r="D34" s="12" t="s">
        <v>1163</v>
      </c>
      <c r="E34" s="11" t="s">
        <v>1161</v>
      </c>
    </row>
    <row r="35" spans="1:5" ht="63.75">
      <c r="A35" s="128" t="s">
        <v>1023</v>
      </c>
      <c r="B35" s="129" t="s">
        <v>1164</v>
      </c>
      <c r="C35" s="129" t="s">
        <v>1075</v>
      </c>
      <c r="D35" s="136" t="s">
        <v>1165</v>
      </c>
      <c r="E35" s="129" t="s">
        <v>1166</v>
      </c>
    </row>
    <row r="36" spans="1:5">
      <c r="A36" s="324" t="s">
        <v>1024</v>
      </c>
      <c r="B36" s="325"/>
      <c r="C36" s="325"/>
      <c r="D36" s="325"/>
      <c r="E36" s="326"/>
    </row>
    <row r="37" spans="1:5" ht="38.25">
      <c r="A37" s="128" t="s">
        <v>1167</v>
      </c>
      <c r="B37" s="129" t="s">
        <v>1168</v>
      </c>
      <c r="C37" s="129" t="s">
        <v>1140</v>
      </c>
      <c r="D37" s="136" t="s">
        <v>1169</v>
      </c>
      <c r="E37" s="129" t="s">
        <v>1170</v>
      </c>
    </row>
    <row r="38" spans="1:5" ht="76.5">
      <c r="A38" s="13" t="s">
        <v>904</v>
      </c>
      <c r="B38" s="11" t="s">
        <v>1171</v>
      </c>
      <c r="C38" s="11" t="s">
        <v>1066</v>
      </c>
      <c r="D38" s="12" t="s">
        <v>1172</v>
      </c>
      <c r="E38" s="11" t="s">
        <v>1173</v>
      </c>
    </row>
    <row r="39" spans="1:5" ht="76.5">
      <c r="A39" s="128" t="s">
        <v>1174</v>
      </c>
      <c r="B39" s="129" t="s">
        <v>1175</v>
      </c>
      <c r="C39" s="129" t="s">
        <v>1140</v>
      </c>
      <c r="D39" s="136" t="s">
        <v>1176</v>
      </c>
      <c r="E39" s="129" t="s">
        <v>1173</v>
      </c>
    </row>
    <row r="40" spans="1:5" ht="127.5">
      <c r="A40" s="13" t="s">
        <v>1027</v>
      </c>
      <c r="B40" s="11" t="s">
        <v>1177</v>
      </c>
      <c r="C40" s="11" t="s">
        <v>1140</v>
      </c>
      <c r="D40" s="12" t="s">
        <v>1178</v>
      </c>
      <c r="E40" s="11" t="s">
        <v>1179</v>
      </c>
    </row>
    <row r="41" spans="1:5" ht="51">
      <c r="A41" s="128" t="s">
        <v>1180</v>
      </c>
      <c r="B41" s="129" t="s">
        <v>1181</v>
      </c>
      <c r="C41" s="129" t="s">
        <v>1075</v>
      </c>
      <c r="D41" s="136" t="s">
        <v>1182</v>
      </c>
      <c r="E41" s="129"/>
    </row>
    <row r="42" spans="1:5" ht="38.25">
      <c r="A42" s="17" t="s">
        <v>1029</v>
      </c>
      <c r="B42" s="11" t="s">
        <v>1183</v>
      </c>
      <c r="C42" s="11" t="s">
        <v>1075</v>
      </c>
      <c r="D42" s="14" t="s">
        <v>1184</v>
      </c>
      <c r="E42" s="11"/>
    </row>
    <row r="43" spans="1:5">
      <c r="A43" s="324" t="s">
        <v>1185</v>
      </c>
      <c r="B43" s="325"/>
      <c r="C43" s="325"/>
      <c r="D43" s="325"/>
      <c r="E43" s="326"/>
    </row>
    <row r="44" spans="1:5" s="135" customFormat="1" ht="76.5">
      <c r="A44" s="128" t="s">
        <v>1186</v>
      </c>
      <c r="B44" s="137" t="s">
        <v>1187</v>
      </c>
      <c r="C44" s="129" t="s">
        <v>1066</v>
      </c>
      <c r="D44" s="136" t="s">
        <v>1144</v>
      </c>
      <c r="E44" s="129" t="s">
        <v>1188</v>
      </c>
    </row>
    <row r="45" spans="1:5" ht="89.25">
      <c r="A45" s="13" t="s">
        <v>993</v>
      </c>
      <c r="B45" s="18" t="s">
        <v>1189</v>
      </c>
      <c r="C45" s="11" t="s">
        <v>1075</v>
      </c>
      <c r="D45" s="14" t="s">
        <v>1983</v>
      </c>
      <c r="E45" s="11" t="s">
        <v>1190</v>
      </c>
    </row>
    <row r="46" spans="1:5" ht="76.5">
      <c r="A46" s="128" t="s">
        <v>1034</v>
      </c>
      <c r="B46" s="137" t="s">
        <v>1191</v>
      </c>
      <c r="C46" s="129" t="s">
        <v>1066</v>
      </c>
      <c r="D46" s="138" t="s">
        <v>1990</v>
      </c>
      <c r="E46" s="129" t="s">
        <v>1192</v>
      </c>
    </row>
    <row r="47" spans="1:5" ht="51">
      <c r="A47" s="13" t="s">
        <v>1035</v>
      </c>
      <c r="B47" s="18" t="s">
        <v>1193</v>
      </c>
      <c r="C47" s="11" t="s">
        <v>1070</v>
      </c>
      <c r="D47" s="12">
        <v>150000</v>
      </c>
      <c r="E47" s="11" t="s">
        <v>1194</v>
      </c>
    </row>
    <row r="48" spans="1:5" ht="126" customHeight="1">
      <c r="A48" s="128" t="s">
        <v>1195</v>
      </c>
      <c r="B48" s="137" t="s">
        <v>1196</v>
      </c>
      <c r="C48" s="129" t="s">
        <v>1197</v>
      </c>
      <c r="D48" s="136" t="s">
        <v>1198</v>
      </c>
      <c r="E48" s="129" t="s">
        <v>1199</v>
      </c>
    </row>
    <row r="49" spans="1:5">
      <c r="A49" s="324" t="s">
        <v>1200</v>
      </c>
      <c r="B49" s="325"/>
      <c r="C49" s="325"/>
      <c r="D49" s="325"/>
      <c r="E49" s="326"/>
    </row>
    <row r="50" spans="1:5" ht="76.5">
      <c r="A50" s="128" t="s">
        <v>54</v>
      </c>
      <c r="B50" s="137" t="s">
        <v>1201</v>
      </c>
      <c r="C50" s="129" t="s">
        <v>1066</v>
      </c>
      <c r="D50" s="136" t="s">
        <v>1154</v>
      </c>
      <c r="E50" s="129" t="s">
        <v>1202</v>
      </c>
    </row>
    <row r="51" spans="1:5" ht="102">
      <c r="A51" s="13" t="s">
        <v>1195</v>
      </c>
      <c r="B51" s="18" t="s">
        <v>1196</v>
      </c>
      <c r="C51" s="11" t="s">
        <v>1197</v>
      </c>
      <c r="D51" s="12" t="s">
        <v>1203</v>
      </c>
      <c r="E51" s="11" t="s">
        <v>1199</v>
      </c>
    </row>
    <row r="52" spans="1:5" ht="76.5">
      <c r="A52" s="128" t="s">
        <v>1032</v>
      </c>
      <c r="B52" s="137" t="s">
        <v>1204</v>
      </c>
      <c r="C52" s="129" t="s">
        <v>1070</v>
      </c>
      <c r="D52" s="136">
        <v>150000</v>
      </c>
      <c r="E52" s="129" t="s">
        <v>1205</v>
      </c>
    </row>
    <row r="53" spans="1:5" ht="51">
      <c r="A53" s="13" t="s">
        <v>1206</v>
      </c>
      <c r="B53" s="18" t="s">
        <v>1207</v>
      </c>
      <c r="C53" s="11" t="s">
        <v>1075</v>
      </c>
      <c r="D53" s="14" t="s">
        <v>1208</v>
      </c>
      <c r="E53" s="11" t="s">
        <v>1209</v>
      </c>
    </row>
    <row r="54" spans="1:5">
      <c r="A54" s="324" t="s">
        <v>1210</v>
      </c>
      <c r="B54" s="325"/>
      <c r="C54" s="325"/>
      <c r="D54" s="325"/>
      <c r="E54" s="326"/>
    </row>
    <row r="55" spans="1:5" ht="46.5" customHeight="1">
      <c r="A55" s="13" t="s">
        <v>1167</v>
      </c>
      <c r="B55" s="15" t="s">
        <v>1168</v>
      </c>
      <c r="C55" s="11" t="s">
        <v>1140</v>
      </c>
      <c r="D55" s="15" t="s">
        <v>1169</v>
      </c>
      <c r="E55" s="15" t="s">
        <v>1170</v>
      </c>
    </row>
    <row r="56" spans="1:5" ht="76.5">
      <c r="A56" s="128" t="s">
        <v>904</v>
      </c>
      <c r="B56" s="129" t="s">
        <v>1211</v>
      </c>
      <c r="C56" s="129" t="s">
        <v>1066</v>
      </c>
      <c r="D56" s="130" t="s">
        <v>1172</v>
      </c>
      <c r="E56" s="129" t="s">
        <v>1173</v>
      </c>
    </row>
    <row r="57" spans="1:5" ht="76.5">
      <c r="A57" s="13" t="s">
        <v>905</v>
      </c>
      <c r="B57" s="11" t="s">
        <v>1212</v>
      </c>
      <c r="C57" s="11" t="s">
        <v>1140</v>
      </c>
      <c r="D57" s="14" t="s">
        <v>1176</v>
      </c>
      <c r="E57" s="11" t="s">
        <v>1173</v>
      </c>
    </row>
    <row r="58" spans="1:5" ht="127.5">
      <c r="A58" s="13" t="s">
        <v>1027</v>
      </c>
      <c r="B58" s="11" t="s">
        <v>1177</v>
      </c>
      <c r="C58" s="11" t="s">
        <v>1140</v>
      </c>
      <c r="D58" s="14" t="s">
        <v>1178</v>
      </c>
      <c r="E58" s="11" t="s">
        <v>1179</v>
      </c>
    </row>
    <row r="59" spans="1:5" ht="51">
      <c r="A59" s="128" t="s">
        <v>1180</v>
      </c>
      <c r="B59" s="129" t="s">
        <v>1213</v>
      </c>
      <c r="C59" s="129" t="s">
        <v>1075</v>
      </c>
      <c r="D59" s="130" t="s">
        <v>1182</v>
      </c>
      <c r="E59" s="129"/>
    </row>
    <row r="60" spans="1:5" ht="38.25">
      <c r="A60" s="13" t="s">
        <v>1214</v>
      </c>
      <c r="B60" s="11" t="s">
        <v>1183</v>
      </c>
      <c r="C60" s="11" t="s">
        <v>1075</v>
      </c>
      <c r="D60" s="14" t="s">
        <v>1184</v>
      </c>
      <c r="E60" s="11"/>
    </row>
    <row r="61" spans="1:5">
      <c r="A61" s="324" t="s">
        <v>1215</v>
      </c>
      <c r="B61" s="325"/>
      <c r="C61" s="325"/>
      <c r="D61" s="325"/>
      <c r="E61" s="326"/>
    </row>
    <row r="62" spans="1:5" ht="76.5">
      <c r="A62" s="128" t="s">
        <v>1016</v>
      </c>
      <c r="B62" s="129" t="s">
        <v>1216</v>
      </c>
      <c r="C62" s="129" t="s">
        <v>1075</v>
      </c>
      <c r="D62" s="130" t="s">
        <v>1144</v>
      </c>
      <c r="E62" s="129" t="s">
        <v>1217</v>
      </c>
    </row>
    <row r="63" spans="1:5" ht="76.5">
      <c r="A63" s="13" t="s">
        <v>1218</v>
      </c>
      <c r="B63" s="11" t="s">
        <v>1219</v>
      </c>
      <c r="C63" s="11" t="s">
        <v>1075</v>
      </c>
      <c r="D63" s="14" t="s">
        <v>1154</v>
      </c>
      <c r="E63" s="11" t="s">
        <v>1220</v>
      </c>
    </row>
    <row r="64" spans="1:5" ht="76.5">
      <c r="A64" s="128" t="s">
        <v>1221</v>
      </c>
      <c r="B64" s="129" t="s">
        <v>1222</v>
      </c>
      <c r="C64" s="129" t="s">
        <v>1124</v>
      </c>
      <c r="D64" s="130" t="s">
        <v>1984</v>
      </c>
      <c r="E64" s="129" t="s">
        <v>1223</v>
      </c>
    </row>
    <row r="65" spans="1:5" ht="89.25">
      <c r="A65" s="13" t="s">
        <v>1041</v>
      </c>
      <c r="B65" s="11" t="s">
        <v>1224</v>
      </c>
      <c r="C65" s="11" t="s">
        <v>1225</v>
      </c>
      <c r="D65" s="16">
        <v>60000</v>
      </c>
      <c r="E65" s="11" t="s">
        <v>1226</v>
      </c>
    </row>
    <row r="66" spans="1:5">
      <c r="A66" s="324" t="s">
        <v>1227</v>
      </c>
      <c r="B66" s="325"/>
      <c r="C66" s="325"/>
      <c r="D66" s="325"/>
      <c r="E66" s="326"/>
    </row>
    <row r="67" spans="1:5" ht="51">
      <c r="A67" s="11" t="s">
        <v>1228</v>
      </c>
      <c r="B67" s="11" t="s">
        <v>1229</v>
      </c>
      <c r="C67" s="12" t="s">
        <v>1066</v>
      </c>
      <c r="D67" s="11" t="s">
        <v>1230</v>
      </c>
      <c r="E67" s="11" t="s">
        <v>1231</v>
      </c>
    </row>
    <row r="68" spans="1:5" ht="38.25">
      <c r="A68" s="129" t="s">
        <v>1232</v>
      </c>
      <c r="B68" s="129" t="s">
        <v>1233</v>
      </c>
      <c r="C68" s="136" t="s">
        <v>1066</v>
      </c>
      <c r="D68" s="129" t="s">
        <v>1129</v>
      </c>
      <c r="E68" s="132" t="s">
        <v>1234</v>
      </c>
    </row>
    <row r="69" spans="1:5" ht="64.5" customHeight="1">
      <c r="A69" s="15" t="s">
        <v>1046</v>
      </c>
      <c r="B69" s="142" t="s">
        <v>1235</v>
      </c>
      <c r="C69" s="143" t="s">
        <v>1075</v>
      </c>
      <c r="D69" s="142" t="s">
        <v>1236</v>
      </c>
      <c r="E69" s="15" t="s">
        <v>1237</v>
      </c>
    </row>
    <row r="70" spans="1:5" ht="51">
      <c r="A70" s="129" t="s">
        <v>1048</v>
      </c>
      <c r="B70" s="129" t="s">
        <v>1238</v>
      </c>
      <c r="C70" s="136" t="s">
        <v>1225</v>
      </c>
      <c r="D70" s="129">
        <v>49</v>
      </c>
      <c r="E70" s="132" t="s">
        <v>1239</v>
      </c>
    </row>
    <row r="71" spans="1:5" ht="51">
      <c r="A71" s="15" t="s">
        <v>1240</v>
      </c>
      <c r="B71" s="11" t="s">
        <v>1241</v>
      </c>
      <c r="C71" s="12" t="s">
        <v>1066</v>
      </c>
      <c r="D71" s="144" t="s">
        <v>1242</v>
      </c>
      <c r="E71" s="15" t="s">
        <v>1243</v>
      </c>
    </row>
    <row r="72" spans="1:5" ht="63.75">
      <c r="A72" s="132" t="s">
        <v>1244</v>
      </c>
      <c r="B72" s="129" t="s">
        <v>1245</v>
      </c>
      <c r="C72" s="136" t="s">
        <v>1246</v>
      </c>
      <c r="D72" s="140" t="s">
        <v>1247</v>
      </c>
      <c r="E72" s="132" t="s">
        <v>1248</v>
      </c>
    </row>
    <row r="73" spans="1:5" ht="63.75">
      <c r="A73" s="13" t="s">
        <v>5</v>
      </c>
      <c r="B73" s="11" t="s">
        <v>1249</v>
      </c>
      <c r="C73" s="12" t="s">
        <v>1066</v>
      </c>
      <c r="D73" s="15" t="s">
        <v>31</v>
      </c>
      <c r="E73" s="15" t="s">
        <v>1250</v>
      </c>
    </row>
    <row r="74" spans="1:5" ht="63.75">
      <c r="A74" s="128" t="s">
        <v>1251</v>
      </c>
      <c r="B74" s="129" t="s">
        <v>1252</v>
      </c>
      <c r="C74" s="136" t="s">
        <v>1075</v>
      </c>
      <c r="D74" s="139" t="s">
        <v>1236</v>
      </c>
      <c r="E74" s="132" t="s">
        <v>1253</v>
      </c>
    </row>
    <row r="75" spans="1:5" ht="38.25">
      <c r="A75" s="17" t="s">
        <v>1029</v>
      </c>
      <c r="B75" s="11" t="s">
        <v>1183</v>
      </c>
      <c r="C75" s="11" t="s">
        <v>1075</v>
      </c>
      <c r="D75" s="14" t="s">
        <v>1184</v>
      </c>
      <c r="E75" s="11"/>
    </row>
    <row r="76" spans="1:5" ht="76.5">
      <c r="A76" s="128" t="s">
        <v>1254</v>
      </c>
      <c r="B76" s="129" t="s">
        <v>1255</v>
      </c>
      <c r="C76" s="128" t="s">
        <v>1256</v>
      </c>
      <c r="D76" s="141">
        <v>250000</v>
      </c>
      <c r="E76" s="132" t="s">
        <v>1257</v>
      </c>
    </row>
    <row r="77" spans="1:5" ht="76.5">
      <c r="A77" s="13" t="s">
        <v>1045</v>
      </c>
      <c r="B77" s="11" t="s">
        <v>1258</v>
      </c>
      <c r="C77" s="13" t="s">
        <v>1256</v>
      </c>
      <c r="D77" s="16">
        <v>650000</v>
      </c>
      <c r="E77" s="15" t="s">
        <v>1257</v>
      </c>
    </row>
    <row r="78" spans="1:5" ht="76.5">
      <c r="A78" s="128" t="s">
        <v>1047</v>
      </c>
      <c r="B78" s="129" t="s">
        <v>1259</v>
      </c>
      <c r="C78" s="128" t="s">
        <v>1256</v>
      </c>
      <c r="D78" s="141">
        <v>80000</v>
      </c>
      <c r="E78" s="132" t="s">
        <v>1257</v>
      </c>
    </row>
    <row r="79" spans="1:5" ht="76.5">
      <c r="A79" s="13" t="s">
        <v>1260</v>
      </c>
      <c r="B79" s="11" t="s">
        <v>1261</v>
      </c>
      <c r="C79" s="13" t="s">
        <v>1256</v>
      </c>
      <c r="D79" s="16">
        <v>20000</v>
      </c>
      <c r="E79" s="15" t="s">
        <v>1257</v>
      </c>
    </row>
    <row r="80" spans="1:5" ht="76.5">
      <c r="A80" s="128" t="s">
        <v>1262</v>
      </c>
      <c r="B80" s="129" t="s">
        <v>1263</v>
      </c>
      <c r="C80" s="128" t="s">
        <v>1256</v>
      </c>
      <c r="D80" s="141">
        <v>60000</v>
      </c>
      <c r="E80" s="132" t="s">
        <v>1257</v>
      </c>
    </row>
    <row r="81" spans="1:5" ht="76.5">
      <c r="A81" s="13" t="s">
        <v>1264</v>
      </c>
      <c r="B81" s="11" t="s">
        <v>1265</v>
      </c>
      <c r="C81" s="13" t="s">
        <v>1256</v>
      </c>
      <c r="D81" s="16">
        <v>1060000</v>
      </c>
      <c r="E81" s="15" t="s">
        <v>1257</v>
      </c>
    </row>
    <row r="82" spans="1:5" ht="38.25">
      <c r="A82" s="128" t="s">
        <v>1029</v>
      </c>
      <c r="B82" s="129" t="s">
        <v>1183</v>
      </c>
      <c r="C82" s="129" t="s">
        <v>1075</v>
      </c>
      <c r="D82" s="130" t="s">
        <v>1184</v>
      </c>
      <c r="E82" s="129"/>
    </row>
    <row r="83" spans="1:5" ht="25.5">
      <c r="A83" s="13" t="s">
        <v>1266</v>
      </c>
      <c r="B83" s="11" t="s">
        <v>1267</v>
      </c>
      <c r="C83" s="11" t="s">
        <v>1075</v>
      </c>
      <c r="D83" s="12" t="s">
        <v>1268</v>
      </c>
      <c r="E83" s="11" t="s">
        <v>1269</v>
      </c>
    </row>
    <row r="84" spans="1:5" ht="63.75">
      <c r="A84" s="128" t="s">
        <v>1270</v>
      </c>
      <c r="B84" s="129" t="s">
        <v>1271</v>
      </c>
      <c r="C84" s="129" t="s">
        <v>1075</v>
      </c>
      <c r="D84" s="136" t="s">
        <v>1272</v>
      </c>
      <c r="E84" s="129" t="s">
        <v>1273</v>
      </c>
    </row>
    <row r="85" spans="1:5" ht="38.25">
      <c r="A85" s="13" t="s">
        <v>1029</v>
      </c>
      <c r="B85" s="11" t="s">
        <v>1183</v>
      </c>
      <c r="C85" s="11" t="s">
        <v>1075</v>
      </c>
      <c r="D85" s="14" t="s">
        <v>1184</v>
      </c>
      <c r="E85" s="11"/>
    </row>
    <row r="86" spans="1:5" ht="25.5">
      <c r="A86" s="128" t="s">
        <v>1274</v>
      </c>
      <c r="B86" s="129" t="s">
        <v>1275</v>
      </c>
      <c r="C86" s="129" t="s">
        <v>1075</v>
      </c>
      <c r="D86" s="136" t="s">
        <v>1276</v>
      </c>
      <c r="E86" s="129" t="s">
        <v>1269</v>
      </c>
    </row>
    <row r="87" spans="1:5" ht="38.25">
      <c r="A87" s="13" t="s">
        <v>1277</v>
      </c>
      <c r="B87" s="11" t="s">
        <v>1278</v>
      </c>
      <c r="C87" s="11" t="s">
        <v>1075</v>
      </c>
      <c r="D87" s="12" t="s">
        <v>31</v>
      </c>
      <c r="E87" s="11" t="s">
        <v>1269</v>
      </c>
    </row>
    <row r="88" spans="1:5" s="171" customFormat="1">
      <c r="A88" s="174"/>
      <c r="B88" s="174"/>
      <c r="C88" s="174"/>
      <c r="D88" s="174"/>
      <c r="E88" s="174"/>
    </row>
  </sheetData>
  <mergeCells count="8">
    <mergeCell ref="A66:E66"/>
    <mergeCell ref="A8:E8"/>
    <mergeCell ref="A24:E24"/>
    <mergeCell ref="A36:E36"/>
    <mergeCell ref="A43:E43"/>
    <mergeCell ref="A49:E49"/>
    <mergeCell ref="A54:E54"/>
    <mergeCell ref="A61:E6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93799-8D6F-4653-A3B7-B428C886BC1C}">
  <dimension ref="A1:EY5"/>
  <sheetViews>
    <sheetView workbookViewId="0">
      <selection activeCell="A2" sqref="A2"/>
    </sheetView>
  </sheetViews>
  <sheetFormatPr baseColWidth="10" defaultColWidth="11.42578125" defaultRowHeight="15"/>
  <cols>
    <col min="2" max="2" width="30.140625" customWidth="1"/>
    <col min="3" max="3" width="31.5703125" style="22" customWidth="1"/>
    <col min="4" max="4" width="25.28515625" style="22" customWidth="1"/>
    <col min="5" max="5" width="22.42578125" style="22" customWidth="1"/>
    <col min="6" max="6" width="26.5703125" style="22" customWidth="1"/>
    <col min="7" max="7" width="69.7109375" style="22" customWidth="1"/>
    <col min="8" max="8" width="19" style="22" customWidth="1"/>
    <col min="9" max="9" width="23.85546875" style="22" bestFit="1" customWidth="1"/>
    <col min="10" max="10" width="28.28515625" style="22" bestFit="1" customWidth="1"/>
    <col min="11" max="11" width="28.28515625" style="22" customWidth="1"/>
    <col min="12" max="12" width="17.42578125" style="22" customWidth="1"/>
    <col min="13" max="13" width="21.5703125" style="22" customWidth="1"/>
    <col min="14" max="14" width="18.85546875" style="22" customWidth="1"/>
    <col min="15" max="15" width="21.85546875" style="22" customWidth="1"/>
    <col min="16" max="16" width="26" style="22" customWidth="1"/>
    <col min="17" max="17" width="17.5703125" style="22" customWidth="1"/>
    <col min="18" max="18" width="18.85546875" style="22" customWidth="1"/>
    <col min="19" max="19" width="21.28515625" style="22" customWidth="1"/>
    <col min="20" max="20" width="11.5703125" style="22" customWidth="1"/>
    <col min="21" max="21" width="53.5703125" style="22" customWidth="1"/>
    <col min="22" max="22" width="32.140625" style="22" customWidth="1"/>
    <col min="23" max="23" width="29" customWidth="1"/>
    <col min="24" max="24" width="30.85546875" customWidth="1"/>
    <col min="25" max="25" width="15.5703125" customWidth="1"/>
    <col min="26" max="26" width="23.28515625" customWidth="1"/>
    <col min="27" max="27" width="8.5703125" customWidth="1"/>
    <col min="28" max="28" width="20.7109375" customWidth="1"/>
    <col min="29" max="29" width="42.42578125" bestFit="1" customWidth="1"/>
    <col min="30" max="30" width="22" customWidth="1"/>
    <col min="31" max="31" width="26" customWidth="1"/>
    <col min="32" max="32" width="25.42578125" customWidth="1"/>
    <col min="33" max="33" width="28" customWidth="1"/>
    <col min="34" max="35" width="73.42578125" customWidth="1"/>
    <col min="36" max="37" width="33.85546875" customWidth="1"/>
    <col min="38" max="38" width="26.42578125" customWidth="1"/>
    <col min="39" max="39" width="24" customWidth="1"/>
    <col min="40" max="40" width="49.140625" customWidth="1"/>
    <col min="41" max="41" width="6.140625" customWidth="1"/>
    <col min="42" max="42" width="19.85546875" customWidth="1"/>
    <col min="43" max="43" width="19.42578125" customWidth="1"/>
    <col min="44" max="44" width="18.140625" customWidth="1"/>
    <col min="45" max="45" width="29.28515625" customWidth="1"/>
    <col min="46" max="46" width="20.42578125" customWidth="1"/>
    <col min="47" max="47" width="21.140625" customWidth="1"/>
    <col min="48" max="49" width="28.7109375" customWidth="1"/>
    <col min="50" max="50" width="48" customWidth="1"/>
    <col min="51" max="51" width="6.140625" customWidth="1"/>
    <col min="52" max="52" width="19.85546875" customWidth="1"/>
    <col min="53" max="53" width="18.85546875" customWidth="1"/>
    <col min="54" max="54" width="17.5703125" customWidth="1"/>
    <col min="55" max="56" width="29.28515625" customWidth="1"/>
    <col min="57" max="57" width="21.7109375" customWidth="1"/>
    <col min="58" max="58" width="30.5703125" customWidth="1"/>
    <col min="59" max="59" width="27.140625" customWidth="1"/>
    <col min="60" max="60" width="48.5703125" customWidth="1"/>
    <col min="61" max="61" width="6.140625" customWidth="1"/>
    <col min="62" max="62" width="19.85546875" customWidth="1"/>
    <col min="63" max="63" width="19.42578125" customWidth="1"/>
    <col min="64" max="64" width="18.140625" customWidth="1"/>
    <col min="65" max="66" width="29.28515625" customWidth="1"/>
    <col min="67" max="67" width="21.7109375" customWidth="1"/>
    <col min="68" max="68" width="30.5703125" customWidth="1"/>
    <col min="69" max="69" width="27.7109375" customWidth="1"/>
    <col min="70" max="70" width="42.28515625" customWidth="1"/>
    <col min="71" max="71" width="6.140625" customWidth="1"/>
    <col min="72" max="72" width="21" customWidth="1"/>
    <col min="73" max="73" width="20" customWidth="1"/>
    <col min="74" max="74" width="18.7109375" customWidth="1"/>
    <col min="75" max="76" width="30.42578125" customWidth="1"/>
    <col min="77" max="77" width="22.28515625" customWidth="1"/>
    <col min="78" max="78" width="29.85546875" customWidth="1"/>
    <col min="79" max="79" width="27.7109375" customWidth="1"/>
    <col min="80" max="80" width="49.140625" customWidth="1"/>
    <col min="81" max="81" width="6.140625" customWidth="1"/>
    <col min="82" max="82" width="21" customWidth="1"/>
    <col min="83" max="83" width="19.42578125" customWidth="1"/>
    <col min="84" max="84" width="18.140625" customWidth="1"/>
    <col min="85" max="86" width="29.28515625" customWidth="1"/>
    <col min="87" max="87" width="21.7109375" customWidth="1"/>
    <col min="88" max="88" width="20.7109375" customWidth="1"/>
    <col min="89" max="89" width="19.42578125" customWidth="1"/>
    <col min="90" max="90" width="31.85546875" customWidth="1"/>
    <col min="91" max="91" width="73.42578125" customWidth="1"/>
    <col min="92" max="92" width="21.5703125" bestFit="1" customWidth="1"/>
    <col min="93" max="93" width="21.5703125" customWidth="1"/>
    <col min="94" max="94" width="37" customWidth="1"/>
    <col min="95" max="95" width="31.28515625" customWidth="1"/>
    <col min="96" max="96" width="44.42578125" customWidth="1"/>
    <col min="97" max="97" width="20" customWidth="1"/>
    <col min="98" max="98" width="21.85546875" customWidth="1"/>
    <col min="99" max="99" width="20.140625" customWidth="1"/>
    <col min="100" max="100" width="39.5703125" customWidth="1"/>
    <col min="101" max="101" width="20" customWidth="1"/>
    <col min="102" max="102" width="21.85546875" customWidth="1"/>
    <col min="103" max="103" width="20.140625" customWidth="1"/>
    <col min="104" max="104" width="39.5703125" customWidth="1"/>
    <col min="105" max="105" width="20" customWidth="1"/>
    <col min="106" max="106" width="21.85546875" customWidth="1"/>
    <col min="107" max="107" width="20.140625" customWidth="1"/>
    <col min="108" max="108" width="39.5703125" customWidth="1"/>
    <col min="109" max="109" width="20" customWidth="1"/>
    <col min="110" max="110" width="21.85546875" customWidth="1"/>
    <col min="111" max="111" width="20.140625" customWidth="1"/>
    <col min="112" max="112" width="39" customWidth="1"/>
    <col min="113" max="113" width="20" customWidth="1"/>
    <col min="114" max="114" width="21.85546875" customWidth="1"/>
    <col min="115" max="115" width="20.140625" customWidth="1"/>
    <col min="116" max="116" width="39.5703125" customWidth="1"/>
    <col min="117" max="117" width="20" customWidth="1"/>
    <col min="118" max="118" width="21.85546875" customWidth="1"/>
    <col min="119" max="119" width="20.140625" customWidth="1"/>
    <col min="120" max="120" width="39.5703125" customWidth="1"/>
    <col min="121" max="121" width="20" customWidth="1"/>
    <col min="122" max="122" width="21.85546875" customWidth="1"/>
    <col min="123" max="123" width="20.140625" customWidth="1"/>
    <col min="124" max="124" width="39.5703125" customWidth="1"/>
    <col min="125" max="125" width="20" customWidth="1"/>
    <col min="126" max="126" width="21.85546875" customWidth="1"/>
    <col min="127" max="127" width="20.140625" customWidth="1"/>
    <col min="128" max="128" width="39.5703125" customWidth="1"/>
    <col min="129" max="129" width="20" customWidth="1"/>
    <col min="130" max="130" width="21.85546875" customWidth="1"/>
    <col min="131" max="131" width="20.140625" customWidth="1"/>
    <col min="132" max="132" width="39.5703125" customWidth="1"/>
    <col min="133" max="133" width="21.28515625" customWidth="1"/>
    <col min="134" max="134" width="23.140625" customWidth="1"/>
    <col min="135" max="135" width="21.42578125" customWidth="1"/>
    <col min="136" max="136" width="40.85546875" customWidth="1"/>
    <col min="137" max="139" width="73.42578125" customWidth="1"/>
    <col min="140" max="140" width="52.28515625" customWidth="1"/>
    <col min="141" max="142" width="73.42578125" customWidth="1"/>
    <col min="143" max="143" width="27.5703125" customWidth="1"/>
    <col min="144" max="144" width="27.7109375" customWidth="1"/>
    <col min="145" max="145" width="36.42578125" customWidth="1"/>
    <col min="146" max="146" width="27" customWidth="1"/>
    <col min="147" max="147" width="44.140625" customWidth="1"/>
    <col min="148" max="148" width="39.5703125" customWidth="1"/>
    <col min="149" max="149" width="52.85546875" customWidth="1"/>
    <col min="150" max="151" width="34" customWidth="1"/>
    <col min="152" max="152" width="15.7109375" customWidth="1"/>
    <col min="153" max="153" width="41.5703125" customWidth="1"/>
    <col min="154" max="154" width="23.5703125" bestFit="1" customWidth="1"/>
    <col min="155" max="155" width="32.7109375" customWidth="1"/>
  </cols>
  <sheetData>
    <row r="1" spans="1:155" ht="69.75" customHeight="1">
      <c r="A1" s="124" t="s">
        <v>1279</v>
      </c>
      <c r="B1" s="124" t="s">
        <v>993</v>
      </c>
      <c r="C1" s="98" t="s">
        <v>1062</v>
      </c>
      <c r="D1" s="99" t="s">
        <v>1064</v>
      </c>
      <c r="E1" s="99" t="s">
        <v>1068</v>
      </c>
      <c r="F1" s="99" t="s">
        <v>1280</v>
      </c>
      <c r="G1" s="99" t="s">
        <v>996</v>
      </c>
      <c r="H1" s="99" t="s">
        <v>1281</v>
      </c>
      <c r="I1" s="99" t="s">
        <v>1084</v>
      </c>
      <c r="J1" s="99" t="s">
        <v>1088</v>
      </c>
      <c r="K1" s="99" t="s">
        <v>14</v>
      </c>
      <c r="L1" s="99" t="s">
        <v>1282</v>
      </c>
      <c r="M1" s="99" t="s">
        <v>1104</v>
      </c>
      <c r="N1" s="100" t="s">
        <v>1098</v>
      </c>
      <c r="O1" s="100" t="s">
        <v>1283</v>
      </c>
      <c r="P1" s="100" t="s">
        <v>1284</v>
      </c>
      <c r="Q1" s="100" t="s">
        <v>1285</v>
      </c>
      <c r="R1" s="100" t="s">
        <v>1286</v>
      </c>
      <c r="S1" s="100" t="s">
        <v>1056</v>
      </c>
      <c r="T1" s="100" t="s">
        <v>855</v>
      </c>
      <c r="U1" s="100" t="s">
        <v>904</v>
      </c>
      <c r="V1" s="100" t="s">
        <v>1010</v>
      </c>
      <c r="W1" s="100" t="s">
        <v>1011</v>
      </c>
      <c r="X1" s="100" t="s">
        <v>1012</v>
      </c>
      <c r="Y1" s="100" t="s">
        <v>1287</v>
      </c>
      <c r="Z1" s="100" t="s">
        <v>1135</v>
      </c>
      <c r="AA1" s="100" t="s">
        <v>1288</v>
      </c>
      <c r="AB1" s="101" t="s">
        <v>1289</v>
      </c>
      <c r="AC1" s="101" t="s">
        <v>1290</v>
      </c>
      <c r="AD1" s="101" t="s">
        <v>1148</v>
      </c>
      <c r="AE1" s="101" t="s">
        <v>1291</v>
      </c>
      <c r="AF1" s="100" t="s">
        <v>1155</v>
      </c>
      <c r="AG1" s="100" t="s">
        <v>1158</v>
      </c>
      <c r="AH1" s="101" t="s">
        <v>1292</v>
      </c>
      <c r="AI1" s="101" t="s">
        <v>1293</v>
      </c>
      <c r="AJ1" s="101" t="s">
        <v>1294</v>
      </c>
      <c r="AK1" s="101" t="s">
        <v>1295</v>
      </c>
      <c r="AL1" s="101" t="s">
        <v>1296</v>
      </c>
      <c r="AM1" s="101" t="s">
        <v>1297</v>
      </c>
      <c r="AN1" s="101" t="s">
        <v>1298</v>
      </c>
      <c r="AO1" s="101" t="s">
        <v>1299</v>
      </c>
      <c r="AP1" s="101" t="s">
        <v>1300</v>
      </c>
      <c r="AQ1" s="101" t="s">
        <v>1301</v>
      </c>
      <c r="AR1" s="101" t="s">
        <v>1302</v>
      </c>
      <c r="AS1" s="101" t="s">
        <v>1303</v>
      </c>
      <c r="AT1" s="101" t="s">
        <v>1304</v>
      </c>
      <c r="AU1" s="101" t="s">
        <v>1305</v>
      </c>
      <c r="AV1" s="101" t="s">
        <v>1306</v>
      </c>
      <c r="AW1" s="101" t="s">
        <v>1307</v>
      </c>
      <c r="AX1" s="101" t="s">
        <v>1308</v>
      </c>
      <c r="AY1" s="101" t="s">
        <v>1309</v>
      </c>
      <c r="AZ1" s="101" t="s">
        <v>1310</v>
      </c>
      <c r="BA1" s="101" t="s">
        <v>1311</v>
      </c>
      <c r="BB1" s="101" t="s">
        <v>1312</v>
      </c>
      <c r="BC1" s="101" t="s">
        <v>1313</v>
      </c>
      <c r="BD1" s="101" t="s">
        <v>1314</v>
      </c>
      <c r="BE1" s="101" t="s">
        <v>1315</v>
      </c>
      <c r="BF1" s="101" t="s">
        <v>1316</v>
      </c>
      <c r="BG1" s="101" t="s">
        <v>1317</v>
      </c>
      <c r="BH1" s="101" t="s">
        <v>1318</v>
      </c>
      <c r="BI1" s="101" t="s">
        <v>1319</v>
      </c>
      <c r="BJ1" s="101" t="s">
        <v>1320</v>
      </c>
      <c r="BK1" s="101" t="s">
        <v>1321</v>
      </c>
      <c r="BL1" s="101" t="s">
        <v>1322</v>
      </c>
      <c r="BM1" s="101" t="s">
        <v>1323</v>
      </c>
      <c r="BN1" s="101" t="s">
        <v>1324</v>
      </c>
      <c r="BO1" s="101" t="s">
        <v>1325</v>
      </c>
      <c r="BP1" s="101" t="s">
        <v>1326</v>
      </c>
      <c r="BQ1" s="101" t="s">
        <v>1327</v>
      </c>
      <c r="BR1" s="101" t="s">
        <v>1328</v>
      </c>
      <c r="BS1" s="101" t="s">
        <v>1329</v>
      </c>
      <c r="BT1" s="101" t="s">
        <v>1330</v>
      </c>
      <c r="BU1" s="101" t="s">
        <v>1331</v>
      </c>
      <c r="BV1" s="101" t="s">
        <v>1332</v>
      </c>
      <c r="BW1" s="101" t="s">
        <v>1333</v>
      </c>
      <c r="BX1" s="101" t="s">
        <v>1334</v>
      </c>
      <c r="BY1" s="101" t="s">
        <v>1335</v>
      </c>
      <c r="BZ1" s="101" t="s">
        <v>1336</v>
      </c>
      <c r="CA1" s="101" t="s">
        <v>1337</v>
      </c>
      <c r="CB1" s="101" t="s">
        <v>1338</v>
      </c>
      <c r="CC1" s="102" t="s">
        <v>1339</v>
      </c>
      <c r="CD1" s="101" t="s">
        <v>1340</v>
      </c>
      <c r="CE1" s="101" t="s">
        <v>1341</v>
      </c>
      <c r="CF1" s="101" t="s">
        <v>1342</v>
      </c>
      <c r="CG1" s="101" t="s">
        <v>1343</v>
      </c>
      <c r="CH1" s="101" t="s">
        <v>1344</v>
      </c>
      <c r="CI1" s="101" t="s">
        <v>1345</v>
      </c>
      <c r="CJ1" s="101" t="s">
        <v>1346</v>
      </c>
      <c r="CK1" s="101" t="s">
        <v>1347</v>
      </c>
      <c r="CL1" s="101" t="s">
        <v>1348</v>
      </c>
      <c r="CM1" s="101" t="s">
        <v>1349</v>
      </c>
      <c r="CN1" s="101" t="s">
        <v>1350</v>
      </c>
      <c r="CO1" s="101" t="s">
        <v>1351</v>
      </c>
      <c r="CP1" s="101" t="s">
        <v>1352</v>
      </c>
      <c r="CQ1" s="101" t="s">
        <v>1353</v>
      </c>
      <c r="CR1" s="101" t="s">
        <v>1180</v>
      </c>
      <c r="CS1" s="101" t="s">
        <v>1354</v>
      </c>
      <c r="CT1" s="101" t="s">
        <v>1355</v>
      </c>
      <c r="CU1" s="101" t="s">
        <v>1356</v>
      </c>
      <c r="CV1" s="101" t="s">
        <v>1357</v>
      </c>
      <c r="CW1" s="101" t="s">
        <v>1358</v>
      </c>
      <c r="CX1" s="101" t="s">
        <v>1359</v>
      </c>
      <c r="CY1" s="101" t="s">
        <v>1360</v>
      </c>
      <c r="CZ1" s="101" t="s">
        <v>1361</v>
      </c>
      <c r="DA1" s="101" t="s">
        <v>1362</v>
      </c>
      <c r="DB1" s="101" t="s">
        <v>1363</v>
      </c>
      <c r="DC1" s="101" t="s">
        <v>1364</v>
      </c>
      <c r="DD1" s="101" t="s">
        <v>1365</v>
      </c>
      <c r="DE1" s="101" t="s">
        <v>1366</v>
      </c>
      <c r="DF1" s="101" t="s">
        <v>1367</v>
      </c>
      <c r="DG1" s="101" t="s">
        <v>1368</v>
      </c>
      <c r="DH1" s="101" t="s">
        <v>1369</v>
      </c>
      <c r="DI1" s="101" t="s">
        <v>1370</v>
      </c>
      <c r="DJ1" s="101" t="s">
        <v>1371</v>
      </c>
      <c r="DK1" s="101" t="s">
        <v>1372</v>
      </c>
      <c r="DL1" s="101" t="s">
        <v>1373</v>
      </c>
      <c r="DM1" s="101" t="s">
        <v>1374</v>
      </c>
      <c r="DN1" s="101" t="s">
        <v>1375</v>
      </c>
      <c r="DO1" s="101" t="s">
        <v>1376</v>
      </c>
      <c r="DP1" s="101" t="s">
        <v>1377</v>
      </c>
      <c r="DQ1" s="101" t="s">
        <v>1378</v>
      </c>
      <c r="DR1" s="101" t="s">
        <v>1379</v>
      </c>
      <c r="DS1" s="101" t="s">
        <v>1380</v>
      </c>
      <c r="DT1" s="101" t="s">
        <v>1381</v>
      </c>
      <c r="DU1" s="101" t="s">
        <v>1382</v>
      </c>
      <c r="DV1" s="101" t="s">
        <v>1383</v>
      </c>
      <c r="DW1" s="101" t="s">
        <v>1384</v>
      </c>
      <c r="DX1" s="101" t="s">
        <v>1385</v>
      </c>
      <c r="DY1" s="101" t="s">
        <v>1386</v>
      </c>
      <c r="DZ1" s="101" t="s">
        <v>1387</v>
      </c>
      <c r="EA1" s="101" t="s">
        <v>1388</v>
      </c>
      <c r="EB1" s="101" t="s">
        <v>1389</v>
      </c>
      <c r="EC1" s="101" t="s">
        <v>1390</v>
      </c>
      <c r="ED1" s="101" t="s">
        <v>1391</v>
      </c>
      <c r="EE1" s="101" t="s">
        <v>1392</v>
      </c>
      <c r="EF1" s="101" t="s">
        <v>1393</v>
      </c>
      <c r="EG1" s="101" t="s">
        <v>1394</v>
      </c>
      <c r="EH1" s="101" t="s">
        <v>1395</v>
      </c>
      <c r="EI1" s="101" t="s">
        <v>1396</v>
      </c>
      <c r="EJ1" s="101" t="s">
        <v>1397</v>
      </c>
      <c r="EK1" s="101" t="s">
        <v>1240</v>
      </c>
      <c r="EL1" s="101" t="s">
        <v>1398</v>
      </c>
      <c r="EM1" s="101" t="s">
        <v>1399</v>
      </c>
      <c r="EN1" s="101" t="s">
        <v>5</v>
      </c>
      <c r="EO1" s="101" t="s">
        <v>1400</v>
      </c>
      <c r="EP1" s="101" t="s">
        <v>1401</v>
      </c>
      <c r="EQ1" s="101" t="s">
        <v>1032</v>
      </c>
      <c r="ER1" s="101" t="s">
        <v>1402</v>
      </c>
      <c r="ES1" s="101" t="s">
        <v>1403</v>
      </c>
      <c r="ET1" s="101" t="s">
        <v>1404</v>
      </c>
      <c r="EU1" s="101" t="s">
        <v>1264</v>
      </c>
      <c r="EV1" s="101" t="s">
        <v>1405</v>
      </c>
      <c r="EW1" s="101" t="s">
        <v>1406</v>
      </c>
      <c r="EX1" s="101" t="s">
        <v>1407</v>
      </c>
      <c r="EY1" s="107" t="s">
        <v>1408</v>
      </c>
    </row>
    <row r="2" spans="1:155" s="23" customFormat="1" ht="125.25" customHeight="1">
      <c r="A2" s="125">
        <f>IF(GFFT26!BF4="","",GFFT26!BF4)</f>
        <v>6</v>
      </c>
      <c r="B2" s="111">
        <f>IF(GFFT26!BF7="","",GFFT26!BF7)</f>
        <v>45813</v>
      </c>
      <c r="C2" s="111">
        <f ca="1">IF(GFFT26!G13="","",GFFT26!G13)</f>
        <v>46030</v>
      </c>
      <c r="D2" s="112" t="str">
        <f>IF(GFFT26!U13="","",GFFT26!U13)</f>
        <v/>
      </c>
      <c r="E2" s="113" t="str">
        <f>IF(GFFT26!AP13="","",GFFT26!AP13)</f>
        <v/>
      </c>
      <c r="F2" s="113" t="str">
        <f>IF(GFFT26!BG13="","",GFFT26!BG13)</f>
        <v/>
      </c>
      <c r="G2" s="113" t="str">
        <f>IF(GFFT26!AH14="","",GFFT26!AH14)</f>
        <v/>
      </c>
      <c r="H2" s="113" t="str">
        <f>IF(GFFT26!AX14="","",GFFT26!AX14)</f>
        <v/>
      </c>
      <c r="I2" s="113" t="str">
        <f>IF(GFFT26!H18="","",GFFT26!H18)</f>
        <v/>
      </c>
      <c r="J2" s="113" t="str">
        <f>IF(GFFT26!H20="","",GFFT26!H20)</f>
        <v/>
      </c>
      <c r="K2" s="113" t="str">
        <f>IF(GFFT26!AB19="","",GFFT26!AB19)</f>
        <v/>
      </c>
      <c r="L2" s="113" t="str">
        <f>IF(GFFT26!AH19="","",GFFT26!AH19)</f>
        <v/>
      </c>
      <c r="M2" s="112" t="str">
        <f>IF(GFFT26!AG20="","",GFFT26!AG20)</f>
        <v/>
      </c>
      <c r="N2" s="113" t="str">
        <f>IF(GFFT26!AQ19="","",GFFT26!AQ19)</f>
        <v/>
      </c>
      <c r="O2" s="114" t="str">
        <f>IF(GFFT26!AW20="","",GFFT26!AW20)</f>
        <v/>
      </c>
      <c r="P2" s="112" t="str">
        <f>IF(GFFT26!AW21="","",GFFT26!AW21)</f>
        <v/>
      </c>
      <c r="Q2" s="115" t="str">
        <f>IF(GFFT26!P22="","",GFFT26!P22)</f>
        <v/>
      </c>
      <c r="R2" s="116" t="str">
        <f>IF(GFFT26!H22="","",GFFT26!H22)</f>
        <v/>
      </c>
      <c r="S2" s="113" t="str">
        <f>IF(GFFT26!BD18="","",GFFT26!BD18)</f>
        <v/>
      </c>
      <c r="T2" s="113" t="str">
        <f>IF(GFFT26!BI20="","",GFFT26!BI20)</f>
        <v/>
      </c>
      <c r="U2" s="112" t="str">
        <f>IF(GFFT26!H21="","",GFFT26!H21)</f>
        <v/>
      </c>
      <c r="V2" s="112" t="str">
        <f>IF(GFFT26!AE22="","",GFFT26!AE22)</f>
        <v/>
      </c>
      <c r="W2" s="112" t="str">
        <f>IF(GFFT26!AS22="","",GFFT26!AS22)</f>
        <v/>
      </c>
      <c r="X2" s="113" t="str">
        <f>IF(GFFT26!BL22="","",GFFT26!BL22)</f>
        <v/>
      </c>
      <c r="Y2" s="112" t="str">
        <f>IF(GFFT26!H26="","",GFFT26!H26)</f>
        <v/>
      </c>
      <c r="Z2" s="112" t="str">
        <f>IF(GFFT26!H27="","",GFFT26!H27)</f>
        <v/>
      </c>
      <c r="AA2" s="113">
        <f>IF(GFFT26!O27="","",GFFT26!O27)</f>
        <v>0.5</v>
      </c>
      <c r="AB2" s="113" t="str">
        <f>IF(GFFT26!AB26="","",GFFT26!AB26)</f>
        <v/>
      </c>
      <c r="AC2" s="113" t="str">
        <f>IF(GFFT26!AB27="","",GFFT26!AB27)</f>
        <v/>
      </c>
      <c r="AD2" s="113" t="str">
        <f>IF(GFFT26!AV26="","",GFFT26!AV26)</f>
        <v/>
      </c>
      <c r="AE2" s="113" t="str">
        <f>IF(GFFT26!AV27="","",GFFT26!AV27)</f>
        <v/>
      </c>
      <c r="AF2" s="117" t="str">
        <f>IF(GFFT26!BE27="","",GFFT26!BE27)</f>
        <v/>
      </c>
      <c r="AG2" s="113" t="str">
        <f>IF(GFFT26!T28="","",GFFT26!T28)</f>
        <v/>
      </c>
      <c r="AH2" s="113" t="str">
        <f>IF(GFFT26!T29="","",GFFT26!T29)</f>
        <v/>
      </c>
      <c r="AI2" s="113" t="str">
        <f>IF(GFFT26!T30="","",GFFT26!T30)</f>
        <v/>
      </c>
      <c r="AJ2" s="113" t="str">
        <f>IF(GFFT26!BD34="","",GFFT26!BD34)</f>
        <v>TIPO DE RUBRO</v>
      </c>
      <c r="AK2" s="118" t="str">
        <f>IF(GFFT26!M35="","",GFFT26!M35)</f>
        <v/>
      </c>
      <c r="AL2" s="145" t="str">
        <f>IF(GFFT26!AV35="","",GFFT26!AV35)</f>
        <v/>
      </c>
      <c r="AM2" s="118" t="str">
        <f>IF(GFFT26!M36="","",GFFT26!M36)</f>
        <v/>
      </c>
      <c r="AN2" s="113" t="str">
        <f>IF(GFFT26!T37="","",GFFT26!T37)</f>
        <v/>
      </c>
      <c r="AO2" s="113" t="str">
        <f>AO1</f>
        <v>R1</v>
      </c>
      <c r="AP2" s="113" t="str">
        <f>IF(GFFT26!C40="","",GFFT26!C40)</f>
        <v/>
      </c>
      <c r="AQ2" s="112" t="str">
        <f>IF(GFFT26!O40="","",GFFT26!O40)</f>
        <v/>
      </c>
      <c r="AR2" s="113" t="str">
        <f>IF(GFFT26!V40="","",GFFT26!V40)</f>
        <v/>
      </c>
      <c r="AS2" s="117" t="str">
        <f>IF(GFFT26!AB40="","",GFFT26!AB40)</f>
        <v/>
      </c>
      <c r="AT2" s="117" t="str">
        <f>IF(GFFT26!AI40="","",GFFT26!AI40)</f>
        <v/>
      </c>
      <c r="AU2" s="118" t="str">
        <f>IF(GFFT26!AK40="","",GFFT26!AK40)</f>
        <v/>
      </c>
      <c r="AV2" s="117" t="str">
        <f>IF(GFFT26!AW40="","",GFFT26!AW40)</f>
        <v/>
      </c>
      <c r="AW2" s="117" t="str">
        <f>IF(GFFT26!BD40="","",GFFT26!BD40)</f>
        <v/>
      </c>
      <c r="AX2" s="117">
        <f>IF(GFFT26!BF40="","",GFFT26!BF40)</f>
        <v>0</v>
      </c>
      <c r="AY2" s="113" t="str">
        <f>AY1</f>
        <v>R2</v>
      </c>
      <c r="AZ2" s="113" t="str">
        <f>IF(GFFT26!C41="","",GFFT26!C41)</f>
        <v/>
      </c>
      <c r="BA2" s="112" t="str">
        <f>IF(GFFT26!O41="","",GFFT26!O41)</f>
        <v/>
      </c>
      <c r="BB2" s="112" t="str">
        <f>IF(GFFT26!V41="","",GFFT26!V41)</f>
        <v/>
      </c>
      <c r="BC2" s="119" t="str">
        <f>IF(GFFT26!AB41="","",GFFT26!AB41)</f>
        <v/>
      </c>
      <c r="BD2" s="119" t="str">
        <f>IF(GFFT26!BD41="","",GFFT26!BD41)</f>
        <v/>
      </c>
      <c r="BE2" s="113" t="str">
        <f>IF(GFFT26!AK41="","",GFFT26!AK41)</f>
        <v/>
      </c>
      <c r="BF2" s="117" t="str">
        <f>IF(GFFT26!AW41="","",GFFT26!AW41)</f>
        <v/>
      </c>
      <c r="BG2" s="113" t="str">
        <f>IF(GFFT26!BD41="","",GFFT26!BD41)</f>
        <v/>
      </c>
      <c r="BH2" s="117">
        <f>IF(GFFT26!BF41="","",GFFT26!BF41)</f>
        <v>0</v>
      </c>
      <c r="BI2" s="113" t="str">
        <f>+BI1</f>
        <v>R3</v>
      </c>
      <c r="BJ2" s="113" t="str">
        <f>IF(GFFT26!C42="","",GFFT26!C42)</f>
        <v/>
      </c>
      <c r="BK2" s="112" t="str">
        <f>IF(GFFT26!O42="","",GFFT26!O42)</f>
        <v/>
      </c>
      <c r="BL2" s="113" t="str">
        <f>IF(GFFT26!V42="","",GFFT26!V42)</f>
        <v/>
      </c>
      <c r="BM2" s="117" t="str">
        <f>IF(GFFT26!AB42="","",GFFT26!AB42)</f>
        <v/>
      </c>
      <c r="BN2" s="113" t="str">
        <f>IF(GFFT26!AI42="","",GFFT26!AI42)</f>
        <v/>
      </c>
      <c r="BO2" s="113" t="str">
        <f>IF(GFFT26!AK42="","",GFFT26!AK42)</f>
        <v/>
      </c>
      <c r="BP2" s="117" t="str">
        <f>IF(GFFT26!AW42="","",GFFT26!AW42)</f>
        <v/>
      </c>
      <c r="BQ2" s="113" t="str">
        <f>IF(GFFT26!BD42="","",GFFT26!BD42)</f>
        <v/>
      </c>
      <c r="BR2" s="117">
        <f>IF(GFFT26!BF42="","",GFFT26!BF42)</f>
        <v>0</v>
      </c>
      <c r="BS2" s="113" t="str">
        <f>+BS1</f>
        <v>R4</v>
      </c>
      <c r="BT2" s="113" t="str">
        <f>IF(GFFT26!C43="","",GFFT26!C43)</f>
        <v/>
      </c>
      <c r="BU2" s="112" t="str">
        <f>IF(GFFT26!O43="","",GFFT26!O43)</f>
        <v/>
      </c>
      <c r="BV2" s="113" t="str">
        <f>IF(GFFT26!V43="","",GFFT26!V43)</f>
        <v/>
      </c>
      <c r="BW2" s="117" t="str">
        <f>IF(GFFT26!AB43="","",GFFT26!AB43)</f>
        <v/>
      </c>
      <c r="BX2" s="117" t="str">
        <f>IF(GFFT26!AI43="","",GFFT26!AI43)</f>
        <v/>
      </c>
      <c r="BY2" s="113" t="str">
        <f>IF(GFFT26!AK43="","",GFFT26!AK43)</f>
        <v/>
      </c>
      <c r="BZ2" s="117" t="str">
        <f>IF(GFFT26!AW43="","",GFFT26!AW43)</f>
        <v/>
      </c>
      <c r="CA2" s="113" t="str">
        <f>IF(GFFT26!BD43="","",GFFT26!BD43)</f>
        <v/>
      </c>
      <c r="CB2" s="148">
        <f>IF(GFFT26!BF43="","",GFFT26!BF43)</f>
        <v>0</v>
      </c>
      <c r="CC2" s="121" t="s">
        <v>1339</v>
      </c>
      <c r="CD2" s="113" t="str">
        <f>IF(GFFT26!C44="","",GFFT26!C44)</f>
        <v/>
      </c>
      <c r="CE2" s="112" t="str">
        <f>IF(GFFT26!O44="","",GFFT26!O44)</f>
        <v/>
      </c>
      <c r="CF2" s="113" t="str">
        <f>IF(GFFT26!V44="","",GFFT26!V44)</f>
        <v/>
      </c>
      <c r="CG2" s="120" t="str">
        <f>IF(GFFT26!AB44="","",GFFT26!AB44)</f>
        <v/>
      </c>
      <c r="CH2" s="120" t="str">
        <f>IF(GFFT26!AI44="","",GFFT26!AI44)</f>
        <v/>
      </c>
      <c r="CI2" s="113" t="str">
        <f>IF(GFFT26!AK44="","",GFFT26!AK44)</f>
        <v/>
      </c>
      <c r="CJ2" s="119" t="str">
        <f>IF(GFFT26!AW44="","",GFFT26!AW44)</f>
        <v/>
      </c>
      <c r="CK2" s="113" t="str">
        <f>IF(GFFT26!BD44="","",GFFT26!BD44)</f>
        <v/>
      </c>
      <c r="CL2" s="120">
        <f>IF(GFFT26!BF44="","",GFFT26!BF44)</f>
        <v>0</v>
      </c>
      <c r="CM2" s="113" t="str">
        <f>IF(GFFT26!W45="","",GFFT26!W45)</f>
        <v/>
      </c>
      <c r="CN2" s="113" t="str">
        <f>IF(GFFT26!BD49="","",GFFT26!BD49)</f>
        <v>TIPO DE RUBRO</v>
      </c>
      <c r="CO2" s="118" t="str">
        <f>IF(GFFT26!M50="","",GFFT26!M50)</f>
        <v/>
      </c>
      <c r="CP2" s="113" t="str">
        <f>IF(GFFT26!AV50="","",GFFT26!AV50)</f>
        <v/>
      </c>
      <c r="CQ2" s="118" t="str">
        <f>IF(GFFT26!M51="","",GFFT26!M51)</f>
        <v/>
      </c>
      <c r="CR2" s="113" t="str">
        <f>IF(GFFT26!T52="","",GFFT26!T52)</f>
        <v/>
      </c>
      <c r="CS2" s="113" t="str">
        <f>IF(GFFT26!C56="","",GFFT26!C56)</f>
        <v/>
      </c>
      <c r="CT2" s="113" t="str">
        <f>IF(GFFT26!L56="","",GFFT26!L56)</f>
        <v/>
      </c>
      <c r="CU2" s="112" t="str">
        <f>IF(GFFT26!V56="","",GFFT26!V56)</f>
        <v/>
      </c>
      <c r="CV2" s="117" t="str">
        <f>IF(GFFT26!AB56="","",GFFT26!AB56)</f>
        <v/>
      </c>
      <c r="CW2" s="113" t="str">
        <f>IF(GFFT26!C57="","",GFFT26!C57)</f>
        <v/>
      </c>
      <c r="CX2" s="113" t="str">
        <f>IF(GFFT26!L57="","",GFFT26!L57)</f>
        <v/>
      </c>
      <c r="CY2" s="112" t="str">
        <f>IF(GFFT26!V57="","",GFFT26!V57)</f>
        <v/>
      </c>
      <c r="CZ2" s="117" t="str">
        <f>IF(GFFT26!AB57="","",GFFT26!AB57)</f>
        <v/>
      </c>
      <c r="DA2" s="113" t="str">
        <f>IF(GFFT26!C58="","",GFFT26!C58)</f>
        <v/>
      </c>
      <c r="DB2" s="113" t="str">
        <f>IF(GFFT26!L58="","",GFFT26!L58)</f>
        <v/>
      </c>
      <c r="DC2" s="112" t="str">
        <f>IF(GFFT26!V58="","",GFFT26!V58)</f>
        <v/>
      </c>
      <c r="DD2" s="115" t="str">
        <f>IF(GFFT26!AB58="","",GFFT26!AB58)</f>
        <v/>
      </c>
      <c r="DE2" s="113" t="str">
        <f>IF(GFFT26!C59="","",GFFT26!C59)</f>
        <v/>
      </c>
      <c r="DF2" s="113" t="str">
        <f>IF(GFFT26!L59="","",GFFT26!L59)</f>
        <v/>
      </c>
      <c r="DG2" s="112" t="str">
        <f>IF(GFFT26!V59="","",GFFT26!V59)</f>
        <v/>
      </c>
      <c r="DH2" s="115" t="str">
        <f>IF(GFFT26!AB59="","",GFFT26!AB59)</f>
        <v/>
      </c>
      <c r="DI2" s="113" t="str">
        <f>IF(GFFT26!C60="","",GFFT26!C60)</f>
        <v/>
      </c>
      <c r="DJ2" s="113" t="str">
        <f>IF(GFFT26!L60="","",GFFT26!L60)</f>
        <v/>
      </c>
      <c r="DK2" s="112" t="str">
        <f>IF(GFFT26!V60="","",GFFT26!V60)</f>
        <v/>
      </c>
      <c r="DL2" s="115" t="str">
        <f>IF(GFFT26!AB60="","",GFFT26!AB60)</f>
        <v/>
      </c>
      <c r="DM2" s="113" t="str">
        <f>IF(GFFT26!AJ56="","",GFFT26!AJ56)</f>
        <v/>
      </c>
      <c r="DN2" s="113" t="str">
        <f>IF(GFFT26!AS56="","",GFFT26!AS56)</f>
        <v/>
      </c>
      <c r="DO2" s="112" t="str">
        <f>IF(GFFT26!BB56="","",GFFT26!BB56)</f>
        <v/>
      </c>
      <c r="DP2" s="115" t="str">
        <f>IF(GFFT26!BH56="","",GFFT26!BH56)</f>
        <v/>
      </c>
      <c r="DQ2" s="113" t="str">
        <f>IF(GFFT26!AJ57="","",GFFT26!AJ57)</f>
        <v/>
      </c>
      <c r="DR2" s="113" t="str">
        <f>IF(GFFT26!AS57="","",GFFT26!AS57)</f>
        <v/>
      </c>
      <c r="DS2" s="112" t="str">
        <f>IF(GFFT26!BB57="","",GFFT26!BB57)</f>
        <v/>
      </c>
      <c r="DT2" s="115" t="str">
        <f>IF(GFFT26!BH57="","",GFFT26!BH57)</f>
        <v/>
      </c>
      <c r="DU2" s="113" t="str">
        <f>IF(GFFT26!AJ58="","",GFFT26!AJ58)</f>
        <v/>
      </c>
      <c r="DV2" s="113" t="str">
        <f>IF(GFFT26!AS58="","",GFFT26!AS58)</f>
        <v/>
      </c>
      <c r="DW2" s="112" t="str">
        <f>IF(GFFT26!BB58="","",GFFT26!BB58)</f>
        <v/>
      </c>
      <c r="DX2" s="115" t="str">
        <f>IF(GFFT26!BH58="","",GFFT26!BH58)</f>
        <v/>
      </c>
      <c r="DY2" s="113" t="str">
        <f>IF(GFFT26!AJ59="","",GFFT26!AJ59)</f>
        <v/>
      </c>
      <c r="DZ2" s="113" t="str">
        <f>IF(GFFT26!AS59="","",GFFT26!AS59)</f>
        <v/>
      </c>
      <c r="EA2" s="112" t="str">
        <f>IF(GFFT26!BB59="","",GFFT26!BB59)</f>
        <v/>
      </c>
      <c r="EB2" s="115" t="str">
        <f>IF(GFFT26!BH59="","",GFFT26!BH59)</f>
        <v/>
      </c>
      <c r="EC2" s="113" t="str">
        <f>IF(GFFT26!AJ60="","",GFFT26!AJ60)</f>
        <v/>
      </c>
      <c r="ED2" s="113" t="str">
        <f>IF(GFFT26!AS60="","",GFFT26!AS60)</f>
        <v/>
      </c>
      <c r="EE2" s="122" t="str">
        <f>IF(GFFT26!BB60="","",GFFT26!BB60)</f>
        <v/>
      </c>
      <c r="EF2" s="115" t="str">
        <f>IF(GFFT26!BH60="","",GFFT26!BH60)</f>
        <v/>
      </c>
      <c r="EG2" s="113" t="str">
        <f>IF(GFFT26!AR64="","",GFFT26!AR64)</f>
        <v/>
      </c>
      <c r="EH2" s="113" t="str">
        <f>IF(GFFT26!AR65="","",GFFT26!AR65)</f>
        <v/>
      </c>
      <c r="EI2" s="113" t="str">
        <f>IF(GFFT26!AF66="","",GFFT26!AF66)</f>
        <v/>
      </c>
      <c r="EJ2" s="113" t="str">
        <f>IF(GFFT26!U67="","",GFFT26!U67)</f>
        <v/>
      </c>
      <c r="EK2" s="113" t="str">
        <f>IF(GFFT26!AR67="","",GFFT26!AR67)</f>
        <v/>
      </c>
      <c r="EL2" s="113" t="str">
        <f>IF(GFFT26!L68="","",GFFT26!L68)</f>
        <v/>
      </c>
      <c r="EM2" s="118" t="str">
        <f>IF(GFFT26!A69="","",GFFT26!A69)</f>
        <v>ESTA SECCIÓN SE DEBE DILIGENCIAR SI SELECCIONÓ ALGÚN RUBRO DE FUNCIONAMIENTO</v>
      </c>
      <c r="EN2" s="113" t="str">
        <f>IF(GFFT26!AA69="","",GFFT26!AA69)</f>
        <v/>
      </c>
      <c r="EO2" s="113" t="str">
        <f>IF(GFFT26!AA70="","",GFFT26!AA70)</f>
        <v/>
      </c>
      <c r="EP2" s="115">
        <f>IF(GFFT26!BG64="","",GFFT26!BG64)</f>
        <v>0</v>
      </c>
      <c r="EQ2" s="115">
        <f>IF(GFFT26!BG65="","",GFFT26!BG65)</f>
        <v>0</v>
      </c>
      <c r="ER2" s="115">
        <f>IF(GFFT26!BG66="","",GFFT26!BG66)</f>
        <v>0</v>
      </c>
      <c r="ES2" s="115" t="str">
        <f>IF(GFFT26!BG67="","",GFFT26!BG67)</f>
        <v/>
      </c>
      <c r="ET2" s="115" t="str">
        <f>IF(GFFT26!BG68="","",GFFT26!BG68)</f>
        <v/>
      </c>
      <c r="EU2" s="115">
        <f>IF(GFFT26!BG71="","",GFFT26!BG71)</f>
        <v>0</v>
      </c>
      <c r="EV2" s="113" t="str">
        <f>IF(GFFT26!G75="","",GFFT26!G75)</f>
        <v/>
      </c>
      <c r="EW2" s="113" t="str">
        <f>IF(GFFT26!G76="","",GFFT26!G76)</f>
        <v/>
      </c>
      <c r="EX2" s="123" t="str">
        <f>IF(GFFT26!AM75="","",GFFT26!AM75)</f>
        <v/>
      </c>
      <c r="EY2" s="121" t="str">
        <f>IF(GFFT26!AM76="","",GFFT26!AM76)</f>
        <v/>
      </c>
    </row>
    <row r="5" spans="1:155">
      <c r="M5" s="22" t="s">
        <v>1409</v>
      </c>
    </row>
  </sheetData>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D3F74-2094-4A3F-A13F-73BA6F92416F}">
  <dimension ref="A1:DK6"/>
  <sheetViews>
    <sheetView workbookViewId="0"/>
  </sheetViews>
  <sheetFormatPr baseColWidth="10" defaultColWidth="11.42578125" defaultRowHeight="15"/>
  <cols>
    <col min="2" max="2" width="30.140625" customWidth="1"/>
    <col min="3" max="3" width="31.5703125" style="22" customWidth="1"/>
    <col min="4" max="4" width="25.28515625" style="22" customWidth="1"/>
    <col min="5" max="5" width="22.42578125" style="22" customWidth="1"/>
    <col min="6" max="6" width="26.5703125" style="22" customWidth="1"/>
    <col min="7" max="7" width="69.7109375" style="22" customWidth="1"/>
    <col min="8" max="8" width="19" style="22" customWidth="1"/>
    <col min="9" max="9" width="23.85546875" style="22" bestFit="1" customWidth="1"/>
    <col min="10" max="10" width="28.28515625" style="22" bestFit="1" customWidth="1"/>
    <col min="11" max="11" width="28.28515625" style="22" customWidth="1"/>
    <col min="12" max="12" width="17.42578125" style="22" customWidth="1"/>
    <col min="13" max="13" width="21.5703125" style="22" customWidth="1"/>
    <col min="14" max="14" width="18.85546875" style="22" customWidth="1"/>
    <col min="15" max="15" width="21.85546875" style="22" customWidth="1"/>
    <col min="16" max="16" width="26" style="22" customWidth="1"/>
    <col min="17" max="17" width="17.5703125" style="22" customWidth="1"/>
    <col min="18" max="18" width="18.85546875" style="22" customWidth="1"/>
    <col min="19" max="19" width="21.28515625" style="22" customWidth="1"/>
    <col min="20" max="20" width="11.5703125" style="22" customWidth="1"/>
    <col min="21" max="21" width="53.5703125" style="22" customWidth="1"/>
    <col min="22" max="22" width="32.140625" style="22" customWidth="1"/>
    <col min="23" max="23" width="29" customWidth="1"/>
    <col min="24" max="24" width="30.85546875" customWidth="1"/>
    <col min="25" max="25" width="15.5703125" customWidth="1"/>
    <col min="26" max="26" width="23.28515625" customWidth="1"/>
    <col min="27" max="27" width="8.5703125" customWidth="1"/>
    <col min="28" max="28" width="20.7109375" customWidth="1"/>
    <col min="29" max="29" width="42.42578125" bestFit="1" customWidth="1"/>
    <col min="30" max="30" width="22" customWidth="1"/>
    <col min="31" max="31" width="26" customWidth="1"/>
    <col min="32" max="32" width="25.42578125" customWidth="1"/>
    <col min="33" max="33" width="28" customWidth="1"/>
    <col min="34" max="35" width="73.42578125" customWidth="1"/>
    <col min="36" max="37" width="33.85546875" customWidth="1"/>
    <col min="38" max="38" width="26.42578125" customWidth="1"/>
    <col min="39" max="39" width="24" customWidth="1"/>
    <col min="40" max="40" width="49.140625" customWidth="1"/>
    <col min="41" max="41" width="6.140625" customWidth="1"/>
    <col min="42" max="42" width="19.85546875" customWidth="1"/>
    <col min="43" max="43" width="19.42578125" customWidth="1"/>
    <col min="44" max="44" width="18.140625" customWidth="1"/>
    <col min="45" max="45" width="29.28515625" customWidth="1"/>
    <col min="46" max="46" width="20.42578125" customWidth="1"/>
    <col min="47" max="47" width="21.140625" customWidth="1"/>
    <col min="48" max="49" width="28.7109375" customWidth="1"/>
    <col min="50" max="50" width="48" customWidth="1"/>
    <col min="51" max="51" width="6.140625" customWidth="1"/>
    <col min="52" max="52" width="19.85546875" customWidth="1"/>
    <col min="53" max="53" width="18.85546875" customWidth="1"/>
    <col min="54" max="54" width="17.5703125" customWidth="1"/>
    <col min="55" max="56" width="29.28515625" customWidth="1"/>
    <col min="57" max="57" width="21.7109375" customWidth="1"/>
    <col min="58" max="58" width="30.5703125" customWidth="1"/>
    <col min="59" max="59" width="27.140625" customWidth="1"/>
    <col min="60" max="60" width="48.5703125" customWidth="1"/>
    <col min="61" max="61" width="6.140625" customWidth="1"/>
    <col min="62" max="62" width="19.85546875" customWidth="1"/>
    <col min="63" max="63" width="19.42578125" customWidth="1"/>
    <col min="64" max="64" width="18.140625" customWidth="1"/>
    <col min="65" max="66" width="29.28515625" customWidth="1"/>
    <col min="67" max="67" width="21.7109375" customWidth="1"/>
    <col min="68" max="68" width="30.5703125" customWidth="1"/>
    <col min="69" max="69" width="27.7109375" customWidth="1"/>
    <col min="70" max="70" width="42.28515625" customWidth="1"/>
    <col min="71" max="71" width="6.140625" customWidth="1"/>
    <col min="72" max="72" width="21" customWidth="1"/>
    <col min="73" max="73" width="20" customWidth="1"/>
    <col min="74" max="74" width="18.7109375" customWidth="1"/>
    <col min="75" max="76" width="30.42578125" customWidth="1"/>
    <col min="77" max="77" width="22.28515625" customWidth="1"/>
    <col min="78" max="78" width="29.85546875" customWidth="1"/>
    <col min="79" max="79" width="27.7109375" customWidth="1"/>
    <col min="80" max="80" width="49.140625" customWidth="1"/>
    <col min="81" max="81" width="6.140625" customWidth="1"/>
    <col min="82" max="82" width="21" customWidth="1"/>
    <col min="83" max="83" width="19.42578125" customWidth="1"/>
    <col min="84" max="84" width="18.140625" customWidth="1"/>
    <col min="85" max="86" width="29.28515625" customWidth="1"/>
    <col min="87" max="87" width="21.7109375" customWidth="1"/>
    <col min="88" max="88" width="20.7109375" customWidth="1"/>
    <col min="89" max="89" width="19.42578125" customWidth="1"/>
    <col min="90" max="90" width="31.85546875" customWidth="1"/>
    <col min="91" max="91" width="73.42578125" customWidth="1"/>
    <col min="92" max="92" width="21.5703125" bestFit="1" customWidth="1"/>
    <col min="93" max="93" width="21.5703125" customWidth="1"/>
    <col min="94" max="94" width="37" customWidth="1"/>
    <col min="95" max="95" width="31.28515625" customWidth="1"/>
    <col min="96" max="96" width="44.42578125" customWidth="1"/>
    <col min="97" max="97" width="20" customWidth="1"/>
    <col min="98" max="98" width="21.85546875" customWidth="1"/>
    <col min="99" max="99" width="20.140625" customWidth="1"/>
    <col min="100" max="100" width="39.5703125" customWidth="1"/>
    <col min="101" max="101" width="20" customWidth="1"/>
    <col min="102" max="102" width="21.85546875" customWidth="1"/>
    <col min="103" max="103" width="20.140625" customWidth="1"/>
    <col min="104" max="104" width="39.5703125" customWidth="1"/>
    <col min="105" max="105" width="20" customWidth="1"/>
    <col min="106" max="106" width="21.85546875" customWidth="1"/>
    <col min="107" max="107" width="20.140625" customWidth="1"/>
    <col min="108" max="108" width="39.5703125" customWidth="1"/>
    <col min="109" max="109" width="20" customWidth="1"/>
    <col min="110" max="110" width="21.85546875" customWidth="1"/>
    <col min="111" max="111" width="20.140625" customWidth="1"/>
    <col min="112" max="112" width="39" customWidth="1"/>
    <col min="113" max="113" width="20" customWidth="1"/>
    <col min="114" max="114" width="21.85546875" customWidth="1"/>
    <col min="115" max="115" width="20.140625" customWidth="1"/>
    <col min="116" max="116" width="39.5703125" customWidth="1"/>
    <col min="117" max="117" width="20" customWidth="1"/>
    <col min="118" max="118" width="21.85546875" customWidth="1"/>
    <col min="119" max="119" width="20.140625" customWidth="1"/>
    <col min="120" max="120" width="39.5703125" customWidth="1"/>
    <col min="121" max="121" width="20" customWidth="1"/>
    <col min="122" max="122" width="21.85546875" customWidth="1"/>
    <col min="123" max="123" width="20.140625" customWidth="1"/>
    <col min="124" max="124" width="39.5703125" customWidth="1"/>
    <col min="125" max="125" width="20" customWidth="1"/>
    <col min="126" max="126" width="21.85546875" customWidth="1"/>
    <col min="127" max="127" width="20.140625" customWidth="1"/>
    <col min="128" max="128" width="39.5703125" customWidth="1"/>
    <col min="129" max="129" width="20" customWidth="1"/>
    <col min="130" max="130" width="21.85546875" customWidth="1"/>
    <col min="131" max="131" width="20.140625" customWidth="1"/>
    <col min="132" max="132" width="39.5703125" customWidth="1"/>
    <col min="133" max="133" width="21.28515625" customWidth="1"/>
    <col min="134" max="134" width="23.140625" customWidth="1"/>
    <col min="135" max="135" width="21.42578125" customWidth="1"/>
    <col min="136" max="136" width="40.85546875" customWidth="1"/>
    <col min="137" max="139" width="73.42578125" customWidth="1"/>
    <col min="140" max="140" width="52.28515625" customWidth="1"/>
    <col min="141" max="142" width="73.42578125" customWidth="1"/>
    <col min="143" max="143" width="27.5703125" customWidth="1"/>
    <col min="144" max="144" width="27.7109375" customWidth="1"/>
    <col min="145" max="145" width="36.42578125" customWidth="1"/>
    <col min="146" max="146" width="27" customWidth="1"/>
    <col min="147" max="147" width="44.140625" customWidth="1"/>
    <col min="148" max="148" width="39.5703125" customWidth="1"/>
    <col min="149" max="149" width="52.85546875" customWidth="1"/>
    <col min="150" max="151" width="34" customWidth="1"/>
    <col min="152" max="152" width="15.7109375" customWidth="1"/>
    <col min="153" max="153" width="41.5703125" customWidth="1"/>
    <col min="154" max="154" width="23.5703125" bestFit="1" customWidth="1"/>
    <col min="155" max="155" width="32.7109375" customWidth="1"/>
  </cols>
  <sheetData>
    <row r="1" spans="1:115" ht="69.75" customHeight="1">
      <c r="A1" s="124" t="s">
        <v>1279</v>
      </c>
      <c r="B1" s="124" t="s">
        <v>993</v>
      </c>
      <c r="C1" s="98" t="s">
        <v>1062</v>
      </c>
      <c r="D1" s="99" t="s">
        <v>1064</v>
      </c>
      <c r="E1" s="99" t="s">
        <v>1068</v>
      </c>
      <c r="F1" s="99" t="s">
        <v>1280</v>
      </c>
      <c r="G1" s="99" t="s">
        <v>996</v>
      </c>
      <c r="H1" s="99" t="s">
        <v>1281</v>
      </c>
      <c r="I1" s="99" t="s">
        <v>1084</v>
      </c>
      <c r="J1" s="99" t="s">
        <v>1088</v>
      </c>
      <c r="K1" s="99" t="s">
        <v>14</v>
      </c>
      <c r="L1" s="99" t="s">
        <v>1282</v>
      </c>
      <c r="M1" s="99" t="s">
        <v>1104</v>
      </c>
      <c r="N1" s="100" t="s">
        <v>1098</v>
      </c>
      <c r="O1" s="100" t="s">
        <v>1283</v>
      </c>
      <c r="P1" s="100" t="s">
        <v>1284</v>
      </c>
      <c r="Q1" s="100" t="s">
        <v>1285</v>
      </c>
      <c r="R1" s="100" t="s">
        <v>1286</v>
      </c>
      <c r="S1" s="100" t="s">
        <v>1056</v>
      </c>
      <c r="T1" s="100" t="s">
        <v>855</v>
      </c>
      <c r="U1" s="100" t="s">
        <v>904</v>
      </c>
      <c r="V1" s="100" t="s">
        <v>1010</v>
      </c>
      <c r="W1" s="100" t="s">
        <v>1011</v>
      </c>
      <c r="X1" s="100" t="s">
        <v>1012</v>
      </c>
      <c r="Y1" s="100" t="s">
        <v>1287</v>
      </c>
      <c r="Z1" s="100" t="s">
        <v>1135</v>
      </c>
      <c r="AA1" s="100" t="s">
        <v>1288</v>
      </c>
      <c r="AB1" s="101" t="s">
        <v>1289</v>
      </c>
      <c r="AC1" s="101" t="s">
        <v>1290</v>
      </c>
      <c r="AD1" s="101" t="s">
        <v>1148</v>
      </c>
      <c r="AE1" s="101" t="s">
        <v>1291</v>
      </c>
      <c r="AF1" s="100" t="s">
        <v>1155</v>
      </c>
      <c r="AG1" s="100" t="s">
        <v>1158</v>
      </c>
      <c r="AH1" s="101" t="s">
        <v>1292</v>
      </c>
      <c r="AI1" s="101" t="s">
        <v>1293</v>
      </c>
      <c r="AJ1" s="101" t="s">
        <v>1294</v>
      </c>
      <c r="AK1" s="101" t="s">
        <v>1295</v>
      </c>
      <c r="AL1" s="101" t="s">
        <v>1296</v>
      </c>
      <c r="AM1" s="101" t="s">
        <v>1297</v>
      </c>
      <c r="AN1" s="101" t="s">
        <v>1298</v>
      </c>
      <c r="AO1" s="101" t="s">
        <v>1299</v>
      </c>
      <c r="AP1" s="101" t="s">
        <v>1300</v>
      </c>
      <c r="AQ1" s="101" t="s">
        <v>1301</v>
      </c>
      <c r="AR1" s="101" t="s">
        <v>1302</v>
      </c>
      <c r="AS1" s="101" t="s">
        <v>1303</v>
      </c>
      <c r="AT1" s="101" t="s">
        <v>1304</v>
      </c>
      <c r="AU1" s="101" t="s">
        <v>1305</v>
      </c>
      <c r="AV1" s="101" t="s">
        <v>1306</v>
      </c>
      <c r="AW1" s="101" t="s">
        <v>1307</v>
      </c>
      <c r="AX1" s="101" t="s">
        <v>1308</v>
      </c>
      <c r="AY1" s="101" t="s">
        <v>1349</v>
      </c>
      <c r="AZ1" s="101" t="s">
        <v>1350</v>
      </c>
      <c r="BA1" s="101" t="s">
        <v>1351</v>
      </c>
      <c r="BB1" s="101" t="s">
        <v>1352</v>
      </c>
      <c r="BC1" s="101" t="s">
        <v>1353</v>
      </c>
      <c r="BD1" s="101" t="s">
        <v>1180</v>
      </c>
      <c r="BE1" s="101" t="s">
        <v>1354</v>
      </c>
      <c r="BF1" s="101" t="s">
        <v>1355</v>
      </c>
      <c r="BG1" s="101" t="s">
        <v>1356</v>
      </c>
      <c r="BH1" s="101" t="s">
        <v>1357</v>
      </c>
      <c r="BI1" s="101" t="s">
        <v>1358</v>
      </c>
      <c r="BJ1" s="101" t="s">
        <v>1359</v>
      </c>
      <c r="BK1" s="101" t="s">
        <v>1360</v>
      </c>
      <c r="BL1" s="101" t="s">
        <v>1361</v>
      </c>
      <c r="BM1" s="101" t="s">
        <v>1362</v>
      </c>
      <c r="BN1" s="101" t="s">
        <v>1363</v>
      </c>
      <c r="BO1" s="101" t="s">
        <v>1364</v>
      </c>
      <c r="BP1" s="101" t="s">
        <v>1365</v>
      </c>
      <c r="BQ1" s="101" t="s">
        <v>1366</v>
      </c>
      <c r="BR1" s="101" t="s">
        <v>1367</v>
      </c>
      <c r="BS1" s="101" t="s">
        <v>1368</v>
      </c>
      <c r="BT1" s="101" t="s">
        <v>1369</v>
      </c>
      <c r="BU1" s="101" t="s">
        <v>1370</v>
      </c>
      <c r="BV1" s="101" t="s">
        <v>1371</v>
      </c>
      <c r="BW1" s="101" t="s">
        <v>1372</v>
      </c>
      <c r="BX1" s="101" t="s">
        <v>1373</v>
      </c>
      <c r="BY1" s="101" t="s">
        <v>1374</v>
      </c>
      <c r="BZ1" s="101" t="s">
        <v>1375</v>
      </c>
      <c r="CA1" s="101" t="s">
        <v>1376</v>
      </c>
      <c r="CB1" s="101" t="s">
        <v>1377</v>
      </c>
      <c r="CC1" s="101" t="s">
        <v>1378</v>
      </c>
      <c r="CD1" s="101" t="s">
        <v>1379</v>
      </c>
      <c r="CE1" s="101" t="s">
        <v>1380</v>
      </c>
      <c r="CF1" s="101" t="s">
        <v>1381</v>
      </c>
      <c r="CG1" s="101" t="s">
        <v>1382</v>
      </c>
      <c r="CH1" s="101" t="s">
        <v>1383</v>
      </c>
      <c r="CI1" s="101" t="s">
        <v>1384</v>
      </c>
      <c r="CJ1" s="101" t="s">
        <v>1385</v>
      </c>
      <c r="CK1" s="101" t="s">
        <v>1386</v>
      </c>
      <c r="CL1" s="101" t="s">
        <v>1387</v>
      </c>
      <c r="CM1" s="101" t="s">
        <v>1388</v>
      </c>
      <c r="CN1" s="101" t="s">
        <v>1389</v>
      </c>
      <c r="CO1" s="101" t="s">
        <v>1390</v>
      </c>
      <c r="CP1" s="101" t="s">
        <v>1391</v>
      </c>
      <c r="CQ1" s="101" t="s">
        <v>1392</v>
      </c>
      <c r="CR1" s="101" t="s">
        <v>1393</v>
      </c>
      <c r="CS1" s="101" t="s">
        <v>1394</v>
      </c>
      <c r="CT1" s="101" t="s">
        <v>1395</v>
      </c>
      <c r="CU1" s="101" t="s">
        <v>1396</v>
      </c>
      <c r="CV1" s="101" t="s">
        <v>1397</v>
      </c>
      <c r="CW1" s="101" t="s">
        <v>1240</v>
      </c>
      <c r="CX1" s="101" t="s">
        <v>1398</v>
      </c>
      <c r="CY1" s="101" t="s">
        <v>1399</v>
      </c>
      <c r="CZ1" s="101" t="s">
        <v>5</v>
      </c>
      <c r="DA1" s="101" t="s">
        <v>1400</v>
      </c>
      <c r="DB1" s="101" t="s">
        <v>1401</v>
      </c>
      <c r="DC1" s="101" t="s">
        <v>1032</v>
      </c>
      <c r="DD1" s="101" t="s">
        <v>1402</v>
      </c>
      <c r="DE1" s="101" t="s">
        <v>1403</v>
      </c>
      <c r="DF1" s="101" t="s">
        <v>1404</v>
      </c>
      <c r="DG1" s="101" t="s">
        <v>1264</v>
      </c>
      <c r="DH1" s="101" t="s">
        <v>1405</v>
      </c>
      <c r="DI1" s="101" t="s">
        <v>1406</v>
      </c>
      <c r="DJ1" s="101" t="s">
        <v>1407</v>
      </c>
      <c r="DK1" s="107" t="s">
        <v>1408</v>
      </c>
    </row>
    <row r="2" spans="1:115" s="23" customFormat="1" ht="12.75">
      <c r="A2" s="125">
        <f>+GFFT26!BF4</f>
        <v>6</v>
      </c>
      <c r="B2" s="111">
        <f>+GFFT26!BF7</f>
        <v>45813</v>
      </c>
      <c r="C2" s="111">
        <f ca="1">IF(GFFT26!G13="","",GFFT26!G13)</f>
        <v>46030</v>
      </c>
      <c r="D2" s="112" t="str">
        <f>IF(GFFT26!U13="","",GFFT26!U13)</f>
        <v/>
      </c>
      <c r="E2" s="113" t="str">
        <f>IF(GFFT26!AI13="","",GFFT26!AI13)</f>
        <v/>
      </c>
      <c r="F2" s="113" t="e">
        <f>IF(GFFT26!#REF!="","",GFFT26!#REF!)</f>
        <v>#REF!</v>
      </c>
      <c r="G2" s="113" t="str">
        <f>IF(GFFT26!AH14="","",GFFT26!AH14)</f>
        <v/>
      </c>
      <c r="H2" s="113" t="str">
        <f>IF(GFFT26!AX14="","",GFFT26!AX14)</f>
        <v/>
      </c>
      <c r="I2" s="113" t="str">
        <f>IF(GFFT26!H18="","",GFFT26!H18)</f>
        <v/>
      </c>
      <c r="J2" s="113" t="str">
        <f>IF(GFFT26!H20="","",GFFT26!H20)</f>
        <v/>
      </c>
      <c r="K2" s="113" t="str">
        <f>IF(GFFT26!AB19="","",GFFT26!AB19)</f>
        <v/>
      </c>
      <c r="L2" s="113" t="str">
        <f>IF(GFFT26!AH19="","",GFFT26!AH19)</f>
        <v/>
      </c>
      <c r="M2" s="112" t="str">
        <f>IF(GFFT26!AG20="","",GFFT26!AG20)</f>
        <v/>
      </c>
      <c r="N2" s="113" t="str">
        <f>IF(GFFT26!AQ19="","",GFFT26!AQ19)</f>
        <v/>
      </c>
      <c r="O2" s="114" t="str">
        <f>IF(GFFT26!AW20="","",GFFT26!AW20)</f>
        <v/>
      </c>
      <c r="P2" s="112" t="str">
        <f>IF(GFFT26!AW21="","",GFFT26!AW21)</f>
        <v/>
      </c>
      <c r="Q2" s="115" t="str">
        <f>IF(GFFT26!P22="","",GFFT26!P22)</f>
        <v/>
      </c>
      <c r="R2" s="116" t="str">
        <f>IF(GFFT26!H22="","",GFFT26!H22)</f>
        <v/>
      </c>
      <c r="S2" s="113" t="str">
        <f>IF(GFFT26!BD18="","",GFFT26!BD18)</f>
        <v/>
      </c>
      <c r="T2" s="113" t="str">
        <f>IF(GFFT26!BI20="","",GFFT26!BI20)</f>
        <v/>
      </c>
      <c r="U2" s="112" t="str">
        <f>IF(GFFT26!H21="","",GFFT26!H21)</f>
        <v/>
      </c>
      <c r="V2" s="112" t="str">
        <f>IF(GFFT26!AE22="","",GFFT26!AE22)</f>
        <v/>
      </c>
      <c r="W2" s="112" t="str">
        <f>IF(GFFT26!AS22="","",GFFT26!AS22)</f>
        <v/>
      </c>
      <c r="X2" s="113" t="str">
        <f>IF(GFFT26!BL22="","",GFFT26!BL22)</f>
        <v/>
      </c>
      <c r="Y2" s="112" t="str">
        <f>IF(GFFT26!H26="","",GFFT26!H26)</f>
        <v/>
      </c>
      <c r="Z2" s="112" t="str">
        <f>IF(GFFT26!H27="","",GFFT26!H27)</f>
        <v/>
      </c>
      <c r="AA2" s="113">
        <f>IF(GFFT26!O27="","",GFFT26!O27)</f>
        <v>0.5</v>
      </c>
      <c r="AB2" s="113" t="str">
        <f>IF(GFFT26!AB26="","",GFFT26!AB26)</f>
        <v/>
      </c>
      <c r="AC2" s="113" t="str">
        <f>IF(GFFT26!AB27="","",GFFT26!AB27)</f>
        <v/>
      </c>
      <c r="AD2" s="113" t="str">
        <f>IF(GFFT26!AV26="","",GFFT26!AV26)</f>
        <v/>
      </c>
      <c r="AE2" s="113" t="str">
        <f>IF(GFFT26!AV27="","",GFFT26!AV27)</f>
        <v/>
      </c>
      <c r="AF2" s="117" t="str">
        <f>IF(GFFT26!BE27="","",GFFT26!BE27)</f>
        <v/>
      </c>
      <c r="AG2" s="113" t="str">
        <f>IF(GFFT26!T28="","",GFFT26!T28)</f>
        <v/>
      </c>
      <c r="AH2" s="113" t="str">
        <f>IF(GFFT26!T29="","",GFFT26!T29)</f>
        <v/>
      </c>
      <c r="AI2" s="113" t="str">
        <f>IF(GFFT26!T30="","",GFFT26!T30)</f>
        <v/>
      </c>
      <c r="AJ2" s="113" t="str">
        <f>IF(GFFT26!BD34="","",GFFT26!BD34)</f>
        <v>TIPO DE RUBRO</v>
      </c>
      <c r="AK2" s="113" t="str">
        <f>IF(GFFT26!M35="","",GFFT26!M35)</f>
        <v/>
      </c>
      <c r="AL2" s="145" t="str">
        <f>IF(GFFT26!AV35="","",GFFT26!AV35)</f>
        <v/>
      </c>
      <c r="AM2" s="113" t="str">
        <f>IF(GFFT26!M36="","",GFFT26!M36)</f>
        <v/>
      </c>
      <c r="AN2" s="113" t="str">
        <f>IF(GFFT26!T37="","",GFFT26!T37)</f>
        <v/>
      </c>
      <c r="AO2" s="113" t="str">
        <f>AO1</f>
        <v>R1</v>
      </c>
      <c r="AP2" s="113" t="str">
        <f>IF(GFFT26!C40="","",GFFT26!C40)</f>
        <v/>
      </c>
      <c r="AQ2" s="112" t="str">
        <f>IF(GFFT26!O40="","",GFFT26!O40)</f>
        <v/>
      </c>
      <c r="AR2" s="113" t="str">
        <f>IF(GFFT26!V40="","",GFFT26!V40)</f>
        <v/>
      </c>
      <c r="AS2" s="117" t="str">
        <f>IF(GFFT26!AB40="","",GFFT26!AB40)</f>
        <v/>
      </c>
      <c r="AT2" s="117">
        <f>+GFFT26!AI40</f>
        <v>0</v>
      </c>
      <c r="AU2" s="146">
        <f>+GFFT26!AK40</f>
        <v>0</v>
      </c>
      <c r="AV2" s="117" t="str">
        <f>IF(GFFT26!AW40="","",GFFT26!AW40)</f>
        <v/>
      </c>
      <c r="AW2" s="117">
        <f>+GFFT26!BD40</f>
        <v>0</v>
      </c>
      <c r="AX2" s="117">
        <f>+GFFT26!BF40</f>
        <v>0</v>
      </c>
      <c r="AY2" s="113" t="str">
        <f>IF(GFFT26!W45="","",GFFT26!W45)</f>
        <v/>
      </c>
      <c r="AZ2" s="113" t="str">
        <f>IF(GFFT26!BD49="","",GFFT26!BD49)</f>
        <v>TIPO DE RUBRO</v>
      </c>
      <c r="BA2" s="113" t="str">
        <f>IF(GFFT26!M50="","",GFFT26!M50)</f>
        <v/>
      </c>
      <c r="BB2" s="113" t="str">
        <f>IF(GFFT26!AV50="","",GFFT26!AV50)</f>
        <v/>
      </c>
      <c r="BC2" s="113" t="str">
        <f>IF(GFFT26!M51="","",GFFT26!M51)</f>
        <v/>
      </c>
      <c r="BD2" s="113" t="str">
        <f>IF(GFFT26!T52="","",GFFT26!T52)</f>
        <v/>
      </c>
      <c r="BE2" s="113" t="str">
        <f>IF(GFFT26!C56="","",GFFT26!C56)</f>
        <v/>
      </c>
      <c r="BF2" s="113" t="str">
        <f>IF(GFFT26!L56="","",GFFT26!L56)</f>
        <v/>
      </c>
      <c r="BG2" s="112" t="str">
        <f>IF(GFFT26!V56="","",GFFT26!V56)</f>
        <v/>
      </c>
      <c r="BH2" s="117" t="str">
        <f>IF(GFFT26!AB56="","",GFFT26!AB56)</f>
        <v/>
      </c>
      <c r="BI2" s="113" t="str">
        <f>IF(GFFT26!C57="","",GFFT26!C57)</f>
        <v/>
      </c>
      <c r="BJ2" s="113" t="str">
        <f>IF(GFFT26!L57="","",GFFT26!L57)</f>
        <v/>
      </c>
      <c r="BK2" s="112" t="str">
        <f>IF(GFFT26!V57="","",GFFT26!V57)</f>
        <v/>
      </c>
      <c r="BL2" s="117">
        <f>GFFT26!AB57</f>
        <v>0</v>
      </c>
      <c r="BM2" s="113" t="str">
        <f>IF(GFFT26!C58="","",GFFT26!C58)</f>
        <v/>
      </c>
      <c r="BN2" s="113" t="str">
        <f>IF(GFFT26!L58="","",GFFT26!L58)</f>
        <v/>
      </c>
      <c r="BO2" s="112" t="str">
        <f>IF(GFFT26!V58="","",GFFT26!V58)</f>
        <v/>
      </c>
      <c r="BP2" s="115">
        <f>+GFFT26!AB58</f>
        <v>0</v>
      </c>
      <c r="BQ2" s="113" t="str">
        <f>IF(GFFT26!C59="","",GFFT26!C59)</f>
        <v/>
      </c>
      <c r="BR2" s="113" t="str">
        <f>IF(GFFT26!L59="","",GFFT26!L59)</f>
        <v/>
      </c>
      <c r="BS2" s="112" t="str">
        <f>IF(GFFT26!V59="","",GFFT26!V59)</f>
        <v/>
      </c>
      <c r="BT2" s="115">
        <f>+GFFT26!AB59</f>
        <v>0</v>
      </c>
      <c r="BU2" s="113" t="str">
        <f>IF(GFFT26!C60="","",GFFT26!C60)</f>
        <v/>
      </c>
      <c r="BV2" s="113" t="str">
        <f>IF(GFFT26!L60="","",GFFT26!L60)</f>
        <v/>
      </c>
      <c r="BW2" s="112" t="str">
        <f>IF(GFFT26!V60="","",GFFT26!V60)</f>
        <v/>
      </c>
      <c r="BX2" s="115">
        <f>+GFFT26!AB60</f>
        <v>0</v>
      </c>
      <c r="BY2" s="113" t="str">
        <f>IF(GFFT26!AJ56="","",GFFT26!AJ56)</f>
        <v/>
      </c>
      <c r="BZ2" s="113" t="str">
        <f>IF(GFFT26!AS56="","",GFFT26!AS56)</f>
        <v/>
      </c>
      <c r="CA2" s="112" t="str">
        <f>IF(GFFT26!BB56="","",GFFT26!BB56)</f>
        <v/>
      </c>
      <c r="CB2" s="115" t="str">
        <f>IF(GFFT26!BH56="","",GFFT26!BH56)</f>
        <v/>
      </c>
      <c r="CC2" s="113" t="str">
        <f>IF(GFFT26!AJ57="","",GFFT26!AJ57)</f>
        <v/>
      </c>
      <c r="CD2" s="113" t="str">
        <f>IF(GFFT26!AS57="","",GFFT26!AS57)</f>
        <v/>
      </c>
      <c r="CE2" s="112" t="str">
        <f>IF(GFFT26!BB57="","",GFFT26!BB57)</f>
        <v/>
      </c>
      <c r="CF2" s="115" t="str">
        <f>IF(GFFT26!BH57="","",GFFT26!BH57)</f>
        <v/>
      </c>
      <c r="CG2" s="113" t="str">
        <f>IF(GFFT26!AJ58="","",GFFT26!AJ58)</f>
        <v/>
      </c>
      <c r="CH2" s="113" t="str">
        <f>IF(GFFT26!AS58="","",GFFT26!AS58)</f>
        <v/>
      </c>
      <c r="CI2" s="112" t="str">
        <f>IF(GFFT26!BB58="","",GFFT26!BB58)</f>
        <v/>
      </c>
      <c r="CJ2" s="115" t="str">
        <f>IF(GFFT26!BH58="","",GFFT26!BH58)</f>
        <v/>
      </c>
      <c r="CK2" s="113" t="str">
        <f>IF(GFFT26!AJ59="","",GFFT26!AJ59)</f>
        <v/>
      </c>
      <c r="CL2" s="113" t="str">
        <f>IF(GFFT26!AS59="","",GFFT26!AS59)</f>
        <v/>
      </c>
      <c r="CM2" s="112" t="str">
        <f>IF(GFFT26!BB59="","",GFFT26!BB59)</f>
        <v/>
      </c>
      <c r="CN2" s="115" t="str">
        <f>IF(GFFT26!BH59="","",GFFT26!BH59)</f>
        <v/>
      </c>
      <c r="CO2" s="113" t="str">
        <f>IF(GFFT26!AJ60="","",GFFT26!AJ60)</f>
        <v/>
      </c>
      <c r="CP2" s="113" t="str">
        <f>IF(GFFT26!AS60="","",GFFT26!AS60)</f>
        <v/>
      </c>
      <c r="CQ2" s="147" t="str">
        <f>IF(GFFT26!BB60="","",GFFT26!BB60)</f>
        <v/>
      </c>
      <c r="CR2" s="115">
        <f>+GFFT26!BH60</f>
        <v>0</v>
      </c>
      <c r="CS2" s="113" t="str">
        <f>IF(GFFT26!AR64="","",GFFT26!AR64)</f>
        <v/>
      </c>
      <c r="CT2" s="113" t="str">
        <f>IF(GFFT26!AR65="","",GFFT26!AR65)</f>
        <v/>
      </c>
      <c r="CU2" s="113" t="str">
        <f>IF(GFFT26!AF66="","",GFFT26!AF66)</f>
        <v/>
      </c>
      <c r="CV2" s="113" t="str">
        <f>IF(GFFT26!U67="","",GFFT26!U67)</f>
        <v/>
      </c>
      <c r="CW2" s="113" t="str">
        <f>IF(GFFT26!AR67="","",GFFT26!AR67)</f>
        <v/>
      </c>
      <c r="CX2" s="113" t="str">
        <f>IF(GFFT26!L68="","",GFFT26!L68)</f>
        <v/>
      </c>
      <c r="CY2" s="113" t="str">
        <f>IF(GFFT26!A69="","",GFFT26!A69)</f>
        <v>ESTA SECCIÓN SE DEBE DILIGENCIAR SI SELECCIONÓ ALGÚN RUBRO DE FUNCIONAMIENTO</v>
      </c>
      <c r="CZ2" s="113" t="str">
        <f>IF(GFFT26!AA69="","",GFFT26!AA69)</f>
        <v/>
      </c>
      <c r="DA2" s="113" t="str">
        <f>IF(GFFT26!AA70="","",GFFT26!AA70)</f>
        <v/>
      </c>
      <c r="DB2" s="115">
        <f>IF(GFFT26!BG64="","",GFFT26!BG64)</f>
        <v>0</v>
      </c>
      <c r="DC2" s="115">
        <f>+GFFT26!BG65</f>
        <v>0</v>
      </c>
      <c r="DD2" s="115">
        <f>+GFFT26!BG66</f>
        <v>0</v>
      </c>
      <c r="DE2" s="115" t="str">
        <f>+GFFT26!BG67</f>
        <v/>
      </c>
      <c r="DF2" s="115" t="str">
        <f>IF(GFFT26!BG68="","",GFFT26!BG68)</f>
        <v/>
      </c>
      <c r="DG2" s="115">
        <f>+GFFT26!BG71</f>
        <v>0</v>
      </c>
      <c r="DH2" s="113" t="str">
        <f>IF(GFFT26!G75="","",GFFT26!G75)</f>
        <v/>
      </c>
      <c r="DI2" s="113" t="str">
        <f>IF(GFFT26!G76="","",GFFT26!G76)</f>
        <v/>
      </c>
      <c r="DJ2" s="123" t="str">
        <f>IF(GFFT26!AM75="","",GFFT26!AM75)</f>
        <v/>
      </c>
      <c r="DK2" s="121" t="str">
        <f>IF(GFFT26!AM76="","",GFFT26!AM76)</f>
        <v/>
      </c>
    </row>
    <row r="3" spans="1:115" s="23" customFormat="1" ht="12.75">
      <c r="A3" s="125">
        <f>+A2</f>
        <v>6</v>
      </c>
      <c r="B3" s="111">
        <f t="shared" ref="B3:AN6" si="0">+B2</f>
        <v>45813</v>
      </c>
      <c r="C3" s="111">
        <f t="shared" ca="1" si="0"/>
        <v>46030</v>
      </c>
      <c r="D3" s="112" t="str">
        <f t="shared" si="0"/>
        <v/>
      </c>
      <c r="E3" s="113" t="str">
        <f t="shared" si="0"/>
        <v/>
      </c>
      <c r="F3" s="113" t="e">
        <f t="shared" si="0"/>
        <v>#REF!</v>
      </c>
      <c r="G3" s="113" t="str">
        <f t="shared" si="0"/>
        <v/>
      </c>
      <c r="H3" s="113" t="str">
        <f t="shared" si="0"/>
        <v/>
      </c>
      <c r="I3" s="113" t="str">
        <f t="shared" si="0"/>
        <v/>
      </c>
      <c r="J3" s="113" t="str">
        <f t="shared" si="0"/>
        <v/>
      </c>
      <c r="K3" s="113" t="str">
        <f t="shared" si="0"/>
        <v/>
      </c>
      <c r="L3" s="113" t="str">
        <f t="shared" si="0"/>
        <v/>
      </c>
      <c r="M3" s="112" t="str">
        <f t="shared" si="0"/>
        <v/>
      </c>
      <c r="N3" s="113" t="str">
        <f t="shared" si="0"/>
        <v/>
      </c>
      <c r="O3" s="114" t="str">
        <f t="shared" si="0"/>
        <v/>
      </c>
      <c r="P3" s="112" t="str">
        <f t="shared" si="0"/>
        <v/>
      </c>
      <c r="Q3" s="115" t="str">
        <f t="shared" si="0"/>
        <v/>
      </c>
      <c r="R3" s="116" t="str">
        <f t="shared" si="0"/>
        <v/>
      </c>
      <c r="S3" s="113" t="str">
        <f t="shared" si="0"/>
        <v/>
      </c>
      <c r="T3" s="113" t="str">
        <f t="shared" si="0"/>
        <v/>
      </c>
      <c r="U3" s="112" t="str">
        <f t="shared" si="0"/>
        <v/>
      </c>
      <c r="V3" s="112" t="str">
        <f t="shared" si="0"/>
        <v/>
      </c>
      <c r="W3" s="112" t="str">
        <f t="shared" si="0"/>
        <v/>
      </c>
      <c r="X3" s="113" t="str">
        <f t="shared" si="0"/>
        <v/>
      </c>
      <c r="Y3" s="112" t="str">
        <f t="shared" si="0"/>
        <v/>
      </c>
      <c r="Z3" s="112" t="str">
        <f t="shared" si="0"/>
        <v/>
      </c>
      <c r="AA3" s="113">
        <f t="shared" si="0"/>
        <v>0.5</v>
      </c>
      <c r="AB3" s="113" t="str">
        <f t="shared" si="0"/>
        <v/>
      </c>
      <c r="AC3" s="113" t="str">
        <f t="shared" si="0"/>
        <v/>
      </c>
      <c r="AD3" s="113" t="str">
        <f t="shared" si="0"/>
        <v/>
      </c>
      <c r="AE3" s="113" t="str">
        <f t="shared" si="0"/>
        <v/>
      </c>
      <c r="AF3" s="117" t="str">
        <f t="shared" si="0"/>
        <v/>
      </c>
      <c r="AG3" s="113" t="str">
        <f t="shared" si="0"/>
        <v/>
      </c>
      <c r="AH3" s="113" t="str">
        <f t="shared" si="0"/>
        <v/>
      </c>
      <c r="AI3" s="113" t="str">
        <f t="shared" si="0"/>
        <v/>
      </c>
      <c r="AJ3" s="113" t="str">
        <f t="shared" si="0"/>
        <v>TIPO DE RUBRO</v>
      </c>
      <c r="AK3" s="113" t="str">
        <f t="shared" si="0"/>
        <v/>
      </c>
      <c r="AL3" s="145" t="str">
        <f t="shared" si="0"/>
        <v/>
      </c>
      <c r="AM3" s="113" t="str">
        <f t="shared" si="0"/>
        <v/>
      </c>
      <c r="AN3" s="113" t="str">
        <f t="shared" si="0"/>
        <v/>
      </c>
      <c r="AO3" s="113" t="e">
        <f>#REF!</f>
        <v>#REF!</v>
      </c>
      <c r="AP3" s="113" t="str">
        <f>IF(GFFT26!C41="","",GFFT26!C41)</f>
        <v/>
      </c>
      <c r="AQ3" s="112" t="str">
        <f>IF(GFFT26!O41="","",GFFT26!O41)</f>
        <v/>
      </c>
      <c r="AR3" s="113" t="str">
        <f>IF(GFFT26!V41="","",GFFT26!V41)</f>
        <v/>
      </c>
      <c r="AS3" s="117" t="str">
        <f>IF(GFFT26!AB41="","",GFFT26!AB41)</f>
        <v/>
      </c>
      <c r="AT3" s="117" t="str">
        <f>IF(GFFT26!BD41="","",GFFT26!BD41)</f>
        <v/>
      </c>
      <c r="AU3" s="146" t="str">
        <f>IF(GFFT26!AK41="","",GFFT26!AK41)</f>
        <v/>
      </c>
      <c r="AV3" s="117" t="str">
        <f>IF(GFFT26!AW41="","",GFFT26!AW41)</f>
        <v/>
      </c>
      <c r="AW3" s="117" t="str">
        <f>IF(GFFT26!BD41="","",GFFT26!BD41)</f>
        <v/>
      </c>
      <c r="AX3" s="117">
        <f>GFFT26!BF41</f>
        <v>0</v>
      </c>
      <c r="AY3" s="113" t="str" cm="1">
        <f t="array" ref="AY3">+Tabla35[*ESPACIO PARA OBSERVACIONES DEL    DESPACHO																					]</f>
        <v/>
      </c>
      <c r="AZ3" s="113" t="str" cm="1">
        <f t="array" ref="AZ3">+Tabla35[*ESPACIO PARA OBSERVACIONES DEL    DESPACHO																					]</f>
        <v/>
      </c>
      <c r="BA3" s="113" t="str" cm="1">
        <f t="array" ref="BA3">+Tabla35[*ESPACIO PARA OBSERVACIONES DEL    DESPACHO																					]</f>
        <v/>
      </c>
      <c r="BB3" s="113" t="str" cm="1">
        <f t="array" ref="BB3">+Tabla35[*ESPACIO PARA OBSERVACIONES DEL    DESPACHO																					]</f>
        <v/>
      </c>
      <c r="BC3" s="113" t="str" cm="1">
        <f t="array" ref="BC3">+Tabla35[*ESPACIO PARA OBSERVACIONES DEL    DESPACHO																					]</f>
        <v/>
      </c>
      <c r="BD3" s="113" t="str" cm="1">
        <f t="array" ref="BD3">+Tabla35[*ESPACIO PARA OBSERVACIONES DEL    DESPACHO																					]</f>
        <v/>
      </c>
      <c r="BE3" s="113" t="str" cm="1">
        <f t="array" ref="BE3">+Tabla35[*ESPACIO PARA OBSERVACIONES DEL    DESPACHO																					]</f>
        <v/>
      </c>
      <c r="BF3" s="113" t="str" cm="1">
        <f t="array" ref="BF3">+Tabla35[*ESPACIO PARA OBSERVACIONES DEL    DESPACHO																					]</f>
        <v/>
      </c>
      <c r="BG3" s="112" t="str" cm="1">
        <f t="array" ref="BG3">+Tabla35[*ESPACIO PARA OBSERVACIONES DEL    DESPACHO																					]</f>
        <v/>
      </c>
      <c r="BH3" s="117" t="str" cm="1">
        <f t="array" ref="BH3">+Tabla35[*ESPACIO PARA OBSERVACIONES DEL    DESPACHO																					]</f>
        <v/>
      </c>
      <c r="BI3" s="113" t="str" cm="1">
        <f t="array" ref="BI3">+Tabla35[*ESPACIO PARA OBSERVACIONES DEL    DESPACHO																					]</f>
        <v/>
      </c>
      <c r="BJ3" s="113" t="str" cm="1">
        <f t="array" ref="BJ3">+Tabla35[*ESPACIO PARA OBSERVACIONES DEL    DESPACHO																					]</f>
        <v/>
      </c>
      <c r="BK3" s="112" t="str" cm="1">
        <f t="array" ref="BK3">+Tabla35[*ESPACIO PARA OBSERVACIONES DEL    DESPACHO																					]</f>
        <v/>
      </c>
      <c r="BL3" s="117" t="str" cm="1">
        <f t="array" ref="BL3">+Tabla35[*ESPACIO PARA OBSERVACIONES DEL    DESPACHO																					]</f>
        <v/>
      </c>
      <c r="BM3" s="113" t="str" cm="1">
        <f t="array" ref="BM3">+Tabla35[*ESPACIO PARA OBSERVACIONES DEL    DESPACHO																					]</f>
        <v/>
      </c>
      <c r="BN3" s="113" t="str" cm="1">
        <f t="array" ref="BN3">+Tabla35[*ESPACIO PARA OBSERVACIONES DEL    DESPACHO																					]</f>
        <v/>
      </c>
      <c r="BO3" s="112" t="str" cm="1">
        <f t="array" ref="BO3">+Tabla35[*ESPACIO PARA OBSERVACIONES DEL    DESPACHO																					]</f>
        <v/>
      </c>
      <c r="BP3" s="115" t="str" cm="1">
        <f t="array" ref="BP3">+Tabla35[*ESPACIO PARA OBSERVACIONES DEL    DESPACHO																					]</f>
        <v/>
      </c>
      <c r="BQ3" s="113" t="str" cm="1">
        <f t="array" ref="BQ3">+Tabla35[*ESPACIO PARA OBSERVACIONES DEL    DESPACHO																					]</f>
        <v/>
      </c>
      <c r="BR3" s="113" t="str" cm="1">
        <f t="array" ref="BR3">+Tabla35[*ESPACIO PARA OBSERVACIONES DEL    DESPACHO																					]</f>
        <v/>
      </c>
      <c r="BS3" s="112" t="str" cm="1">
        <f t="array" ref="BS3">+Tabla35[*ESPACIO PARA OBSERVACIONES DEL    DESPACHO																					]</f>
        <v/>
      </c>
      <c r="BT3" s="115" t="str" cm="1">
        <f t="array" ref="BT3">+Tabla35[*ESPACIO PARA OBSERVACIONES DEL    DESPACHO																					]</f>
        <v/>
      </c>
      <c r="BU3" s="113" t="str" cm="1">
        <f t="array" ref="BU3">+Tabla35[*ESPACIO PARA OBSERVACIONES DEL    DESPACHO																					]</f>
        <v/>
      </c>
      <c r="BV3" s="113" t="str" cm="1">
        <f t="array" ref="BV3">+Tabla35[*ESPACIO PARA OBSERVACIONES DEL    DESPACHO																					]</f>
        <v/>
      </c>
      <c r="BW3" s="112" t="str" cm="1">
        <f t="array" ref="BW3">+Tabla35[*ESPACIO PARA OBSERVACIONES DEL    DESPACHO																					]</f>
        <v/>
      </c>
      <c r="BX3" s="115" t="str" cm="1">
        <f t="array" ref="BX3">+Tabla35[*ESPACIO PARA OBSERVACIONES DEL    DESPACHO																					]</f>
        <v/>
      </c>
      <c r="BY3" s="113" t="str" cm="1">
        <f t="array" ref="BY3">+Tabla35[*ESPACIO PARA OBSERVACIONES DEL    DESPACHO																					]</f>
        <v/>
      </c>
      <c r="BZ3" s="113" t="str" cm="1">
        <f t="array" ref="BZ3">+Tabla35[*ESPACIO PARA OBSERVACIONES DEL    DESPACHO																					]</f>
        <v/>
      </c>
      <c r="CA3" s="112" t="str" cm="1">
        <f t="array" ref="CA3">+Tabla35[*ESPACIO PARA OBSERVACIONES DEL    DESPACHO																					]</f>
        <v/>
      </c>
      <c r="CB3" s="115" t="str" cm="1">
        <f t="array" ref="CB3">+Tabla35[*ESPACIO PARA OBSERVACIONES DEL    DESPACHO																					]</f>
        <v/>
      </c>
      <c r="CC3" s="113" t="str" cm="1">
        <f t="array" ref="CC3">+Tabla35[*ESPACIO PARA OBSERVACIONES DEL    DESPACHO																					]</f>
        <v/>
      </c>
      <c r="CD3" s="113" t="str" cm="1">
        <f t="array" ref="CD3">+Tabla35[*ESPACIO PARA OBSERVACIONES DEL    DESPACHO																					]</f>
        <v/>
      </c>
      <c r="CE3" s="112" t="str" cm="1">
        <f t="array" ref="CE3">+Tabla35[*ESPACIO PARA OBSERVACIONES DEL    DESPACHO																					]</f>
        <v/>
      </c>
      <c r="CF3" s="115" t="str" cm="1">
        <f t="array" ref="CF3">+Tabla35[*ESPACIO PARA OBSERVACIONES DEL    DESPACHO																					]</f>
        <v/>
      </c>
      <c r="CG3" s="113" t="str" cm="1">
        <f t="array" ref="CG3">+Tabla35[*ESPACIO PARA OBSERVACIONES DEL    DESPACHO																					]</f>
        <v/>
      </c>
      <c r="CH3" s="113" t="str" cm="1">
        <f t="array" ref="CH3">+Tabla35[*ESPACIO PARA OBSERVACIONES DEL    DESPACHO																					]</f>
        <v/>
      </c>
      <c r="CI3" s="112" t="str" cm="1">
        <f t="array" ref="CI3">+Tabla35[*ESPACIO PARA OBSERVACIONES DEL    DESPACHO																					]</f>
        <v/>
      </c>
      <c r="CJ3" s="115" t="str" cm="1">
        <f t="array" ref="CJ3">+Tabla35[*ESPACIO PARA OBSERVACIONES DEL    DESPACHO																					]</f>
        <v/>
      </c>
      <c r="CK3" s="113" t="str" cm="1">
        <f t="array" ref="CK3">+Tabla35[*ESPACIO PARA OBSERVACIONES DEL    DESPACHO																					]</f>
        <v/>
      </c>
      <c r="CL3" s="113" t="str" cm="1">
        <f t="array" ref="CL3">+Tabla35[*ESPACIO PARA OBSERVACIONES DEL    DESPACHO																					]</f>
        <v/>
      </c>
      <c r="CM3" s="112" t="str" cm="1">
        <f t="array" ref="CM3">+Tabla35[*ESPACIO PARA OBSERVACIONES DEL    DESPACHO																					]</f>
        <v/>
      </c>
      <c r="CN3" s="115" t="str" cm="1">
        <f t="array" ref="CN3">+Tabla35[*ESPACIO PARA OBSERVACIONES DEL    DESPACHO																					]</f>
        <v/>
      </c>
      <c r="CO3" s="113" t="str" cm="1">
        <f t="array" ref="CO3">+Tabla35[*ESPACIO PARA OBSERVACIONES DEL    DESPACHO																					]</f>
        <v/>
      </c>
      <c r="CP3" s="113" t="str" cm="1">
        <f t="array" ref="CP3">+Tabla35[*ESPACIO PARA OBSERVACIONES DEL    DESPACHO																					]</f>
        <v/>
      </c>
      <c r="CQ3" s="147" t="str" cm="1">
        <f t="array" ref="CQ3">+Tabla35[*ESPACIO PARA OBSERVACIONES DEL    DESPACHO																					]</f>
        <v/>
      </c>
      <c r="CR3" s="115" t="str" cm="1">
        <f t="array" ref="CR3">+Tabla35[*ESPACIO PARA OBSERVACIONES DEL    DESPACHO																					]</f>
        <v/>
      </c>
      <c r="CS3" s="113" t="str" cm="1">
        <f t="array" ref="CS3">+Tabla35[*ESPACIO PARA OBSERVACIONES DEL    DESPACHO																					]</f>
        <v/>
      </c>
      <c r="CT3" s="113" t="str" cm="1">
        <f t="array" ref="CT3">+Tabla35[*ESPACIO PARA OBSERVACIONES DEL    DESPACHO																					]</f>
        <v/>
      </c>
      <c r="CU3" s="113" t="str" cm="1">
        <f t="array" ref="CU3">+Tabla35[*ESPACIO PARA OBSERVACIONES DEL    DESPACHO																					]</f>
        <v/>
      </c>
      <c r="CV3" s="113" t="str" cm="1">
        <f t="array" ref="CV3">+Tabla35[*ESPACIO PARA OBSERVACIONES DEL    DESPACHO																					]</f>
        <v/>
      </c>
      <c r="CW3" s="113" t="str" cm="1">
        <f t="array" ref="CW3">+Tabla35[*ESPACIO PARA OBSERVACIONES DEL    DESPACHO																					]</f>
        <v/>
      </c>
      <c r="CX3" s="113" t="str" cm="1">
        <f t="array" ref="CX3">+Tabla35[*ESPACIO PARA OBSERVACIONES DEL    DESPACHO																					]</f>
        <v/>
      </c>
      <c r="CY3" s="113" t="str" cm="1">
        <f t="array" ref="CY3">+Tabla35[*ESPACIO PARA OBSERVACIONES DEL    DESPACHO																					]</f>
        <v/>
      </c>
      <c r="CZ3" s="113" t="str" cm="1">
        <f t="array" ref="CZ3">+Tabla35[*ESPACIO PARA OBSERVACIONES DEL    DESPACHO																					]</f>
        <v/>
      </c>
      <c r="DA3" s="113" t="str" cm="1">
        <f t="array" ref="DA3">+Tabla35[*ESPACIO PARA OBSERVACIONES DEL    DESPACHO																					]</f>
        <v/>
      </c>
      <c r="DB3" s="115" t="str" cm="1">
        <f t="array" ref="DB3">+Tabla35[*ESPACIO PARA OBSERVACIONES DEL    DESPACHO																					]</f>
        <v/>
      </c>
      <c r="DC3" s="115" t="str" cm="1">
        <f t="array" ref="DC3">+Tabla35[*ESPACIO PARA OBSERVACIONES DEL    DESPACHO																					]</f>
        <v/>
      </c>
      <c r="DD3" s="115" t="str" cm="1">
        <f t="array" ref="DD3">+Tabla35[*ESPACIO PARA OBSERVACIONES DEL    DESPACHO																					]</f>
        <v/>
      </c>
      <c r="DE3" s="115" t="str" cm="1">
        <f t="array" ref="DE3">+Tabla35[*ESPACIO PARA OBSERVACIONES DEL    DESPACHO																					]</f>
        <v/>
      </c>
      <c r="DF3" s="115" t="str" cm="1">
        <f t="array" ref="DF3">+Tabla35[*ESPACIO PARA OBSERVACIONES DEL    DESPACHO																					]</f>
        <v/>
      </c>
      <c r="DG3" s="115" t="str" cm="1">
        <f t="array" ref="DG3">+Tabla35[*ESPACIO PARA OBSERVACIONES DEL    DESPACHO																					]</f>
        <v/>
      </c>
      <c r="DH3" s="113" t="str" cm="1">
        <f t="array" ref="DH3">+Tabla35[*ESPACIO PARA OBSERVACIONES DEL    DESPACHO																					]</f>
        <v/>
      </c>
      <c r="DI3" s="113" t="str" cm="1">
        <f t="array" ref="DI3">+Tabla35[*ESPACIO PARA OBSERVACIONES DEL    DESPACHO																					]</f>
        <v/>
      </c>
      <c r="DJ3" s="123" t="str" cm="1">
        <f t="array" ref="DJ3">+Tabla35[*ESPACIO PARA OBSERVACIONES DEL    DESPACHO																					]</f>
        <v/>
      </c>
      <c r="DK3" s="121" t="str" cm="1">
        <f t="array" ref="DK3">+Tabla35[*ESPACIO PARA OBSERVACIONES DEL    DESPACHO																					]</f>
        <v/>
      </c>
    </row>
    <row r="4" spans="1:115" s="23" customFormat="1" ht="12.75">
      <c r="A4" s="125">
        <f t="shared" ref="A4:A6" si="1">+A3</f>
        <v>6</v>
      </c>
      <c r="B4" s="111">
        <f t="shared" si="0"/>
        <v>45813</v>
      </c>
      <c r="C4" s="111">
        <f t="shared" ca="1" si="0"/>
        <v>46030</v>
      </c>
      <c r="D4" s="112" t="str">
        <f t="shared" si="0"/>
        <v/>
      </c>
      <c r="E4" s="113" t="str">
        <f t="shared" si="0"/>
        <v/>
      </c>
      <c r="F4" s="113" t="e">
        <f t="shared" si="0"/>
        <v>#REF!</v>
      </c>
      <c r="G4" s="113" t="str">
        <f t="shared" si="0"/>
        <v/>
      </c>
      <c r="H4" s="113" t="str">
        <f t="shared" si="0"/>
        <v/>
      </c>
      <c r="I4" s="113" t="str">
        <f t="shared" si="0"/>
        <v/>
      </c>
      <c r="J4" s="113" t="str">
        <f t="shared" si="0"/>
        <v/>
      </c>
      <c r="K4" s="113" t="str">
        <f t="shared" si="0"/>
        <v/>
      </c>
      <c r="L4" s="113" t="str">
        <f t="shared" si="0"/>
        <v/>
      </c>
      <c r="M4" s="112" t="str">
        <f t="shared" si="0"/>
        <v/>
      </c>
      <c r="N4" s="113" t="str">
        <f t="shared" si="0"/>
        <v/>
      </c>
      <c r="O4" s="114" t="str">
        <f t="shared" si="0"/>
        <v/>
      </c>
      <c r="P4" s="112" t="str">
        <f t="shared" si="0"/>
        <v/>
      </c>
      <c r="Q4" s="115" t="str">
        <f t="shared" si="0"/>
        <v/>
      </c>
      <c r="R4" s="116" t="str">
        <f t="shared" si="0"/>
        <v/>
      </c>
      <c r="S4" s="113" t="str">
        <f t="shared" si="0"/>
        <v/>
      </c>
      <c r="T4" s="113" t="str">
        <f t="shared" si="0"/>
        <v/>
      </c>
      <c r="U4" s="112" t="str">
        <f t="shared" si="0"/>
        <v/>
      </c>
      <c r="V4" s="112" t="str">
        <f t="shared" si="0"/>
        <v/>
      </c>
      <c r="W4" s="112" t="str">
        <f t="shared" si="0"/>
        <v/>
      </c>
      <c r="X4" s="113" t="str">
        <f t="shared" si="0"/>
        <v/>
      </c>
      <c r="Y4" s="112" t="str">
        <f t="shared" si="0"/>
        <v/>
      </c>
      <c r="Z4" s="112" t="str">
        <f t="shared" si="0"/>
        <v/>
      </c>
      <c r="AA4" s="113">
        <f t="shared" si="0"/>
        <v>0.5</v>
      </c>
      <c r="AB4" s="113" t="str">
        <f t="shared" si="0"/>
        <v/>
      </c>
      <c r="AC4" s="113" t="str">
        <f t="shared" si="0"/>
        <v/>
      </c>
      <c r="AD4" s="113" t="str">
        <f t="shared" si="0"/>
        <v/>
      </c>
      <c r="AE4" s="113" t="str">
        <f t="shared" si="0"/>
        <v/>
      </c>
      <c r="AF4" s="117" t="str">
        <f t="shared" si="0"/>
        <v/>
      </c>
      <c r="AG4" s="113" t="str">
        <f t="shared" si="0"/>
        <v/>
      </c>
      <c r="AH4" s="113" t="str">
        <f t="shared" si="0"/>
        <v/>
      </c>
      <c r="AI4" s="113" t="str">
        <f t="shared" si="0"/>
        <v/>
      </c>
      <c r="AJ4" s="113" t="str">
        <f t="shared" si="0"/>
        <v>TIPO DE RUBRO</v>
      </c>
      <c r="AK4" s="113" t="str">
        <f t="shared" si="0"/>
        <v/>
      </c>
      <c r="AL4" s="145" t="str">
        <f t="shared" si="0"/>
        <v/>
      </c>
      <c r="AM4" s="113" t="str">
        <f t="shared" si="0"/>
        <v/>
      </c>
      <c r="AN4" s="113" t="str">
        <f t="shared" si="0"/>
        <v/>
      </c>
      <c r="AO4" s="113" t="e">
        <f>+#REF!</f>
        <v>#REF!</v>
      </c>
      <c r="AP4" s="113" t="str">
        <f>IF(GFFT26!C42="","",GFFT26!C42)</f>
        <v/>
      </c>
      <c r="AQ4" s="112" t="str">
        <f>IF(GFFT26!O42="","",GFFT26!O42)</f>
        <v/>
      </c>
      <c r="AR4" s="113" t="str">
        <f>IF(GFFT26!V42="","",GFFT26!V42)</f>
        <v/>
      </c>
      <c r="AS4" s="117" t="str">
        <f>IF(GFFT26!AB42="","",GFFT26!AB42)</f>
        <v/>
      </c>
      <c r="AT4" s="117" t="str">
        <f>IF(GFFT26!AI42="","",GFFT26!AI42)</f>
        <v/>
      </c>
      <c r="AU4" s="146" t="str">
        <f>IF(GFFT26!AK42="","",GFFT26!AK42)</f>
        <v/>
      </c>
      <c r="AV4" s="117" t="str">
        <f>IF(GFFT26!AW42="","",GFFT26!AW42)</f>
        <v/>
      </c>
      <c r="AW4" s="117" t="str">
        <f>IF(GFFT26!BD42="","",GFFT26!BD42)</f>
        <v/>
      </c>
      <c r="AX4" s="117">
        <f>IF(GFFT26!BF42="","",GFFT26!BF42)</f>
        <v>0</v>
      </c>
      <c r="AY4" s="113" t="str" cm="1">
        <f t="array" ref="AY4">+Tabla35[*ESPACIO PARA OBSERVACIONES DEL    DESPACHO																					]</f>
        <v/>
      </c>
      <c r="AZ4" s="113" t="str" cm="1">
        <f t="array" ref="AZ4">+Tabla35[*ESPACIO PARA OBSERVACIONES DEL    DESPACHO																					]</f>
        <v/>
      </c>
      <c r="BA4" s="113" t="str" cm="1">
        <f t="array" ref="BA4">+Tabla35[*ESPACIO PARA OBSERVACIONES DEL    DESPACHO																					]</f>
        <v/>
      </c>
      <c r="BB4" s="113" t="str" cm="1">
        <f t="array" ref="BB4">+Tabla35[*ESPACIO PARA OBSERVACIONES DEL    DESPACHO																					]</f>
        <v/>
      </c>
      <c r="BC4" s="113" t="str" cm="1">
        <f t="array" ref="BC4">+Tabla35[*ESPACIO PARA OBSERVACIONES DEL    DESPACHO																					]</f>
        <v/>
      </c>
      <c r="BD4" s="113" t="str" cm="1">
        <f t="array" ref="BD4">+Tabla35[*ESPACIO PARA OBSERVACIONES DEL    DESPACHO																					]</f>
        <v/>
      </c>
      <c r="BE4" s="113" t="str" cm="1">
        <f t="array" ref="BE4">+Tabla35[*ESPACIO PARA OBSERVACIONES DEL    DESPACHO																					]</f>
        <v/>
      </c>
      <c r="BF4" s="113" t="str" cm="1">
        <f t="array" ref="BF4">+Tabla35[*ESPACIO PARA OBSERVACIONES DEL    DESPACHO																					]</f>
        <v/>
      </c>
      <c r="BG4" s="112" t="str" cm="1">
        <f t="array" ref="BG4">+Tabla35[*ESPACIO PARA OBSERVACIONES DEL    DESPACHO																					]</f>
        <v/>
      </c>
      <c r="BH4" s="117" t="str" cm="1">
        <f t="array" ref="BH4">+Tabla35[*ESPACIO PARA OBSERVACIONES DEL    DESPACHO																					]</f>
        <v/>
      </c>
      <c r="BI4" s="113" t="str" cm="1">
        <f t="array" ref="BI4">+Tabla35[*ESPACIO PARA OBSERVACIONES DEL    DESPACHO																					]</f>
        <v/>
      </c>
      <c r="BJ4" s="113" t="str" cm="1">
        <f t="array" ref="BJ4">+Tabla35[*ESPACIO PARA OBSERVACIONES DEL    DESPACHO																					]</f>
        <v/>
      </c>
      <c r="BK4" s="112" t="str" cm="1">
        <f t="array" ref="BK4">+Tabla35[*ESPACIO PARA OBSERVACIONES DEL    DESPACHO																					]</f>
        <v/>
      </c>
      <c r="BL4" s="117" t="str" cm="1">
        <f t="array" ref="BL4">+Tabla35[*ESPACIO PARA OBSERVACIONES DEL    DESPACHO																					]</f>
        <v/>
      </c>
      <c r="BM4" s="113" t="str" cm="1">
        <f t="array" ref="BM4">+Tabla35[*ESPACIO PARA OBSERVACIONES DEL    DESPACHO																					]</f>
        <v/>
      </c>
      <c r="BN4" s="113" t="str" cm="1">
        <f t="array" ref="BN4">+Tabla35[*ESPACIO PARA OBSERVACIONES DEL    DESPACHO																					]</f>
        <v/>
      </c>
      <c r="BO4" s="112" t="str" cm="1">
        <f t="array" ref="BO4">+Tabla35[*ESPACIO PARA OBSERVACIONES DEL    DESPACHO																					]</f>
        <v/>
      </c>
      <c r="BP4" s="115" t="str" cm="1">
        <f t="array" ref="BP4">+Tabla35[*ESPACIO PARA OBSERVACIONES DEL    DESPACHO																					]</f>
        <v/>
      </c>
      <c r="BQ4" s="113" t="str" cm="1">
        <f t="array" ref="BQ4">+Tabla35[*ESPACIO PARA OBSERVACIONES DEL    DESPACHO																					]</f>
        <v/>
      </c>
      <c r="BR4" s="113" t="str" cm="1">
        <f t="array" ref="BR4">+Tabla35[*ESPACIO PARA OBSERVACIONES DEL    DESPACHO																					]</f>
        <v/>
      </c>
      <c r="BS4" s="112" t="str" cm="1">
        <f t="array" ref="BS4">+Tabla35[*ESPACIO PARA OBSERVACIONES DEL    DESPACHO																					]</f>
        <v/>
      </c>
      <c r="BT4" s="115" t="str" cm="1">
        <f t="array" ref="BT4">+Tabla35[*ESPACIO PARA OBSERVACIONES DEL    DESPACHO																					]</f>
        <v/>
      </c>
      <c r="BU4" s="113" t="str" cm="1">
        <f t="array" ref="BU4">+Tabla35[*ESPACIO PARA OBSERVACIONES DEL    DESPACHO																					]</f>
        <v/>
      </c>
      <c r="BV4" s="113" t="str" cm="1">
        <f t="array" ref="BV4">+Tabla35[*ESPACIO PARA OBSERVACIONES DEL    DESPACHO																					]</f>
        <v/>
      </c>
      <c r="BW4" s="112" t="str" cm="1">
        <f t="array" ref="BW4">+Tabla35[*ESPACIO PARA OBSERVACIONES DEL    DESPACHO																					]</f>
        <v/>
      </c>
      <c r="BX4" s="115" t="str" cm="1">
        <f t="array" ref="BX4">+Tabla35[*ESPACIO PARA OBSERVACIONES DEL    DESPACHO																					]</f>
        <v/>
      </c>
      <c r="BY4" s="113" t="str" cm="1">
        <f t="array" ref="BY4">+Tabla35[*ESPACIO PARA OBSERVACIONES DEL    DESPACHO																					]</f>
        <v/>
      </c>
      <c r="BZ4" s="113" t="str" cm="1">
        <f t="array" ref="BZ4">+Tabla35[*ESPACIO PARA OBSERVACIONES DEL    DESPACHO																					]</f>
        <v/>
      </c>
      <c r="CA4" s="112" t="str" cm="1">
        <f t="array" ref="CA4">+Tabla35[*ESPACIO PARA OBSERVACIONES DEL    DESPACHO																					]</f>
        <v/>
      </c>
      <c r="CB4" s="115" t="str" cm="1">
        <f t="array" ref="CB4">+Tabla35[*ESPACIO PARA OBSERVACIONES DEL    DESPACHO																					]</f>
        <v/>
      </c>
      <c r="CC4" s="113" t="str" cm="1">
        <f t="array" ref="CC4">+Tabla35[*ESPACIO PARA OBSERVACIONES DEL    DESPACHO																					]</f>
        <v/>
      </c>
      <c r="CD4" s="113" t="str" cm="1">
        <f t="array" ref="CD4">+Tabla35[*ESPACIO PARA OBSERVACIONES DEL    DESPACHO																					]</f>
        <v/>
      </c>
      <c r="CE4" s="112" t="str" cm="1">
        <f t="array" ref="CE4">+Tabla35[*ESPACIO PARA OBSERVACIONES DEL    DESPACHO																					]</f>
        <v/>
      </c>
      <c r="CF4" s="115" t="str" cm="1">
        <f t="array" ref="CF4">+Tabla35[*ESPACIO PARA OBSERVACIONES DEL    DESPACHO																					]</f>
        <v/>
      </c>
      <c r="CG4" s="113" t="str" cm="1">
        <f t="array" ref="CG4">+Tabla35[*ESPACIO PARA OBSERVACIONES DEL    DESPACHO																					]</f>
        <v/>
      </c>
      <c r="CH4" s="113" t="str" cm="1">
        <f t="array" ref="CH4">+Tabla35[*ESPACIO PARA OBSERVACIONES DEL    DESPACHO																					]</f>
        <v/>
      </c>
      <c r="CI4" s="112" t="str" cm="1">
        <f t="array" ref="CI4">+Tabla35[*ESPACIO PARA OBSERVACIONES DEL    DESPACHO																					]</f>
        <v/>
      </c>
      <c r="CJ4" s="115" t="str" cm="1">
        <f t="array" ref="CJ4">+Tabla35[*ESPACIO PARA OBSERVACIONES DEL    DESPACHO																					]</f>
        <v/>
      </c>
      <c r="CK4" s="113" t="str" cm="1">
        <f t="array" ref="CK4">+Tabla35[*ESPACIO PARA OBSERVACIONES DEL    DESPACHO																					]</f>
        <v/>
      </c>
      <c r="CL4" s="113" t="str" cm="1">
        <f t="array" ref="CL4">+Tabla35[*ESPACIO PARA OBSERVACIONES DEL    DESPACHO																					]</f>
        <v/>
      </c>
      <c r="CM4" s="112" t="str" cm="1">
        <f t="array" ref="CM4">+Tabla35[*ESPACIO PARA OBSERVACIONES DEL    DESPACHO																					]</f>
        <v/>
      </c>
      <c r="CN4" s="115" t="str" cm="1">
        <f t="array" ref="CN4">+Tabla35[*ESPACIO PARA OBSERVACIONES DEL    DESPACHO																					]</f>
        <v/>
      </c>
      <c r="CO4" s="113" t="str" cm="1">
        <f t="array" ref="CO4">+Tabla35[*ESPACIO PARA OBSERVACIONES DEL    DESPACHO																					]</f>
        <v/>
      </c>
      <c r="CP4" s="113" t="str" cm="1">
        <f t="array" ref="CP4">+Tabla35[*ESPACIO PARA OBSERVACIONES DEL    DESPACHO																					]</f>
        <v/>
      </c>
      <c r="CQ4" s="147" t="str" cm="1">
        <f t="array" ref="CQ4">+Tabla35[*ESPACIO PARA OBSERVACIONES DEL    DESPACHO																					]</f>
        <v/>
      </c>
      <c r="CR4" s="115" t="str" cm="1">
        <f t="array" ref="CR4">+Tabla35[*ESPACIO PARA OBSERVACIONES DEL    DESPACHO																					]</f>
        <v/>
      </c>
      <c r="CS4" s="113" t="str" cm="1">
        <f t="array" ref="CS4">+Tabla35[*ESPACIO PARA OBSERVACIONES DEL    DESPACHO																					]</f>
        <v/>
      </c>
      <c r="CT4" s="113" t="str" cm="1">
        <f t="array" ref="CT4">+Tabla35[*ESPACIO PARA OBSERVACIONES DEL    DESPACHO																					]</f>
        <v/>
      </c>
      <c r="CU4" s="113" t="str" cm="1">
        <f t="array" ref="CU4">+Tabla35[*ESPACIO PARA OBSERVACIONES DEL    DESPACHO																					]</f>
        <v/>
      </c>
      <c r="CV4" s="113" t="str" cm="1">
        <f t="array" ref="CV4">+Tabla35[*ESPACIO PARA OBSERVACIONES DEL    DESPACHO																					]</f>
        <v/>
      </c>
      <c r="CW4" s="113" t="str" cm="1">
        <f t="array" ref="CW4">+Tabla35[*ESPACIO PARA OBSERVACIONES DEL    DESPACHO																					]</f>
        <v/>
      </c>
      <c r="CX4" s="113" t="str" cm="1">
        <f t="array" ref="CX4">+Tabla35[*ESPACIO PARA OBSERVACIONES DEL    DESPACHO																					]</f>
        <v/>
      </c>
      <c r="CY4" s="113" t="str" cm="1">
        <f t="array" ref="CY4">+Tabla35[*ESPACIO PARA OBSERVACIONES DEL    DESPACHO																					]</f>
        <v/>
      </c>
      <c r="CZ4" s="113" t="str" cm="1">
        <f t="array" ref="CZ4">+Tabla35[*ESPACIO PARA OBSERVACIONES DEL    DESPACHO																					]</f>
        <v/>
      </c>
      <c r="DA4" s="113" t="str" cm="1">
        <f t="array" ref="DA4">+Tabla35[*ESPACIO PARA OBSERVACIONES DEL    DESPACHO																					]</f>
        <v/>
      </c>
      <c r="DB4" s="115" t="str" cm="1">
        <f t="array" ref="DB4">+Tabla35[*ESPACIO PARA OBSERVACIONES DEL    DESPACHO																					]</f>
        <v/>
      </c>
      <c r="DC4" s="115" t="str" cm="1">
        <f t="array" ref="DC4">+Tabla35[*ESPACIO PARA OBSERVACIONES DEL    DESPACHO																					]</f>
        <v/>
      </c>
      <c r="DD4" s="115" t="str" cm="1">
        <f t="array" ref="DD4">+Tabla35[*ESPACIO PARA OBSERVACIONES DEL    DESPACHO																					]</f>
        <v/>
      </c>
      <c r="DE4" s="115" t="str" cm="1">
        <f t="array" ref="DE4">+Tabla35[*ESPACIO PARA OBSERVACIONES DEL    DESPACHO																					]</f>
        <v/>
      </c>
      <c r="DF4" s="115" t="str" cm="1">
        <f t="array" ref="DF4">+Tabla35[*ESPACIO PARA OBSERVACIONES DEL    DESPACHO																					]</f>
        <v/>
      </c>
      <c r="DG4" s="115" t="str" cm="1">
        <f t="array" ref="DG4">+Tabla35[*ESPACIO PARA OBSERVACIONES DEL    DESPACHO																					]</f>
        <v/>
      </c>
      <c r="DH4" s="113" t="str" cm="1">
        <f t="array" ref="DH4">+Tabla35[*ESPACIO PARA OBSERVACIONES DEL    DESPACHO																					]</f>
        <v/>
      </c>
      <c r="DI4" s="113" t="str" cm="1">
        <f t="array" ref="DI4">+Tabla35[*ESPACIO PARA OBSERVACIONES DEL    DESPACHO																					]</f>
        <v/>
      </c>
      <c r="DJ4" s="123" t="str" cm="1">
        <f t="array" ref="DJ4">+Tabla35[*ESPACIO PARA OBSERVACIONES DEL    DESPACHO																					]</f>
        <v/>
      </c>
      <c r="DK4" s="121" t="str" cm="1">
        <f t="array" ref="DK4">+Tabla35[*ESPACIO PARA OBSERVACIONES DEL    DESPACHO																					]</f>
        <v/>
      </c>
    </row>
    <row r="5" spans="1:115" s="23" customFormat="1" ht="12.75">
      <c r="A5" s="125">
        <f t="shared" si="1"/>
        <v>6</v>
      </c>
      <c r="B5" s="111">
        <f t="shared" si="0"/>
        <v>45813</v>
      </c>
      <c r="C5" s="111">
        <f t="shared" ca="1" si="0"/>
        <v>46030</v>
      </c>
      <c r="D5" s="112" t="str">
        <f t="shared" si="0"/>
        <v/>
      </c>
      <c r="E5" s="113" t="str">
        <f t="shared" si="0"/>
        <v/>
      </c>
      <c r="F5" s="113" t="e">
        <f t="shared" si="0"/>
        <v>#REF!</v>
      </c>
      <c r="G5" s="113" t="str">
        <f t="shared" si="0"/>
        <v/>
      </c>
      <c r="H5" s="113" t="str">
        <f t="shared" si="0"/>
        <v/>
      </c>
      <c r="I5" s="113" t="str">
        <f t="shared" si="0"/>
        <v/>
      </c>
      <c r="J5" s="113" t="str">
        <f t="shared" si="0"/>
        <v/>
      </c>
      <c r="K5" s="113" t="str">
        <f t="shared" si="0"/>
        <v/>
      </c>
      <c r="L5" s="113" t="str">
        <f t="shared" si="0"/>
        <v/>
      </c>
      <c r="M5" s="112" t="str">
        <f t="shared" si="0"/>
        <v/>
      </c>
      <c r="N5" s="113" t="str">
        <f t="shared" si="0"/>
        <v/>
      </c>
      <c r="O5" s="114" t="str">
        <f t="shared" si="0"/>
        <v/>
      </c>
      <c r="P5" s="112" t="str">
        <f t="shared" si="0"/>
        <v/>
      </c>
      <c r="Q5" s="115" t="str">
        <f t="shared" si="0"/>
        <v/>
      </c>
      <c r="R5" s="116" t="str">
        <f t="shared" si="0"/>
        <v/>
      </c>
      <c r="S5" s="113" t="str">
        <f t="shared" si="0"/>
        <v/>
      </c>
      <c r="T5" s="113" t="str">
        <f t="shared" si="0"/>
        <v/>
      </c>
      <c r="U5" s="112" t="str">
        <f t="shared" si="0"/>
        <v/>
      </c>
      <c r="V5" s="112" t="str">
        <f t="shared" si="0"/>
        <v/>
      </c>
      <c r="W5" s="112" t="str">
        <f t="shared" si="0"/>
        <v/>
      </c>
      <c r="X5" s="113" t="str">
        <f t="shared" si="0"/>
        <v/>
      </c>
      <c r="Y5" s="112" t="str">
        <f t="shared" si="0"/>
        <v/>
      </c>
      <c r="Z5" s="112" t="str">
        <f t="shared" si="0"/>
        <v/>
      </c>
      <c r="AA5" s="113">
        <f t="shared" si="0"/>
        <v>0.5</v>
      </c>
      <c r="AB5" s="113" t="str">
        <f t="shared" si="0"/>
        <v/>
      </c>
      <c r="AC5" s="113" t="str">
        <f t="shared" si="0"/>
        <v/>
      </c>
      <c r="AD5" s="113" t="str">
        <f t="shared" si="0"/>
        <v/>
      </c>
      <c r="AE5" s="113" t="str">
        <f t="shared" si="0"/>
        <v/>
      </c>
      <c r="AF5" s="117" t="str">
        <f t="shared" si="0"/>
        <v/>
      </c>
      <c r="AG5" s="113" t="str">
        <f t="shared" si="0"/>
        <v/>
      </c>
      <c r="AH5" s="113" t="str">
        <f t="shared" si="0"/>
        <v/>
      </c>
      <c r="AI5" s="113" t="str">
        <f t="shared" si="0"/>
        <v/>
      </c>
      <c r="AJ5" s="113" t="str">
        <f t="shared" si="0"/>
        <v>TIPO DE RUBRO</v>
      </c>
      <c r="AK5" s="113" t="str">
        <f t="shared" si="0"/>
        <v/>
      </c>
      <c r="AL5" s="145" t="str">
        <f t="shared" si="0"/>
        <v/>
      </c>
      <c r="AM5" s="113" t="str">
        <f t="shared" si="0"/>
        <v/>
      </c>
      <c r="AN5" s="113" t="str">
        <f t="shared" si="0"/>
        <v/>
      </c>
      <c r="AO5" s="113" t="e">
        <f>+#REF!</f>
        <v>#REF!</v>
      </c>
      <c r="AP5" s="113" t="str">
        <f>IF(GFFT26!C43="","",GFFT26!C43)</f>
        <v/>
      </c>
      <c r="AQ5" s="112" t="str">
        <f>IF(GFFT26!O43="","",GFFT26!O43)</f>
        <v/>
      </c>
      <c r="AR5" s="113" t="str">
        <f>IF(GFFT26!V43="","",GFFT26!V43)</f>
        <v/>
      </c>
      <c r="AS5" s="117" t="str">
        <f>IF(GFFT26!AB43="","",GFFT26!AB43)</f>
        <v/>
      </c>
      <c r="AT5" s="117" t="str">
        <f>IF(GFFT26!AI43="","",GFFT26!AI43)</f>
        <v/>
      </c>
      <c r="AU5" s="146" t="str">
        <f>IF(GFFT26!AK43="","",GFFT26!AK43)</f>
        <v/>
      </c>
      <c r="AV5" s="117" t="str">
        <f>IF(GFFT26!AW43="","",GFFT26!AW43)</f>
        <v/>
      </c>
      <c r="AW5" s="117" t="str">
        <f>IF(GFFT26!BD43="","",GFFT26!BD43)</f>
        <v/>
      </c>
      <c r="AX5" s="117">
        <f>IF(GFFT26!BF43="","",GFFT26!BF43)</f>
        <v>0</v>
      </c>
      <c r="AY5" s="113" t="str" cm="1">
        <f t="array" ref="AY5">+Tabla35[*ESPACIO PARA OBSERVACIONES DEL    DESPACHO																					]</f>
        <v/>
      </c>
      <c r="AZ5" s="113" t="str" cm="1">
        <f t="array" ref="AZ5">+Tabla35[*ESPACIO PARA OBSERVACIONES DEL    DESPACHO																					]</f>
        <v/>
      </c>
      <c r="BA5" s="113" t="str" cm="1">
        <f t="array" ref="BA5">+Tabla35[*ESPACIO PARA OBSERVACIONES DEL    DESPACHO																					]</f>
        <v/>
      </c>
      <c r="BB5" s="113" t="str" cm="1">
        <f t="array" ref="BB5">+Tabla35[*ESPACIO PARA OBSERVACIONES DEL    DESPACHO																					]</f>
        <v/>
      </c>
      <c r="BC5" s="113" t="str" cm="1">
        <f t="array" ref="BC5">+Tabla35[*ESPACIO PARA OBSERVACIONES DEL    DESPACHO																					]</f>
        <v/>
      </c>
      <c r="BD5" s="113" t="str" cm="1">
        <f t="array" ref="BD5">+Tabla35[*ESPACIO PARA OBSERVACIONES DEL    DESPACHO																					]</f>
        <v/>
      </c>
      <c r="BE5" s="113" t="str" cm="1">
        <f t="array" ref="BE5">+Tabla35[*ESPACIO PARA OBSERVACIONES DEL    DESPACHO																					]</f>
        <v/>
      </c>
      <c r="BF5" s="113" t="str" cm="1">
        <f t="array" ref="BF5">+Tabla35[*ESPACIO PARA OBSERVACIONES DEL    DESPACHO																					]</f>
        <v/>
      </c>
      <c r="BG5" s="112" t="str" cm="1">
        <f t="array" ref="BG5">+Tabla35[*ESPACIO PARA OBSERVACIONES DEL    DESPACHO																					]</f>
        <v/>
      </c>
      <c r="BH5" s="117" t="str" cm="1">
        <f t="array" ref="BH5">+Tabla35[*ESPACIO PARA OBSERVACIONES DEL    DESPACHO																					]</f>
        <v/>
      </c>
      <c r="BI5" s="113" t="str" cm="1">
        <f t="array" ref="BI5">+Tabla35[*ESPACIO PARA OBSERVACIONES DEL    DESPACHO																					]</f>
        <v/>
      </c>
      <c r="BJ5" s="113" t="str" cm="1">
        <f t="array" ref="BJ5">+Tabla35[*ESPACIO PARA OBSERVACIONES DEL    DESPACHO																					]</f>
        <v/>
      </c>
      <c r="BK5" s="112" t="str" cm="1">
        <f t="array" ref="BK5">+Tabla35[*ESPACIO PARA OBSERVACIONES DEL    DESPACHO																					]</f>
        <v/>
      </c>
      <c r="BL5" s="117" t="str" cm="1">
        <f t="array" ref="BL5">+Tabla35[*ESPACIO PARA OBSERVACIONES DEL    DESPACHO																					]</f>
        <v/>
      </c>
      <c r="BM5" s="113" t="str" cm="1">
        <f t="array" ref="BM5">+Tabla35[*ESPACIO PARA OBSERVACIONES DEL    DESPACHO																					]</f>
        <v/>
      </c>
      <c r="BN5" s="113" t="str" cm="1">
        <f t="array" ref="BN5">+Tabla35[*ESPACIO PARA OBSERVACIONES DEL    DESPACHO																					]</f>
        <v/>
      </c>
      <c r="BO5" s="112" t="str" cm="1">
        <f t="array" ref="BO5">+Tabla35[*ESPACIO PARA OBSERVACIONES DEL    DESPACHO																					]</f>
        <v/>
      </c>
      <c r="BP5" s="115" t="str" cm="1">
        <f t="array" ref="BP5">+Tabla35[*ESPACIO PARA OBSERVACIONES DEL    DESPACHO																					]</f>
        <v/>
      </c>
      <c r="BQ5" s="113" t="str" cm="1">
        <f t="array" ref="BQ5">+Tabla35[*ESPACIO PARA OBSERVACIONES DEL    DESPACHO																					]</f>
        <v/>
      </c>
      <c r="BR5" s="113" t="str" cm="1">
        <f t="array" ref="BR5">+Tabla35[*ESPACIO PARA OBSERVACIONES DEL    DESPACHO																					]</f>
        <v/>
      </c>
      <c r="BS5" s="112" t="str" cm="1">
        <f t="array" ref="BS5">+Tabla35[*ESPACIO PARA OBSERVACIONES DEL    DESPACHO																					]</f>
        <v/>
      </c>
      <c r="BT5" s="115" t="str" cm="1">
        <f t="array" ref="BT5">+Tabla35[*ESPACIO PARA OBSERVACIONES DEL    DESPACHO																					]</f>
        <v/>
      </c>
      <c r="BU5" s="113" t="str" cm="1">
        <f t="array" ref="BU5">+Tabla35[*ESPACIO PARA OBSERVACIONES DEL    DESPACHO																					]</f>
        <v/>
      </c>
      <c r="BV5" s="113" t="str" cm="1">
        <f t="array" ref="BV5">+Tabla35[*ESPACIO PARA OBSERVACIONES DEL    DESPACHO																					]</f>
        <v/>
      </c>
      <c r="BW5" s="112" t="str" cm="1">
        <f t="array" ref="BW5">+Tabla35[*ESPACIO PARA OBSERVACIONES DEL    DESPACHO																					]</f>
        <v/>
      </c>
      <c r="BX5" s="115" t="str" cm="1">
        <f t="array" ref="BX5">+Tabla35[*ESPACIO PARA OBSERVACIONES DEL    DESPACHO																					]</f>
        <v/>
      </c>
      <c r="BY5" s="113" t="str" cm="1">
        <f t="array" ref="BY5">+Tabla35[*ESPACIO PARA OBSERVACIONES DEL    DESPACHO																					]</f>
        <v/>
      </c>
      <c r="BZ5" s="113" t="str" cm="1">
        <f t="array" ref="BZ5">+Tabla35[*ESPACIO PARA OBSERVACIONES DEL    DESPACHO																					]</f>
        <v/>
      </c>
      <c r="CA5" s="112" t="str" cm="1">
        <f t="array" ref="CA5">+Tabla35[*ESPACIO PARA OBSERVACIONES DEL    DESPACHO																					]</f>
        <v/>
      </c>
      <c r="CB5" s="115" t="str" cm="1">
        <f t="array" ref="CB5">+Tabla35[*ESPACIO PARA OBSERVACIONES DEL    DESPACHO																					]</f>
        <v/>
      </c>
      <c r="CC5" s="113" t="str" cm="1">
        <f t="array" ref="CC5">+Tabla35[*ESPACIO PARA OBSERVACIONES DEL    DESPACHO																					]</f>
        <v/>
      </c>
      <c r="CD5" s="113" t="str" cm="1">
        <f t="array" ref="CD5">+Tabla35[*ESPACIO PARA OBSERVACIONES DEL    DESPACHO																					]</f>
        <v/>
      </c>
      <c r="CE5" s="112" t="str" cm="1">
        <f t="array" ref="CE5">+Tabla35[*ESPACIO PARA OBSERVACIONES DEL    DESPACHO																					]</f>
        <v/>
      </c>
      <c r="CF5" s="115" t="str" cm="1">
        <f t="array" ref="CF5">+Tabla35[*ESPACIO PARA OBSERVACIONES DEL    DESPACHO																					]</f>
        <v/>
      </c>
      <c r="CG5" s="113" t="str" cm="1">
        <f t="array" ref="CG5">+Tabla35[*ESPACIO PARA OBSERVACIONES DEL    DESPACHO																					]</f>
        <v/>
      </c>
      <c r="CH5" s="113" t="str" cm="1">
        <f t="array" ref="CH5">+Tabla35[*ESPACIO PARA OBSERVACIONES DEL    DESPACHO																					]</f>
        <v/>
      </c>
      <c r="CI5" s="112" t="str" cm="1">
        <f t="array" ref="CI5">+Tabla35[*ESPACIO PARA OBSERVACIONES DEL    DESPACHO																					]</f>
        <v/>
      </c>
      <c r="CJ5" s="115" t="str" cm="1">
        <f t="array" ref="CJ5">+Tabla35[*ESPACIO PARA OBSERVACIONES DEL    DESPACHO																					]</f>
        <v/>
      </c>
      <c r="CK5" s="113" t="str" cm="1">
        <f t="array" ref="CK5">+Tabla35[*ESPACIO PARA OBSERVACIONES DEL    DESPACHO																					]</f>
        <v/>
      </c>
      <c r="CL5" s="113" t="str" cm="1">
        <f t="array" ref="CL5">+Tabla35[*ESPACIO PARA OBSERVACIONES DEL    DESPACHO																					]</f>
        <v/>
      </c>
      <c r="CM5" s="112" t="str" cm="1">
        <f t="array" ref="CM5">+Tabla35[*ESPACIO PARA OBSERVACIONES DEL    DESPACHO																					]</f>
        <v/>
      </c>
      <c r="CN5" s="115" t="str" cm="1">
        <f t="array" ref="CN5">+Tabla35[*ESPACIO PARA OBSERVACIONES DEL    DESPACHO																					]</f>
        <v/>
      </c>
      <c r="CO5" s="113" t="str" cm="1">
        <f t="array" ref="CO5">+Tabla35[*ESPACIO PARA OBSERVACIONES DEL    DESPACHO																					]</f>
        <v/>
      </c>
      <c r="CP5" s="113" t="str" cm="1">
        <f t="array" ref="CP5">+Tabla35[*ESPACIO PARA OBSERVACIONES DEL    DESPACHO																					]</f>
        <v/>
      </c>
      <c r="CQ5" s="147" t="str" cm="1">
        <f t="array" ref="CQ5">+Tabla35[*ESPACIO PARA OBSERVACIONES DEL    DESPACHO																					]</f>
        <v/>
      </c>
      <c r="CR5" s="115" t="str" cm="1">
        <f t="array" ref="CR5">+Tabla35[*ESPACIO PARA OBSERVACIONES DEL    DESPACHO																					]</f>
        <v/>
      </c>
      <c r="CS5" s="113" t="str" cm="1">
        <f t="array" ref="CS5">+Tabla35[*ESPACIO PARA OBSERVACIONES DEL    DESPACHO																					]</f>
        <v/>
      </c>
      <c r="CT5" s="113" t="str" cm="1">
        <f t="array" ref="CT5">+Tabla35[*ESPACIO PARA OBSERVACIONES DEL    DESPACHO																					]</f>
        <v/>
      </c>
      <c r="CU5" s="113" t="str" cm="1">
        <f t="array" ref="CU5">+Tabla35[*ESPACIO PARA OBSERVACIONES DEL    DESPACHO																					]</f>
        <v/>
      </c>
      <c r="CV5" s="113" t="str" cm="1">
        <f t="array" ref="CV5">+Tabla35[*ESPACIO PARA OBSERVACIONES DEL    DESPACHO																					]</f>
        <v/>
      </c>
      <c r="CW5" s="113" t="str" cm="1">
        <f t="array" ref="CW5">+Tabla35[*ESPACIO PARA OBSERVACIONES DEL    DESPACHO																					]</f>
        <v/>
      </c>
      <c r="CX5" s="113" t="str" cm="1">
        <f t="array" ref="CX5">+Tabla35[*ESPACIO PARA OBSERVACIONES DEL    DESPACHO																					]</f>
        <v/>
      </c>
      <c r="CY5" s="113" t="str" cm="1">
        <f t="array" ref="CY5">+Tabla35[*ESPACIO PARA OBSERVACIONES DEL    DESPACHO																					]</f>
        <v/>
      </c>
      <c r="CZ5" s="113" t="str" cm="1">
        <f t="array" ref="CZ5">+Tabla35[*ESPACIO PARA OBSERVACIONES DEL    DESPACHO																					]</f>
        <v/>
      </c>
      <c r="DA5" s="113" t="str" cm="1">
        <f t="array" ref="DA5">+Tabla35[*ESPACIO PARA OBSERVACIONES DEL    DESPACHO																					]</f>
        <v/>
      </c>
      <c r="DB5" s="115" t="str" cm="1">
        <f t="array" ref="DB5">+Tabla35[*ESPACIO PARA OBSERVACIONES DEL    DESPACHO																					]</f>
        <v/>
      </c>
      <c r="DC5" s="115" t="str" cm="1">
        <f t="array" ref="DC5">+Tabla35[*ESPACIO PARA OBSERVACIONES DEL    DESPACHO																					]</f>
        <v/>
      </c>
      <c r="DD5" s="115" t="str" cm="1">
        <f t="array" ref="DD5">+Tabla35[*ESPACIO PARA OBSERVACIONES DEL    DESPACHO																					]</f>
        <v/>
      </c>
      <c r="DE5" s="115" t="str" cm="1">
        <f t="array" ref="DE5">+Tabla35[*ESPACIO PARA OBSERVACIONES DEL    DESPACHO																					]</f>
        <v/>
      </c>
      <c r="DF5" s="115" t="str" cm="1">
        <f t="array" ref="DF5">+Tabla35[*ESPACIO PARA OBSERVACIONES DEL    DESPACHO																					]</f>
        <v/>
      </c>
      <c r="DG5" s="115" t="str" cm="1">
        <f t="array" ref="DG5">+Tabla35[*ESPACIO PARA OBSERVACIONES DEL    DESPACHO																					]</f>
        <v/>
      </c>
      <c r="DH5" s="113" t="str" cm="1">
        <f t="array" ref="DH5">+Tabla35[*ESPACIO PARA OBSERVACIONES DEL    DESPACHO																					]</f>
        <v/>
      </c>
      <c r="DI5" s="113" t="str" cm="1">
        <f t="array" ref="DI5">+Tabla35[*ESPACIO PARA OBSERVACIONES DEL    DESPACHO																					]</f>
        <v/>
      </c>
      <c r="DJ5" s="123" t="str" cm="1">
        <f t="array" ref="DJ5">+Tabla35[*ESPACIO PARA OBSERVACIONES DEL    DESPACHO																					]</f>
        <v/>
      </c>
      <c r="DK5" s="121" t="str" cm="1">
        <f t="array" ref="DK5">+Tabla35[*ESPACIO PARA OBSERVACIONES DEL    DESPACHO																					]</f>
        <v/>
      </c>
    </row>
    <row r="6" spans="1:115" s="23" customFormat="1" ht="12.75">
      <c r="A6" s="125">
        <f t="shared" si="1"/>
        <v>6</v>
      </c>
      <c r="B6" s="111">
        <f t="shared" si="0"/>
        <v>45813</v>
      </c>
      <c r="C6" s="111">
        <f t="shared" ca="1" si="0"/>
        <v>46030</v>
      </c>
      <c r="D6" s="112" t="str">
        <f t="shared" si="0"/>
        <v/>
      </c>
      <c r="E6" s="113" t="str">
        <f t="shared" si="0"/>
        <v/>
      </c>
      <c r="F6" s="113" t="e">
        <f t="shared" si="0"/>
        <v>#REF!</v>
      </c>
      <c r="G6" s="113" t="str">
        <f t="shared" si="0"/>
        <v/>
      </c>
      <c r="H6" s="113" t="str">
        <f t="shared" si="0"/>
        <v/>
      </c>
      <c r="I6" s="113" t="str">
        <f t="shared" si="0"/>
        <v/>
      </c>
      <c r="J6" s="113" t="str">
        <f t="shared" si="0"/>
        <v/>
      </c>
      <c r="K6" s="113" t="str">
        <f t="shared" si="0"/>
        <v/>
      </c>
      <c r="L6" s="113" t="str">
        <f t="shared" si="0"/>
        <v/>
      </c>
      <c r="M6" s="112" t="str">
        <f t="shared" si="0"/>
        <v/>
      </c>
      <c r="N6" s="113" t="str">
        <f t="shared" si="0"/>
        <v/>
      </c>
      <c r="O6" s="114" t="str">
        <f t="shared" si="0"/>
        <v/>
      </c>
      <c r="P6" s="112" t="str">
        <f t="shared" si="0"/>
        <v/>
      </c>
      <c r="Q6" s="115" t="str">
        <f t="shared" si="0"/>
        <v/>
      </c>
      <c r="R6" s="116" t="str">
        <f t="shared" si="0"/>
        <v/>
      </c>
      <c r="S6" s="113" t="str">
        <f t="shared" si="0"/>
        <v/>
      </c>
      <c r="T6" s="113" t="str">
        <f t="shared" si="0"/>
        <v/>
      </c>
      <c r="U6" s="112" t="str">
        <f t="shared" si="0"/>
        <v/>
      </c>
      <c r="V6" s="112" t="str">
        <f t="shared" si="0"/>
        <v/>
      </c>
      <c r="W6" s="112" t="str">
        <f t="shared" si="0"/>
        <v/>
      </c>
      <c r="X6" s="113" t="str">
        <f t="shared" si="0"/>
        <v/>
      </c>
      <c r="Y6" s="112" t="str">
        <f t="shared" si="0"/>
        <v/>
      </c>
      <c r="Z6" s="112" t="str">
        <f t="shared" si="0"/>
        <v/>
      </c>
      <c r="AA6" s="113">
        <f t="shared" si="0"/>
        <v>0.5</v>
      </c>
      <c r="AB6" s="113" t="str">
        <f t="shared" si="0"/>
        <v/>
      </c>
      <c r="AC6" s="113" t="str">
        <f t="shared" si="0"/>
        <v/>
      </c>
      <c r="AD6" s="113" t="str">
        <f t="shared" si="0"/>
        <v/>
      </c>
      <c r="AE6" s="113" t="str">
        <f t="shared" si="0"/>
        <v/>
      </c>
      <c r="AF6" s="117" t="str">
        <f t="shared" si="0"/>
        <v/>
      </c>
      <c r="AG6" s="113" t="str">
        <f t="shared" si="0"/>
        <v/>
      </c>
      <c r="AH6" s="113" t="str">
        <f t="shared" si="0"/>
        <v/>
      </c>
      <c r="AI6" s="113" t="str">
        <f t="shared" si="0"/>
        <v/>
      </c>
      <c r="AJ6" s="113" t="str">
        <f t="shared" si="0"/>
        <v>TIPO DE RUBRO</v>
      </c>
      <c r="AK6" s="113" t="str">
        <f t="shared" si="0"/>
        <v/>
      </c>
      <c r="AL6" s="145" t="str">
        <f t="shared" si="0"/>
        <v/>
      </c>
      <c r="AM6" s="113" t="str">
        <f t="shared" si="0"/>
        <v/>
      </c>
      <c r="AN6" s="113" t="str">
        <f t="shared" si="0"/>
        <v/>
      </c>
      <c r="AO6" s="113" t="s">
        <v>1339</v>
      </c>
      <c r="AP6" s="113" t="str">
        <f>IF(GFFT26!C44="","",GFFT26!C44)</f>
        <v/>
      </c>
      <c r="AQ6" s="112" t="str">
        <f>IF(GFFT26!O44="","",GFFT26!O44)</f>
        <v/>
      </c>
      <c r="AR6" s="113" t="str">
        <f>IF(GFFT26!V44="","",GFFT26!V44)</f>
        <v/>
      </c>
      <c r="AS6" s="117" t="str">
        <f>IF(GFFT26!AB44="","",GFFT26!AB44)</f>
        <v/>
      </c>
      <c r="AT6" s="117" t="str">
        <f>IF(GFFT26!AI44="","",GFFT26!AI44)</f>
        <v/>
      </c>
      <c r="AU6" s="146" t="str">
        <f>IF(GFFT26!AK44="","",GFFT26!AK44)</f>
        <v/>
      </c>
      <c r="AV6" s="117" t="str">
        <f>GFFT26!AW44</f>
        <v/>
      </c>
      <c r="AW6" s="117" t="str">
        <f>IF(GFFT26!BD44="","",GFFT26!BD44)</f>
        <v/>
      </c>
      <c r="AX6" s="117">
        <f>IF(GFFT26!BF44="","",GFFT26!BF44)</f>
        <v>0</v>
      </c>
      <c r="AY6" s="113" t="str" cm="1">
        <f t="array" ref="AY6">+Tabla35[*ESPACIO PARA OBSERVACIONES DEL    DESPACHO																					]</f>
        <v/>
      </c>
      <c r="AZ6" s="113" t="str" cm="1">
        <f t="array" ref="AZ6">+Tabla35[*ESPACIO PARA OBSERVACIONES DEL    DESPACHO																					]</f>
        <v/>
      </c>
      <c r="BA6" s="113" t="str" cm="1">
        <f t="array" ref="BA6">+Tabla35[*ESPACIO PARA OBSERVACIONES DEL    DESPACHO																					]</f>
        <v/>
      </c>
      <c r="BB6" s="113" t="str" cm="1">
        <f t="array" ref="BB6">+Tabla35[*ESPACIO PARA OBSERVACIONES DEL    DESPACHO																					]</f>
        <v/>
      </c>
      <c r="BC6" s="113" t="str" cm="1">
        <f t="array" ref="BC6">+Tabla35[*ESPACIO PARA OBSERVACIONES DEL    DESPACHO																					]</f>
        <v/>
      </c>
      <c r="BD6" s="113" t="str" cm="1">
        <f t="array" ref="BD6">+Tabla35[*ESPACIO PARA OBSERVACIONES DEL    DESPACHO																					]</f>
        <v/>
      </c>
      <c r="BE6" s="113" t="str" cm="1">
        <f t="array" ref="BE6">+Tabla35[*ESPACIO PARA OBSERVACIONES DEL    DESPACHO																					]</f>
        <v/>
      </c>
      <c r="BF6" s="113" t="str" cm="1">
        <f t="array" ref="BF6">+Tabla35[*ESPACIO PARA OBSERVACIONES DEL    DESPACHO																					]</f>
        <v/>
      </c>
      <c r="BG6" s="112" t="str" cm="1">
        <f t="array" ref="BG6">+Tabla35[*ESPACIO PARA OBSERVACIONES DEL    DESPACHO																					]</f>
        <v/>
      </c>
      <c r="BH6" s="117" t="str" cm="1">
        <f t="array" ref="BH6">+Tabla35[*ESPACIO PARA OBSERVACIONES DEL    DESPACHO																					]</f>
        <v/>
      </c>
      <c r="BI6" s="113" t="str" cm="1">
        <f t="array" ref="BI6">+Tabla35[*ESPACIO PARA OBSERVACIONES DEL    DESPACHO																					]</f>
        <v/>
      </c>
      <c r="BJ6" s="113" t="str" cm="1">
        <f t="array" ref="BJ6">+Tabla35[*ESPACIO PARA OBSERVACIONES DEL    DESPACHO																					]</f>
        <v/>
      </c>
      <c r="BK6" s="112" t="str" cm="1">
        <f t="array" ref="BK6">+Tabla35[*ESPACIO PARA OBSERVACIONES DEL    DESPACHO																					]</f>
        <v/>
      </c>
      <c r="BL6" s="117" t="str" cm="1">
        <f t="array" ref="BL6">+Tabla35[*ESPACIO PARA OBSERVACIONES DEL    DESPACHO																					]</f>
        <v/>
      </c>
      <c r="BM6" s="113" t="str" cm="1">
        <f t="array" ref="BM6">+Tabla35[*ESPACIO PARA OBSERVACIONES DEL    DESPACHO																					]</f>
        <v/>
      </c>
      <c r="BN6" s="113" t="str" cm="1">
        <f t="array" ref="BN6">+Tabla35[*ESPACIO PARA OBSERVACIONES DEL    DESPACHO																					]</f>
        <v/>
      </c>
      <c r="BO6" s="112" t="str" cm="1">
        <f t="array" ref="BO6">+Tabla35[*ESPACIO PARA OBSERVACIONES DEL    DESPACHO																					]</f>
        <v/>
      </c>
      <c r="BP6" s="115" t="str" cm="1">
        <f t="array" ref="BP6">+Tabla35[*ESPACIO PARA OBSERVACIONES DEL    DESPACHO																					]</f>
        <v/>
      </c>
      <c r="BQ6" s="113" t="str" cm="1">
        <f t="array" ref="BQ6">+Tabla35[*ESPACIO PARA OBSERVACIONES DEL    DESPACHO																					]</f>
        <v/>
      </c>
      <c r="BR6" s="113" t="str" cm="1">
        <f t="array" ref="BR6">+Tabla35[*ESPACIO PARA OBSERVACIONES DEL    DESPACHO																					]</f>
        <v/>
      </c>
      <c r="BS6" s="112" t="str" cm="1">
        <f t="array" ref="BS6">+Tabla35[*ESPACIO PARA OBSERVACIONES DEL    DESPACHO																					]</f>
        <v/>
      </c>
      <c r="BT6" s="115" t="str" cm="1">
        <f t="array" ref="BT6">+Tabla35[*ESPACIO PARA OBSERVACIONES DEL    DESPACHO																					]</f>
        <v/>
      </c>
      <c r="BU6" s="113" t="str" cm="1">
        <f t="array" ref="BU6">+Tabla35[*ESPACIO PARA OBSERVACIONES DEL    DESPACHO																					]</f>
        <v/>
      </c>
      <c r="BV6" s="113" t="str" cm="1">
        <f t="array" ref="BV6">+Tabla35[*ESPACIO PARA OBSERVACIONES DEL    DESPACHO																					]</f>
        <v/>
      </c>
      <c r="BW6" s="112" t="str" cm="1">
        <f t="array" ref="BW6">+Tabla35[*ESPACIO PARA OBSERVACIONES DEL    DESPACHO																					]</f>
        <v/>
      </c>
      <c r="BX6" s="115" t="str" cm="1">
        <f t="array" ref="BX6">+Tabla35[*ESPACIO PARA OBSERVACIONES DEL    DESPACHO																					]</f>
        <v/>
      </c>
      <c r="BY6" s="113" t="str" cm="1">
        <f t="array" ref="BY6">+Tabla35[*ESPACIO PARA OBSERVACIONES DEL    DESPACHO																					]</f>
        <v/>
      </c>
      <c r="BZ6" s="113" t="str" cm="1">
        <f t="array" ref="BZ6">+Tabla35[*ESPACIO PARA OBSERVACIONES DEL    DESPACHO																					]</f>
        <v/>
      </c>
      <c r="CA6" s="112" t="str" cm="1">
        <f t="array" ref="CA6">+Tabla35[*ESPACIO PARA OBSERVACIONES DEL    DESPACHO																					]</f>
        <v/>
      </c>
      <c r="CB6" s="115" t="str" cm="1">
        <f t="array" ref="CB6">+Tabla35[*ESPACIO PARA OBSERVACIONES DEL    DESPACHO																					]</f>
        <v/>
      </c>
      <c r="CC6" s="113" t="str" cm="1">
        <f t="array" ref="CC6">+Tabla35[*ESPACIO PARA OBSERVACIONES DEL    DESPACHO																					]</f>
        <v/>
      </c>
      <c r="CD6" s="113" t="str" cm="1">
        <f t="array" ref="CD6">+Tabla35[*ESPACIO PARA OBSERVACIONES DEL    DESPACHO																					]</f>
        <v/>
      </c>
      <c r="CE6" s="112" t="str" cm="1">
        <f t="array" ref="CE6">+Tabla35[*ESPACIO PARA OBSERVACIONES DEL    DESPACHO																					]</f>
        <v/>
      </c>
      <c r="CF6" s="115" t="str" cm="1">
        <f t="array" ref="CF6">+Tabla35[*ESPACIO PARA OBSERVACIONES DEL    DESPACHO																					]</f>
        <v/>
      </c>
      <c r="CG6" s="113" t="str" cm="1">
        <f t="array" ref="CG6">+Tabla35[*ESPACIO PARA OBSERVACIONES DEL    DESPACHO																					]</f>
        <v/>
      </c>
      <c r="CH6" s="113" t="str" cm="1">
        <f t="array" ref="CH6">+Tabla35[*ESPACIO PARA OBSERVACIONES DEL    DESPACHO																					]</f>
        <v/>
      </c>
      <c r="CI6" s="112" t="str" cm="1">
        <f t="array" ref="CI6">+Tabla35[*ESPACIO PARA OBSERVACIONES DEL    DESPACHO																					]</f>
        <v/>
      </c>
      <c r="CJ6" s="115" t="str" cm="1">
        <f t="array" ref="CJ6">+Tabla35[*ESPACIO PARA OBSERVACIONES DEL    DESPACHO																					]</f>
        <v/>
      </c>
      <c r="CK6" s="113" t="str" cm="1">
        <f t="array" ref="CK6">+Tabla35[*ESPACIO PARA OBSERVACIONES DEL    DESPACHO																					]</f>
        <v/>
      </c>
      <c r="CL6" s="113" t="str" cm="1">
        <f t="array" ref="CL6">+Tabla35[*ESPACIO PARA OBSERVACIONES DEL    DESPACHO																					]</f>
        <v/>
      </c>
      <c r="CM6" s="112" t="str" cm="1">
        <f t="array" ref="CM6">+Tabla35[*ESPACIO PARA OBSERVACIONES DEL    DESPACHO																					]</f>
        <v/>
      </c>
      <c r="CN6" s="115" t="str" cm="1">
        <f t="array" ref="CN6">+Tabla35[*ESPACIO PARA OBSERVACIONES DEL    DESPACHO																					]</f>
        <v/>
      </c>
      <c r="CO6" s="113" t="str" cm="1">
        <f t="array" ref="CO6">+Tabla35[*ESPACIO PARA OBSERVACIONES DEL    DESPACHO																					]</f>
        <v/>
      </c>
      <c r="CP6" s="113" t="str" cm="1">
        <f t="array" ref="CP6">+Tabla35[*ESPACIO PARA OBSERVACIONES DEL    DESPACHO																					]</f>
        <v/>
      </c>
      <c r="CQ6" s="147" t="str" cm="1">
        <f t="array" ref="CQ6">+Tabla35[*ESPACIO PARA OBSERVACIONES DEL    DESPACHO																					]</f>
        <v/>
      </c>
      <c r="CR6" s="115" t="str" cm="1">
        <f t="array" ref="CR6">+Tabla35[*ESPACIO PARA OBSERVACIONES DEL    DESPACHO																					]</f>
        <v/>
      </c>
      <c r="CS6" s="113" t="str" cm="1">
        <f t="array" ref="CS6">+Tabla35[*ESPACIO PARA OBSERVACIONES DEL    DESPACHO																					]</f>
        <v/>
      </c>
      <c r="CT6" s="113" t="str" cm="1">
        <f t="array" ref="CT6">+Tabla35[*ESPACIO PARA OBSERVACIONES DEL    DESPACHO																					]</f>
        <v/>
      </c>
      <c r="CU6" s="113" t="str" cm="1">
        <f t="array" ref="CU6">+Tabla35[*ESPACIO PARA OBSERVACIONES DEL    DESPACHO																					]</f>
        <v/>
      </c>
      <c r="CV6" s="113" t="str" cm="1">
        <f t="array" ref="CV6">+Tabla35[*ESPACIO PARA OBSERVACIONES DEL    DESPACHO																					]</f>
        <v/>
      </c>
      <c r="CW6" s="113" t="str" cm="1">
        <f t="array" ref="CW6">+Tabla35[*ESPACIO PARA OBSERVACIONES DEL    DESPACHO																					]</f>
        <v/>
      </c>
      <c r="CX6" s="113" t="str" cm="1">
        <f t="array" ref="CX6">+Tabla35[*ESPACIO PARA OBSERVACIONES DEL    DESPACHO																					]</f>
        <v/>
      </c>
      <c r="CY6" s="113" t="str" cm="1">
        <f t="array" ref="CY6">+Tabla35[*ESPACIO PARA OBSERVACIONES DEL    DESPACHO																					]</f>
        <v/>
      </c>
      <c r="CZ6" s="113" t="str" cm="1">
        <f t="array" ref="CZ6">+Tabla35[*ESPACIO PARA OBSERVACIONES DEL    DESPACHO																					]</f>
        <v/>
      </c>
      <c r="DA6" s="113" t="str" cm="1">
        <f t="array" ref="DA6">+Tabla35[*ESPACIO PARA OBSERVACIONES DEL    DESPACHO																					]</f>
        <v/>
      </c>
      <c r="DB6" s="115" t="str" cm="1">
        <f t="array" ref="DB6">+Tabla35[*ESPACIO PARA OBSERVACIONES DEL    DESPACHO																					]</f>
        <v/>
      </c>
      <c r="DC6" s="115" t="str" cm="1">
        <f t="array" ref="DC6">+Tabla35[*ESPACIO PARA OBSERVACIONES DEL    DESPACHO																					]</f>
        <v/>
      </c>
      <c r="DD6" s="115" t="str" cm="1">
        <f t="array" ref="DD6">+Tabla35[*ESPACIO PARA OBSERVACIONES DEL    DESPACHO																					]</f>
        <v/>
      </c>
      <c r="DE6" s="115" t="str" cm="1">
        <f t="array" ref="DE6">+Tabla35[*ESPACIO PARA OBSERVACIONES DEL    DESPACHO																					]</f>
        <v/>
      </c>
      <c r="DF6" s="115" t="str" cm="1">
        <f t="array" ref="DF6">+Tabla35[*ESPACIO PARA OBSERVACIONES DEL    DESPACHO																					]</f>
        <v/>
      </c>
      <c r="DG6" s="115" t="str" cm="1">
        <f t="array" ref="DG6">+Tabla35[*ESPACIO PARA OBSERVACIONES DEL    DESPACHO																					]</f>
        <v/>
      </c>
      <c r="DH6" s="113" t="str" cm="1">
        <f t="array" ref="DH6">+Tabla35[*ESPACIO PARA OBSERVACIONES DEL    DESPACHO																					]</f>
        <v/>
      </c>
      <c r="DI6" s="113" t="str" cm="1">
        <f t="array" ref="DI6">+Tabla35[*ESPACIO PARA OBSERVACIONES DEL    DESPACHO																					]</f>
        <v/>
      </c>
      <c r="DJ6" s="123" t="str" cm="1">
        <f t="array" ref="DJ6">+Tabla35[*ESPACIO PARA OBSERVACIONES DEL    DESPACHO																					]</f>
        <v/>
      </c>
      <c r="DK6" s="121" t="str" cm="1">
        <f t="array" ref="DK6">+Tabla35[*ESPACIO PARA OBSERVACIONES DEL    DESPACHO																					]</f>
        <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Numero xmlns="b6565643-c00f-44ce-b5d1-532a85e4382c">GFFT26</Numero>
    <Language xmlns="http://schemas.microsoft.com/sharepoint/v3">Español (España)</Language>
    <Responsable_x0020_de_x0020_la_x0020_información xmlns="cfd7d055-4c42-4b1a-a19c-7e601acfe3a8">35</Responsable_x0020_de_x0020_la_x0020_información>
    <Fecha_x0020_de_x0020_generación_x0020_de_x0020_la_x0020_información xmlns="b6565643-c00f-44ce-b5d1-532a85e4382c">2024-10-23T05:00:00+00:00</Fecha_x0020_de_x0020_generación_x0020_de_x0020_la_x0020_información>
    <Serie xmlns="cfd7d055-4c42-4b1a-a19c-7e601acfe3a8">18</Serie>
    <Tipo_de_Norma xmlns="b6565643-c00f-44ce-b5d1-532a85e4382c">No aplica</Tipo_de_Norma>
    <Fecha_x0020_final_x0020_de_x0020_publicación xmlns="b6565643-c00f-44ce-b5d1-532a85e4382c" xsi:nil="true"/>
    <Frecuencia_de_actualizacion xmlns="b6565643-c00f-44ce-b5d1-532a85e4382c">Por demanda</Frecuencia_de_actualizacion>
    <DLCPolicyLabelClientValue xmlns="60c38085-413c-455a-bf36-609d76e3b506">Copia Controlada</DLCPolicyLabelClientValue>
    <Mes_Plantilla xmlns="b6565643-c00f-44ce-b5d1-532a85e4382c">junio</Mes_Plantilla>
    <Nombre_x0020_del_x0020_responsable_x0020_de_x0020_producción xmlns="cfd7d055-4c42-4b1a-a19c-7e601acfe3a8">35</Nombre_x0020_del_x0020_responsable_x0020_de_x0020_producción>
    <Código_x0020_nombre_x0020_del_x0020_reponsable_x0020_producción xmlns="cfd7d055-4c42-4b1a-a19c-7e601acfe3a8">35</Código_x0020_nombre_x0020_del_x0020_reponsable_x0020_producción>
    <DLCPolicyLabelLock xmlns="60c38085-413c-455a-bf36-609d76e3b506" xsi:nil="true"/>
    <Código_x0020_responsable_x0020_de_x0020_la_x0020_información xmlns="cfd7d055-4c42-4b1a-a19c-7e601acfe3a8">35</Código_x0020_responsable_x0020_de_x0020_la_x0020_información>
    <_Format xmlns="http://schemas.microsoft.com/sharepoint/v3/fields">Hoja de calculo</_Format>
    <Descripcion xmlns="b6565643-c00f-44ce-b5d1-532a85e4382c">Solicitud de comisión de servicios o autorización gastos de viaje</Descripcion>
    <Ano_Plantilla xmlns="b6565643-c00f-44ce-b5d1-532a85e4382c">2025</Ano_Plantilla>
    <Sub-Serie xmlns="cfd7d055-4c42-4b1a-a19c-7e601acfe3a8">560</Sub-Serie>
    <Informacion_publicada_o_disponible xmlns="b6565643-c00f-44ce-b5d1-532a85e4382c">https://www.supersalud.gov.co/es-co/nuestra-entidad/estructura-organica-y-talento-humano/procesos</Informacion_publicada_o_disponible>
    <Medio_de_conservacion_y_x002f_o_soporte xmlns="b6565643-c00f-44ce-b5d1-532a85e4382c">Documento electrónico</Medio_de_conservacion_y_x002f_o_soporte>
    <Estado_Plantilla xmlns="b6565643-c00f-44ce-b5d1-532a85e4382c">En ejecución</Estado_Plantilla>
    <Fecha_x0020_de_x0020_inicio_x0020_de_x0020_publicación xmlns="b6565643-c00f-44ce-b5d1-532a85e4382c">2025-06-05T05:00:00+00:00</Fecha_x0020_de_x0020_inicio_x0020_de_x0020_publicación>
    <Tipo_x0020_Documental xmlns="cfd7d055-4c42-4b1a-a19c-7e601acfe3a8">1686</Tipo_x0020_Documental>
    <_dlc_DocId xmlns="b6565643-c00f-44ce-b5d1-532a85e4382c">XQAF2AT3N76N-114-4735</_dlc_DocId>
    <DLCPolicyLabelValue xmlns="60c38085-413c-455a-bf36-609d76e3b506">Copia Controlada</DLCPolicyLabelValue>
    <_dlc_DocIdUrl xmlns="b6565643-c00f-44ce-b5d1-532a85e4382c">
      <Url>https://docs.supersalud.gov.co/PortalWeb/planeacion/_layouts/15/DocIdRedir.aspx?ID=XQAF2AT3N76N-114-4735</Url>
      <Description>XQAF2AT3N76N-114-4735</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Esquema de Publicación" ma:contentTypeID="0x0101006C70C9CFFF10F647A97BB5C9232AAEE5009FBA39D6F0EFBE46B7DDDC2432460757" ma:contentTypeVersion="40" ma:contentTypeDescription="Campos definidos por la oficina de planeación" ma:contentTypeScope="" ma:versionID="975742d3074021466927d5f3bb72df83">
  <xsd:schema xmlns:xsd="http://www.w3.org/2001/XMLSchema" xmlns:xs="http://www.w3.org/2001/XMLSchema" xmlns:p="http://schemas.microsoft.com/office/2006/metadata/properties" xmlns:ns1="http://schemas.microsoft.com/sharepoint/v3" xmlns:ns2="b6565643-c00f-44ce-b5d1-532a85e4382c" xmlns:ns3="cfd7d055-4c42-4b1a-a19c-7e601acfe3a8" xmlns:ns4="http://schemas.microsoft.com/sharepoint/v3/fields" xmlns:ns5="60c38085-413c-455a-bf36-609d76e3b506" targetNamespace="http://schemas.microsoft.com/office/2006/metadata/properties" ma:root="true" ma:fieldsID="7ec658e9ea7450c406af26537af09df8" ns1:_="" ns2:_="" ns3:_="" ns4:_="" ns5:_="">
    <xsd:import namespace="http://schemas.microsoft.com/sharepoint/v3"/>
    <xsd:import namespace="b6565643-c00f-44ce-b5d1-532a85e4382c"/>
    <xsd:import namespace="cfd7d055-4c42-4b1a-a19c-7e601acfe3a8"/>
    <xsd:import namespace="http://schemas.microsoft.com/sharepoint/v3/fields"/>
    <xsd:import namespace="60c38085-413c-455a-bf36-609d76e3b506"/>
    <xsd:element name="properties">
      <xsd:complexType>
        <xsd:sequence>
          <xsd:element name="documentManagement">
            <xsd:complexType>
              <xsd:all>
                <xsd:element ref="ns2:Numero"/>
                <xsd:element ref="ns2:Descripcion"/>
                <xsd:element ref="ns2:Fecha_x0020_de_x0020_inicio_x0020_de_x0020_publicación"/>
                <xsd:element ref="ns2:Fecha_x0020_final_x0020_de_x0020_publicación" minOccurs="0"/>
                <xsd:element ref="ns2:Ano_Plantilla"/>
                <xsd:element ref="ns2:Mes_Plantilla"/>
                <xsd:element ref="ns2:Fecha_x0020_de_x0020_generación_x0020_de_x0020_la_x0020_información"/>
                <xsd:element ref="ns3:Nombre_x0020_del_x0020_responsable_x0020_de_x0020_producción" minOccurs="0"/>
                <xsd:element ref="ns3:Código_x0020_nombre_x0020_del_x0020_reponsable_x0020_producción" minOccurs="0"/>
                <xsd:element ref="ns3:Serie" minOccurs="0"/>
                <xsd:element ref="ns3:Sub-Serie" minOccurs="0"/>
                <xsd:element ref="ns3:Tipo_x0020_Documental" minOccurs="0"/>
                <xsd:element ref="ns2:Tipo_de_Norma"/>
                <xsd:element ref="ns1:Language" minOccurs="0"/>
                <xsd:element ref="ns2:Medio_de_conservacion_y_x002f_o_soporte"/>
                <xsd:element ref="ns4:_Format"/>
                <xsd:element ref="ns2:Frecuencia_de_actualizacion"/>
                <xsd:element ref="ns2:Informacion_publicada_o_disponible"/>
                <xsd:element ref="ns3:Responsable_x0020_de_x0020_la_x0020_información" minOccurs="0"/>
                <xsd:element ref="ns3:Código_x0020_responsable_x0020_de_x0020_la_x0020_información" minOccurs="0"/>
                <xsd:element ref="ns2:Estado_Plantilla"/>
                <xsd:element ref="ns2:_dlc_DocIdPersistId" minOccurs="0"/>
                <xsd:element ref="ns2:_dlc_DocIdUrl" minOccurs="0"/>
                <xsd:element ref="ns2:_dlc_DocId" minOccurs="0"/>
                <xsd:element ref="ns1:_dlc_Exempt" minOccurs="0"/>
                <xsd:element ref="ns5:DLCPolicyLabelValue" minOccurs="0"/>
                <xsd:element ref="ns5:DLCPolicyLabelClientValue" minOccurs="0"/>
                <xsd:element ref="ns5:DLCPolicyLabelLo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6" nillable="true" ma:displayName="Idioma" ma:description="Establece el Idioma, lengua o dialecto en que se encuentra la información." ma:format="Dropdown" ma:internalName="Language" ma:readOnly="fals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element name="_dlc_Exempt" ma:index="34"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1"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3" ma:displayName="Descripción" ma:description="Defina brevemente de qué se trata la información. máximo 200 caracteres." ma:internalName="Descripcion">
      <xsd:simpleType>
        <xsd:restriction base="dms:Note">
          <xsd:maxLength value="255"/>
        </xsd:restriction>
      </xsd:simpleType>
    </xsd:element>
    <xsd:element name="Fecha_x0020_de_x0020_inicio_x0020_de_x0020_publicación" ma:index="4" ma:displayName="Fecha creación documento" ma:description="Corresponde a la fecha que se publica o se programa la publicación del documento dentro de portal web." ma:format="DateOnly" ma:internalName="Fecha_x0020_de_x0020_inicio_x0020_de_x0020_publicaci_x00f3_n">
      <xsd:simpleType>
        <xsd:restriction base="dms:DateTime"/>
      </xsd:simpleType>
    </xsd:element>
    <xsd:element name="Fecha_x0020_final_x0020_de_x0020_publicación" ma:index="5" nillable="true" ma:displayName="Fecha final de publicación" ma:description="Corresponde a la fecha en la que se debe des publicar automáticamente el documento dentro de portal web." ma:format="DateOnly" ma:internalName="Fecha_x0020_final_x0020_de_x0020_publicaci_x00f3_n" ma:readOnly="false">
      <xsd:simpleType>
        <xsd:restriction base="dms:DateTime"/>
      </xsd:simpleType>
    </xsd:element>
    <xsd:element name="Ano_Plantilla" ma:index="6" ma:displayName="Año creación documento" ma:description="Corresponde al año de publicación del documento. Este dato ayudará a filtrar el documento al usuario final del portal web." ma:internalName="Ano_Plantilla">
      <xsd:simpleType>
        <xsd:restriction base="dms:Text">
          <xsd:maxLength value="5"/>
        </xsd:restriction>
      </xsd:simpleType>
    </xsd:element>
    <xsd:element name="Mes_Plantilla" ma:index="7" ma:displayName="Mes creación documento" ma:description="Corresponde al mes de publicación del documento. Este dato ayudará a filtrar el documento al usuario final del portal web." ma:format="Dropdown" ma:internalName="Mes_Plantilla" ma:readOnly="false">
      <xsd:simpleType>
        <xsd:restriction base="dms:Choice">
          <xsd:enumeration value="enero"/>
          <xsd:enumeration value="febrero"/>
          <xsd:enumeration value="marzo"/>
          <xsd:enumeration value="abril"/>
          <xsd:enumeration value="mayo"/>
          <xsd:enumeration value="junio"/>
          <xsd:enumeration value="julio"/>
          <xsd:enumeration value="agosto"/>
          <xsd:enumeration value="septiembre"/>
          <xsd:enumeration value="octubre"/>
          <xsd:enumeration value="noviembre"/>
          <xsd:enumeration value="diciembre"/>
        </xsd:restriction>
      </xsd:simpleType>
    </xsd:element>
    <xsd:element name="Fecha_x0020_de_x0020_generación_x0020_de_x0020_la_x0020_información" ma:index="8" ma:displayName="Fecha de generación de la información" ma:description="• Identifique la fecha cuando se creó la información. Esta fecha no puede ser igual a la fecha de publicación." ma:format="DateOnly" ma:internalName="Fecha_x0020_de_x0020_generaci_x00f3_n_x0020_de_x0020_la_x0020_informaci_x00f3_n" ma:readOnly="false">
      <xsd:simpleType>
        <xsd:restriction base="dms:DateTime"/>
      </xsd:simpleType>
    </xsd:element>
    <xsd:element name="Tipo_de_Norma" ma:index="15" ma:displayName="Tipo de Norma" ma:description="Seleccione una categoría (Campo solo aplica si el documento se refiere a una Normatividad. De lo contrario seleccione la palabra no aplica)." ma:format="Dropdown" ma:internalName="Tipo_de_Norma" ma:readOnly="false">
      <xsd:simpleType>
        <xsd:restriction base="dms:Choice">
          <xsd:enumeration value="Boletín Jurídico"/>
          <xsd:enumeration value="Cartas Circulares"/>
          <xsd:enumeration value="Circular Única"/>
          <xsd:enumeration value="Circulares Conjuntas"/>
          <xsd:enumeration value="Circulares Externas"/>
          <xsd:enumeration value="Conceptos"/>
          <xsd:enumeration value="Constitución Política"/>
          <xsd:enumeration value="Decretos"/>
          <xsd:enumeration value="Leyes"/>
          <xsd:enumeration value="Resoluciones"/>
          <xsd:enumeration value="No aplica"/>
        </xsd:restriction>
      </xsd:simpleType>
    </xsd:element>
    <xsd:element name="Medio_de_conservacion_y_x002f_o_soporte" ma:index="17"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ma:readOnly="false">
      <xsd:simpleType>
        <xsd:restriction base="dms:Choice">
          <xsd:enumeration value="Documento físico"/>
          <xsd:enumeration value="Documento electrónico"/>
          <xsd:enumeration value="Documento Digital"/>
        </xsd:restriction>
      </xsd:simpleType>
    </xsd:element>
    <xsd:element name="Frecuencia_de_actualizacion" ma:index="19" ma:displayName="Frecuencia de actualización" ma:description="Identifica la periodicidad o el segmento de tiempo con la que actualiza la información, de acuerdo a su naturaleza y a la normativa aplicable." ma:format="Dropdown" ma:internalName="Frecuencia_de_actualizacion" ma:readOnly="false">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Informacion_publicada_o_disponible" ma:index="20"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ma:readOnly="false">
      <xsd:simpleType>
        <xsd:restriction base="dms:Text">
          <xsd:maxLength value="250"/>
        </xsd:restriction>
      </xsd:simpleType>
    </xsd:element>
    <xsd:element name="Estado_Plantilla" ma:index="23"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_dlc_DocIdPersistId" ma:index="26" nillable="true" ma:displayName="Persist ID" ma:description="Keep ID on add." ma:hidden="true" ma:internalName="_dlc_DocIdPersistId" ma:readOnly="true">
      <xsd:simpleType>
        <xsd:restriction base="dms:Boolean"/>
      </xsd:simpleType>
    </xsd:element>
    <xsd:element name="_dlc_DocIdUrl" ma:index="28"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29" nillable="true" ma:displayName="Valor de Id. de documento" ma:description="El valor del identificador de documento asignado a este elemento."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d7d055-4c42-4b1a-a19c-7e601acfe3a8" elementFormDefault="qualified">
    <xsd:import namespace="http://schemas.microsoft.com/office/2006/documentManagement/types"/>
    <xsd:import namespace="http://schemas.microsoft.com/office/infopath/2007/PartnerControls"/>
    <xsd:element name="Nombre_x0020_del_x0020_responsable_x0020_de_x0020_producción" ma:index="9" nillable="true" ma:displayName="Nombre del responsable de producción" ma:description="Corresponde al nombre de la dependencia encargada de la Producción de la información para efectos de permitir su correcta elaboración" ma:list="{331b8b40-eab9-4f7a-ba9a-3a78d4f6757a}" ma:internalName="Nombre_x0020_del_x0020_responsable_x0020_de_x0020_producci_x00f3_n" ma:showField="Dependencias" ma:web="cfd7d055-4c42-4b1a-a19c-7e601acfe3a8">
      <xsd:simpleType>
        <xsd:restriction base="dms:Lookup"/>
      </xsd:simpleType>
    </xsd:element>
    <xsd:element name="Código_x0020_nombre_x0020_del_x0020_reponsable_x0020_producción" ma:index="10" nillable="true" ma:displayName="Código nombre del reponsable producción" ma:description="Corresponde al Código de la dependencia encargada de la Producción de la información para efectos de permitir su correcta elaboración (este código sale de su TRD)" ma:list="{48eb45d6-5726-4fb9-98e1-916d4146ecee}" ma:internalName="C_x00f3_digo_x0020_nombre_x0020_del_x0020_reponsable_x0020_producci_x00f3_n" ma:showField="Codigos_x0020_Dependencias" ma:web="cfd7d055-4c42-4b1a-a19c-7e601acfe3a8">
      <xsd:simpleType>
        <xsd:restriction base="dms:Lookup"/>
      </xsd:simpleType>
    </xsd:element>
    <xsd:element name="Serie" ma:index="11" nillable="true" ma:displayName="Serie" ma:description="Este dato corresponde a la clasificación documental de cada documento" ma:list="{2a520cbf-0b6d-47f2-bf44-989acf1ea930}" ma:internalName="Serie" ma:showField="Series" ma:web="cfd7d055-4c42-4b1a-a19c-7e601acfe3a8">
      <xsd:simpleType>
        <xsd:restriction base="dms:Lookup"/>
      </xsd:simpleType>
    </xsd:element>
    <xsd:element name="Sub-Serie" ma:index="12" nillable="true" ma:displayName="Sub-Serie" ma:description="Este dato corresponde a la clasificación documental de cada documento" ma:list="{bee6c201-a5c7-45a5-a2d8-9f78e19912cb}" ma:internalName="Sub_x002d_Serie" ma:showField="SubSeries" ma:web="cfd7d055-4c42-4b1a-a19c-7e601acfe3a8">
      <xsd:simpleType>
        <xsd:restriction base="dms:Lookup"/>
      </xsd:simpleType>
    </xsd:element>
    <xsd:element name="Tipo_x0020_Documental" ma:index="13" nillable="true" ma:displayName="Tipo Documental" ma:description="Este dato corresponde a la clasificación documental del documento a cargar" ma:list="{2f099887-1550-4e1d-bbaa-a4cfb5a13b9c}" ma:internalName="Tipo_x0020_Documental" ma:showField="Tipologias" ma:web="cfd7d055-4c42-4b1a-a19c-7e601acfe3a8">
      <xsd:simpleType>
        <xsd:restriction base="dms:Lookup"/>
      </xsd:simpleType>
    </xsd:element>
    <xsd:element name="Responsable_x0020_de_x0020_la_x0020_información" ma:index="21" nillable="true" ma:displayName="Responsable de la información" ma:description="Corresponde al nombre de la dependencia encargada administrar y publicar la información." ma:list="{331b8b40-eab9-4f7a-ba9a-3a78d4f6757a}" ma:internalName="Responsable_x0020_de_x0020_la_x0020_informaci_x00f3_n" ma:showField="Dependencias" ma:web="cfd7d055-4c42-4b1a-a19c-7e601acfe3a8">
      <xsd:simpleType>
        <xsd:restriction base="dms:Lookup"/>
      </xsd:simpleType>
    </xsd:element>
    <xsd:element name="Código_x0020_responsable_x0020_de_x0020_la_x0020_información" ma:index="22" nillable="true" ma:displayName="Código responsable de la información" ma:description="Corresponde al Código de la dependencia encargada administrar y publicar la información. Este dato corresponde a la clasificación documental de cada documento" ma:list="{48eb45d6-5726-4fb9-98e1-916d4146ecee}" ma:internalName="C_x00f3_digo_x0020_responsable_x0020_de_x0020_la_x0020_informaci_x00f3_n" ma:showField="Codigos_x0020_Dependencias" ma:web="cfd7d055-4c42-4b1a-a19c-7e601acfe3a8">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18" ma:displayName="Formato" ma:description="Identifica la forma, tamaño o modo en la que se presenta la información o se permite su visualización o consulta, tales como: hoja de cálculo, imagen, audio, video, documento de texto, etc." ma:format="Dropdown" ma:internalName="_Format" ma:readOnly="false">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60c38085-413c-455a-bf36-609d76e3b506" elementFormDefault="qualified">
    <xsd:import namespace="http://schemas.microsoft.com/office/2006/documentManagement/types"/>
    <xsd:import namespace="http://schemas.microsoft.com/office/infopath/2007/PartnerControls"/>
    <xsd:element name="DLCPolicyLabelValue" ma:index="35" nillable="true" ma:displayName="Etiqueta" ma:description="Almacena el valor actual de la etiqueta." ma:internalName="DLCPolicyLabelValue" ma:readOnly="true">
      <xsd:simpleType>
        <xsd:restriction base="dms:Note">
          <xsd:maxLength value="255"/>
        </xsd:restriction>
      </xsd:simpleType>
    </xsd:element>
    <xsd:element name="DLCPolicyLabelClientValue" ma:index="36" nillable="true" ma:displayName="Valor de etiqueta de cliente" ma:description="Almacena el último valor de etiqueta calculado en el cliente." ma:hidden="true" ma:internalName="DLCPolicyLabelClientValue" ma:readOnly="false">
      <xsd:simpleType>
        <xsd:restriction base="dms:Note"/>
      </xsd:simpleType>
    </xsd:element>
    <xsd:element name="DLCPolicyLabelLock" ma:index="37" nillable="true" ma:displayName="Etiqueta bloqueada" ma:description="Indica si la etiqueta debería actualizarse cuando se modifican las propiedades del elemento."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Tipo de contenido"/>
        <xsd:element ref="dc:title" maxOccurs="1" ma:index="2" ma:displayName="Título"/>
        <xsd:element ref="dc:subject" minOccurs="0" maxOccurs="1"/>
        <xsd:element ref="dc:description" minOccurs="0" maxOccurs="1"/>
        <xsd:element name="keywords" maxOccurs="1" ma:index="14" ma:displayName="Palabras Claves">
          <xsd:simpleType xmlns:xs="http://www.w3.org/2001/XMLSchema">
            <xsd:restriction base="xsd:string">
              <xsd:minLength value="1"/>
            </xsd:restriction>
          </xsd:simpleType>
        </xsd:elemen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p:Policy xmlns:p="office.server.policy" id="" local="true">
  <p:Name>Esquema de Publicación</p:Name>
  <p:Description/>
  <p:Statement/>
  <p:PolicyItems>
    <p:PolicyItem featureId="Microsoft.Office.RecordsManagement.PolicyFeatures.PolicyAudit" staticId="0x0101006C70C9CFFF10F647A97BB5C9232AAEE5009FBA39D6F0EFBE46B7DDDC2432460757|-1152541523" UniqueId="d4ea8587-a278-44ed-a4c0-d4c7c9753af1">
      <p:Name>Auditoría</p:Name>
      <p:Description>Audita las acciones de usuario en documentos y enumera elementos en el registro de auditoría.</p:Description>
      <p:CustomData>
        <Audit>
          <Update/>
          <CheckInOut/>
          <DeleteRestore/>
        </Audit>
      </p:CustomData>
    </p:PolicyItem>
    <p:PolicyItem featureId="Microsoft.Office.RecordsManagement.PolicyFeatures.PolicyLabel" staticId="0x0101006C70C9CFFF10F647A97BB5C9232AAEE5009FBA39D6F0EFBE46B7DDDC2432460757|-1050165513" UniqueId="9516b2fc-f6d3-42e3-ad28-7dd574b1dd21">
      <p:Name>Etiquetas</p:Name>
      <p:Description>Genera etiquetas que se pueden insertar en documentos de Microsoft Office para asegurarse de que las propiedades del documento u otra información importante se incluya cuando se impriman los documentos. También se pueden utilizar etiquetas para buscar documentos.</p:Description>
      <p:CustomData>
        <label>
          <properties>
            <width>1.5748031496063</width>
            <height>1.5748031496063</height>
            <justification>Left</justification>
            <lock>True</lock>
          </properties>
          <segment type="literal">Copia Controlada</segment>
        </label>
      </p:CustomData>
    </p:PolicyItem>
  </p:PolicyItems>
</p:Policy>
</file>

<file path=customXml/itemProps1.xml><?xml version="1.0" encoding="utf-8"?>
<ds:datastoreItem xmlns:ds="http://schemas.openxmlformats.org/officeDocument/2006/customXml" ds:itemID="{7E903649-696B-4015-84D3-3136E5492731}">
  <ds:schemaRefs>
    <ds:schemaRef ds:uri="60c38085-413c-455a-bf36-609d76e3b506"/>
    <ds:schemaRef ds:uri="http://schemas.microsoft.com/office/infopath/2007/PartnerControls"/>
    <ds:schemaRef ds:uri="http://schemas.microsoft.com/office/2006/documentManagement/types"/>
    <ds:schemaRef ds:uri="http://purl.org/dc/elements/1.1/"/>
    <ds:schemaRef ds:uri="http://schemas.microsoft.com/sharepoint/v3"/>
    <ds:schemaRef ds:uri="http://purl.org/dc/dcmitype/"/>
    <ds:schemaRef ds:uri="http://schemas.microsoft.com/office/2006/metadata/properties"/>
    <ds:schemaRef ds:uri="http://purl.org/dc/terms/"/>
    <ds:schemaRef ds:uri="cfd7d055-4c42-4b1a-a19c-7e601acfe3a8"/>
    <ds:schemaRef ds:uri="http://schemas.openxmlformats.org/package/2006/metadata/core-properties"/>
    <ds:schemaRef ds:uri="http://schemas.microsoft.com/sharepoint/v3/fields"/>
    <ds:schemaRef ds:uri="b6565643-c00f-44ce-b5d1-532a85e4382c"/>
    <ds:schemaRef ds:uri="http://www.w3.org/XML/1998/namespace"/>
  </ds:schemaRefs>
</ds:datastoreItem>
</file>

<file path=customXml/itemProps2.xml><?xml version="1.0" encoding="utf-8"?>
<ds:datastoreItem xmlns:ds="http://schemas.openxmlformats.org/officeDocument/2006/customXml" ds:itemID="{245247E3-C8F9-42E0-B112-E624E674EE49}">
  <ds:schemaRefs>
    <ds:schemaRef ds:uri="http://schemas.microsoft.com/sharepoint/events"/>
  </ds:schemaRefs>
</ds:datastoreItem>
</file>

<file path=customXml/itemProps3.xml><?xml version="1.0" encoding="utf-8"?>
<ds:datastoreItem xmlns:ds="http://schemas.openxmlformats.org/officeDocument/2006/customXml" ds:itemID="{03BCD898-2A63-412A-B769-D590D1523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6565643-c00f-44ce-b5d1-532a85e4382c"/>
    <ds:schemaRef ds:uri="cfd7d055-4c42-4b1a-a19c-7e601acfe3a8"/>
    <ds:schemaRef ds:uri="http://schemas.microsoft.com/sharepoint/v3/fields"/>
    <ds:schemaRef ds:uri="60c38085-413c-455a-bf36-609d76e3b5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17839E7-8794-4ECB-B4B4-00910DAD23AD}">
  <ds:schemaRefs>
    <ds:schemaRef ds:uri="http://schemas.microsoft.com/sharepoint/v3/contenttype/forms"/>
  </ds:schemaRefs>
</ds:datastoreItem>
</file>

<file path=customXml/itemProps5.xml><?xml version="1.0" encoding="utf-8"?>
<ds:datastoreItem xmlns:ds="http://schemas.openxmlformats.org/officeDocument/2006/customXml" ds:itemID="{F2557A4D-CDEA-4298-80EC-660D70FD635A}">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DESPEGABLES </vt:lpstr>
      <vt:lpstr>ASIGNACION SALARIAL </vt:lpstr>
      <vt:lpstr>VR.UVT</vt:lpstr>
      <vt:lpstr>Depen Tiquetes</vt:lpstr>
      <vt:lpstr>GFFT26</vt:lpstr>
      <vt:lpstr>METADATOS</vt:lpstr>
      <vt:lpstr>BASE PRINCIPAL</vt:lpstr>
      <vt:lpstr>BASE Tiquetes</vt:lpstr>
      <vt:lpstr>GFFT26!Área_de_impresión</vt:lpstr>
      <vt:lpstr>CANCELACIÓN</vt:lpstr>
      <vt:lpstr>SOLICITUD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Solicitud de comisión de servicios o autorización gastos de viaje</dc:title>
  <dc:subject/>
  <dc:creator>Daniel David Perez Salamanca</dc:creator>
  <cp:keywords>GFFT26</cp:keywords>
  <dc:description/>
  <cp:lastModifiedBy>Adriana Maria Guerrero Ladino</cp:lastModifiedBy>
  <cp:revision/>
  <cp:lastPrinted>2026-01-07T20:01:46Z</cp:lastPrinted>
  <dcterms:created xsi:type="dcterms:W3CDTF">2024-10-23T14:48:44Z</dcterms:created>
  <dcterms:modified xsi:type="dcterms:W3CDTF">2026-01-08T22:27:44Z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0x0101006C70C9CFFF10F647A97BB5C9232AAEE5009FBA39D6F0EFBE46B7DDDC2432460757</vt:lpwstr>
  </property>
  <property fmtid="{D5CDD505-2E9C-101B-9397-08002B2CF9AE}" pid="3" name="_dlc_DocIdItemGuid">
    <vt:lpwstr>581ac9fc-7f09-4786-a22a-93a6bd8f3a04</vt:lpwstr>
  </property>
</Properties>
</file>