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5/Temas/Publicaciones/Publicaciones/Diciembre/"/>
    </mc:Choice>
  </mc:AlternateContent>
  <xr:revisionPtr revIDLastSave="1" documentId="8_{49EB4CE4-A993-4E2D-8BD9-B80B51BAB4A7}" xr6:coauthVersionLast="47" xr6:coauthVersionMax="47" xr10:uidLastSave="{EFB6BD63-7702-4755-92C8-7B0084178464}"/>
  <bookViews>
    <workbookView xWindow="20370" yWindow="-120" windowWidth="29040" windowHeight="15720" tabRatio="616" xr2:uid="{00000000-000D-0000-FFFF-FFFF00000000}"/>
  </bookViews>
  <sheets>
    <sheet name="PLANES ESTRATÉGICOS" sheetId="6" r:id="rId1"/>
    <sheet name="PEI " sheetId="31" r:id="rId2"/>
    <sheet name="PETH " sheetId="32" r:id="rId3"/>
    <sheet name="PIC" sheetId="45" r:id="rId4"/>
    <sheet name="PBIEN" sheetId="44" r:id="rId5"/>
    <sheet name="SST" sheetId="46" r:id="rId6"/>
    <sheet name="PAA" sheetId="52" r:id="rId7"/>
    <sheet name="PINAR" sheetId="48" r:id="rId8"/>
    <sheet name="PETH" sheetId="43" r:id="rId9"/>
    <sheet name="PETI" sheetId="47" r:id="rId10"/>
    <sheet name="PSPI" sheetId="49" r:id="rId11"/>
    <sheet name="PTRSPI" sheetId="50" r:id="rId12"/>
    <sheet name="Metadatos" sheetId="2" r:id="rId13"/>
    <sheet name="LISTAS" sheetId="5" state="hidden" r:id="rId14"/>
  </sheets>
  <externalReferences>
    <externalReference r:id="rId15"/>
    <externalReference r:id="rId16"/>
    <externalReference r:id="rId17"/>
    <externalReference r:id="rId18"/>
    <externalReference r:id="rId19"/>
  </externalReferences>
  <definedNames>
    <definedName name="_xlnm._FilterDatabase" localSheetId="4" hidden="1">PBIEN!$A$7:$Z$70</definedName>
    <definedName name="_xlnm._FilterDatabase" localSheetId="1" hidden="1">'PEI '!$A$7:$XFC$41</definedName>
    <definedName name="_xlnm._FilterDatabase" localSheetId="9" hidden="1">PETI!$I$7:$T$31</definedName>
    <definedName name="_xlnm._FilterDatabase" localSheetId="3" hidden="1">PIC!$A$7:$Z$59</definedName>
    <definedName name="_xlnm._FilterDatabase" localSheetId="7" hidden="1">PINAR!$A$7:$Z$7</definedName>
    <definedName name="_xlnm._FilterDatabase" localSheetId="10" hidden="1">PSPI!$I$7:$T$17</definedName>
    <definedName name="_xlnm._FilterDatabase" localSheetId="5" hidden="1">SST!$A$7:$Z$37</definedName>
    <definedName name="_xlnm.Print_Area" localSheetId="11">PTRSPI!$1:$16</definedName>
    <definedName name="D_MIPG">LISTAS!$D$2:$D$12</definedName>
    <definedName name="DEPENDENCIAS">LISTAS!$J$2:$J$16</definedName>
    <definedName name="EES">LISTAS!$G$2:$G$7</definedName>
    <definedName name="FRECU">LISTAS!$L$2:$L$8</definedName>
    <definedName name="FUENTES" localSheetId="7">[1]TABLAS!#REF!</definedName>
    <definedName name="FUENTES">[2]TABLAS!#REF!</definedName>
    <definedName name="Lista" localSheetId="6">[3]Hoja1!$D$3:$D$6</definedName>
    <definedName name="Lista" localSheetId="4">[3]Hoja1!$D$3:$D$6</definedName>
    <definedName name="Lista" localSheetId="1">[3]Hoja1!$D$3:$D$6</definedName>
    <definedName name="Lista" localSheetId="8">[3]Hoja1!$D$3:$D$6</definedName>
    <definedName name="Lista" localSheetId="2">#REF!</definedName>
    <definedName name="Lista" localSheetId="9">[3]Hoja1!$D$3:$D$6</definedName>
    <definedName name="Lista" localSheetId="3">[3]Hoja1!$D$3:$D$6</definedName>
    <definedName name="Lista" localSheetId="7">[3]Hoja1!$D$3:$D$6</definedName>
    <definedName name="Lista" localSheetId="0">#REF!</definedName>
    <definedName name="Lista" localSheetId="10">[3]Hoja1!$D$3:$D$6</definedName>
    <definedName name="Lista" localSheetId="11">[3]Hoja1!$D$3:$D$6</definedName>
    <definedName name="Lista" localSheetId="5">[3]Hoja1!$D$3:$D$6</definedName>
    <definedName name="Lista">#REF!</definedName>
    <definedName name="meses" localSheetId="7">[1]TABLAS!$A$6:$A$17</definedName>
    <definedName name="meses">[2]TABLAS!$A$6:$A$17</definedName>
    <definedName name="MIPG">#REF!</definedName>
    <definedName name="NO">#REF!</definedName>
    <definedName name="OBI">LISTAS!$F$2:$F$9</definedName>
    <definedName name="Objetivo_institucional" localSheetId="6">[4]Listas!$F$2:$F$11</definedName>
    <definedName name="Objetivo_institucional" localSheetId="4">[4]Listas!$F$2:$F$11</definedName>
    <definedName name="Objetivo_institucional" localSheetId="1">[4]Listas!$F$2:$F$11</definedName>
    <definedName name="Objetivo_institucional" localSheetId="8">[4]Listas!$F$2:$F$11</definedName>
    <definedName name="Objetivo_institucional" localSheetId="2">#REF!</definedName>
    <definedName name="Objetivo_institucional" localSheetId="9">[4]Listas!$F$2:$F$11</definedName>
    <definedName name="Objetivo_institucional" localSheetId="3">[4]Listas!$F$2:$F$11</definedName>
    <definedName name="Objetivo_institucional" localSheetId="7">[4]Listas!$F$2:$F$11</definedName>
    <definedName name="Objetivo_institucional" localSheetId="0">#REF!</definedName>
    <definedName name="Objetivo_institucional" localSheetId="10">[4]Listas!$F$2:$F$11</definedName>
    <definedName name="Objetivo_institucional" localSheetId="11">[4]Listas!$F$2:$F$11</definedName>
    <definedName name="Objetivo_institucional" localSheetId="5">[4]Listas!$F$2:$F$11</definedName>
    <definedName name="Objetivo_institucional">#REF!</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 localSheetId="7">[5]Listas!$B$2:$B$6</definedName>
    <definedName name="Pregunta1">#REF!</definedName>
    <definedName name="Pregunta10" localSheetId="7">[5]Listas!$B$47:$B$51</definedName>
    <definedName name="Pregunta10">#REF!</definedName>
    <definedName name="Pregunta11" localSheetId="7">[5]Listas!$B$52:$B$56</definedName>
    <definedName name="Pregunta11">#REF!</definedName>
    <definedName name="Pregunta12" localSheetId="7">[5]Listas!$B$57:$B$61</definedName>
    <definedName name="Pregunta12">#REF!</definedName>
    <definedName name="Pregunta13" localSheetId="7">[5]Listas!$B$62:$B$66</definedName>
    <definedName name="Pregunta13">#REF!</definedName>
    <definedName name="Pregunta14" localSheetId="7">[5]Listas!$B$67:$B$71</definedName>
    <definedName name="Pregunta14">#REF!</definedName>
    <definedName name="Pregunta15" localSheetId="7">[5]Listas!$B$72:$B$76</definedName>
    <definedName name="Pregunta15">#REF!</definedName>
    <definedName name="Pregunta16" localSheetId="7">[5]Listas!$B$77:$B$81</definedName>
    <definedName name="Pregunta16">#REF!</definedName>
    <definedName name="Pregunta17" localSheetId="7">[5]Listas!$B$82:$B$86</definedName>
    <definedName name="Pregunta17">#REF!</definedName>
    <definedName name="Pregunta18" localSheetId="7">[5]Listas!$B$87:$B$91</definedName>
    <definedName name="Pregunta18">#REF!</definedName>
    <definedName name="Pregunta19" localSheetId="7">[5]Listas!$B$92:$B$96</definedName>
    <definedName name="Pregunta19">#REF!</definedName>
    <definedName name="Pregunta2" localSheetId="7">[5]Listas!$B$7:$B$11</definedName>
    <definedName name="Pregunta2">#REF!</definedName>
    <definedName name="Pregunta20" localSheetId="7">[5]Listas!$B$97:$B$101</definedName>
    <definedName name="Pregunta20">#REF!</definedName>
    <definedName name="Pregunta21" localSheetId="7">[5]Listas!$B$102:$B$106</definedName>
    <definedName name="Pregunta21">#REF!</definedName>
    <definedName name="Pregunta22" localSheetId="7">[5]Listas!$B$107:$B$111</definedName>
    <definedName name="Pregunta22">#REF!</definedName>
    <definedName name="Pregunta23" localSheetId="7">[5]Listas!$B$112:$B$116</definedName>
    <definedName name="Pregunta23">#REF!</definedName>
    <definedName name="Pregunta24" localSheetId="7">[5]Listas!$B$117:$B$121</definedName>
    <definedName name="Pregunta24">#REF!</definedName>
    <definedName name="Pregunta25" localSheetId="7">[5]Listas!$B$122:$B$126</definedName>
    <definedName name="Pregunta25">#REF!</definedName>
    <definedName name="Pregunta26" localSheetId="7">[5]Listas!$B$127:$B$131</definedName>
    <definedName name="Pregunta26">#REF!</definedName>
    <definedName name="Pregunta27" localSheetId="7">[5]Listas!$B$132:$B$136</definedName>
    <definedName name="Pregunta27">#REF!</definedName>
    <definedName name="Pregunta28" localSheetId="7">[5]Listas!$B$137:$B$141</definedName>
    <definedName name="Pregunta28">#REF!</definedName>
    <definedName name="Pregunta29" localSheetId="7">[5]Listas!$B$142:$B$146</definedName>
    <definedName name="Pregunta29">#REF!</definedName>
    <definedName name="Pregunta3" localSheetId="7">[5]Listas!$B$12:$B$16</definedName>
    <definedName name="Pregunta3">#REF!</definedName>
    <definedName name="Pregunta30" localSheetId="7">[5]Listas!$B$147:$B$151</definedName>
    <definedName name="Pregunta30">#REF!</definedName>
    <definedName name="Pregunta31" localSheetId="7">[5]Listas!$B$152:$B$156</definedName>
    <definedName name="Pregunta31">#REF!</definedName>
    <definedName name="Pregunta4" localSheetId="7">[5]Listas!$B$17:$B$21</definedName>
    <definedName name="Pregunta4">#REF!</definedName>
    <definedName name="Pregunta41" localSheetId="7">[5]Listas!$B$202:$B$206</definedName>
    <definedName name="Pregunta41">#REF!</definedName>
    <definedName name="Pregunta42" localSheetId="7">[5]Listas!$B$207:$B$211</definedName>
    <definedName name="Pregunta42">#REF!</definedName>
    <definedName name="Pregunta5" localSheetId="7">[5]Listas!$B$22:$B$26</definedName>
    <definedName name="Pregunta5">#REF!</definedName>
    <definedName name="Pregunta6" localSheetId="7">[5]Listas!$B$27:$B$31</definedName>
    <definedName name="Pregunta6">#REF!</definedName>
    <definedName name="Pregunta7" localSheetId="7">[5]Listas!$B$32:$B$36</definedName>
    <definedName name="Pregunta7">#REF!</definedName>
    <definedName name="Pregunta8" localSheetId="7">[5]Listas!$B$37:$B$41</definedName>
    <definedName name="Pregunta8">#REF!</definedName>
    <definedName name="Pregunta9" localSheetId="7">[5]Listas!$B$42:$B$46</definedName>
    <definedName name="Pregunta9">#REF!</definedName>
    <definedName name="TIPO">LISTAS!$K$2:$K$7</definedName>
    <definedName name="u">#REF!</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1" i="31" l="1"/>
  <c r="V40" i="31"/>
  <c r="V37" i="31"/>
  <c r="V36" i="31"/>
  <c r="V34" i="31"/>
  <c r="V33" i="31"/>
  <c r="V32" i="31"/>
  <c r="V31" i="31"/>
  <c r="V30" i="31"/>
  <c r="V29" i="31"/>
  <c r="V28" i="31"/>
  <c r="V27" i="31"/>
  <c r="V26" i="31"/>
  <c r="V25" i="31"/>
  <c r="V21" i="31"/>
  <c r="V20" i="31"/>
  <c r="V19" i="31"/>
  <c r="V14" i="31"/>
  <c r="V12" i="31"/>
  <c r="V11" i="31"/>
  <c r="V10" i="31"/>
  <c r="V9" i="31"/>
  <c r="V8" i="31"/>
  <c r="V8" i="52" l="1"/>
  <c r="V10" i="52" l="1"/>
  <c r="V9" i="52"/>
  <c r="L15" i="50" l="1"/>
  <c r="T14" i="50"/>
  <c r="S14" i="50"/>
  <c r="U14" i="50" s="1"/>
  <c r="R14" i="50"/>
  <c r="R15" i="50" s="1"/>
  <c r="Q14" i="50"/>
  <c r="P14" i="50"/>
  <c r="O14" i="50"/>
  <c r="O15" i="50" s="1"/>
  <c r="N14" i="50"/>
  <c r="M14" i="50"/>
  <c r="L14" i="50"/>
  <c r="K14" i="50"/>
  <c r="J14" i="50"/>
  <c r="I14" i="50"/>
  <c r="I15" i="50" s="1"/>
  <c r="I16" i="50" s="1"/>
  <c r="L16" i="50" l="1"/>
  <c r="O16" i="50" s="1"/>
  <c r="R16" i="50" s="1"/>
  <c r="K21" i="49" l="1"/>
  <c r="S20" i="49"/>
  <c r="N20" i="49"/>
  <c r="O21" i="49" s="1"/>
  <c r="I19" i="49"/>
  <c r="E19" i="49"/>
  <c r="O14" i="49"/>
  <c r="O15" i="49" s="1"/>
  <c r="L14" i="49"/>
  <c r="L15" i="49" s="1"/>
  <c r="I14" i="49"/>
  <c r="T13" i="49"/>
  <c r="S13" i="49"/>
  <c r="R13" i="49"/>
  <c r="R14" i="49" s="1"/>
  <c r="Q13" i="49"/>
  <c r="P13" i="49"/>
  <c r="O13" i="49"/>
  <c r="N13" i="49"/>
  <c r="M13" i="49"/>
  <c r="L13" i="49"/>
  <c r="K13" i="49"/>
  <c r="J13" i="49"/>
  <c r="I13" i="49"/>
  <c r="R15" i="49" l="1"/>
  <c r="U14" i="49"/>
  <c r="I15" i="49"/>
  <c r="Q19" i="49"/>
  <c r="Q20" i="49" s="1"/>
  <c r="U15" i="49" l="1"/>
  <c r="J18" i="49"/>
  <c r="L17" i="49"/>
  <c r="O17" i="49" s="1"/>
  <c r="R17" i="49" s="1"/>
  <c r="I17" i="49"/>
  <c r="T54" i="48" l="1"/>
  <c r="T59" i="48" s="1"/>
  <c r="S54" i="48"/>
  <c r="S59" i="48" s="1"/>
  <c r="R54" i="48"/>
  <c r="R59" i="48" s="1"/>
  <c r="Q54" i="48"/>
  <c r="Q59" i="48" s="1"/>
  <c r="P54" i="48"/>
  <c r="P59" i="48" s="1"/>
  <c r="O54" i="48"/>
  <c r="O59" i="48" s="1"/>
  <c r="Q60" i="48" s="1"/>
  <c r="N54" i="48"/>
  <c r="N59" i="48" s="1"/>
  <c r="M54" i="48"/>
  <c r="M59" i="48" s="1"/>
  <c r="L54" i="48"/>
  <c r="L59" i="48" s="1"/>
  <c r="N60" i="48" s="1"/>
  <c r="K54" i="48"/>
  <c r="K59" i="48" s="1"/>
  <c r="J54" i="48"/>
  <c r="J59" i="48" s="1"/>
  <c r="I54" i="48"/>
  <c r="I59" i="48" s="1"/>
  <c r="V53" i="48"/>
  <c r="V52" i="48"/>
  <c r="V51" i="48"/>
  <c r="V50" i="48"/>
  <c r="V49" i="48"/>
  <c r="V47" i="48"/>
  <c r="V46" i="48"/>
  <c r="V45" i="48"/>
  <c r="V44" i="48"/>
  <c r="V43" i="48"/>
  <c r="V41" i="48"/>
  <c r="V40" i="48"/>
  <c r="V39" i="48"/>
  <c r="V38" i="48"/>
  <c r="V37" i="48"/>
  <c r="V36" i="48"/>
  <c r="V35" i="48"/>
  <c r="V34" i="48"/>
  <c r="V33" i="48"/>
  <c r="V32" i="48"/>
  <c r="V31" i="48"/>
  <c r="V30" i="48"/>
  <c r="V29" i="48"/>
  <c r="V28" i="48"/>
  <c r="V26" i="48"/>
  <c r="V25" i="48"/>
  <c r="V24" i="48"/>
  <c r="V23" i="48"/>
  <c r="V22" i="48"/>
  <c r="V21" i="48"/>
  <c r="V19" i="48"/>
  <c r="V18" i="48"/>
  <c r="V17" i="48"/>
  <c r="V16" i="48"/>
  <c r="V15" i="48"/>
  <c r="V14" i="48"/>
  <c r="V13" i="48"/>
  <c r="V12" i="48"/>
  <c r="V11" i="48"/>
  <c r="V10" i="48"/>
  <c r="V9" i="48"/>
  <c r="J62" i="48" l="1"/>
  <c r="K62" i="48" s="1"/>
  <c r="I62" i="48"/>
  <c r="K60" i="48"/>
  <c r="N61" i="48" s="1"/>
  <c r="T60" i="48"/>
  <c r="T61" i="48" s="1"/>
  <c r="L62" i="48" l="1"/>
  <c r="J68" i="48"/>
  <c r="M62" i="48" l="1"/>
  <c r="N62" i="48" l="1"/>
  <c r="M68" i="48" l="1"/>
  <c r="O62" i="48"/>
  <c r="P62" i="48" l="1"/>
  <c r="Q62" i="48" l="1"/>
  <c r="P68" i="48" l="1"/>
  <c r="R62" i="48"/>
  <c r="S62" i="48" l="1"/>
  <c r="T62" i="48" l="1"/>
  <c r="S63" i="48"/>
  <c r="S68" i="48" l="1"/>
  <c r="T63" i="48"/>
  <c r="R68" i="48" s="1"/>
  <c r="K63" i="48"/>
  <c r="I68" i="48" s="1"/>
  <c r="L63" i="48"/>
  <c r="M63" i="48"/>
  <c r="N63" i="48"/>
  <c r="L68" i="48" s="1"/>
  <c r="O63" i="48"/>
  <c r="P63" i="48"/>
  <c r="Q63" i="48"/>
  <c r="O68" i="48" s="1"/>
  <c r="R63" i="48"/>
  <c r="P39" i="47" l="1"/>
  <c r="O37" i="47"/>
  <c r="N37" i="47"/>
  <c r="O30" i="47"/>
  <c r="I30" i="47"/>
  <c r="I31" i="47" s="1"/>
  <c r="T29" i="47"/>
  <c r="R30" i="47" s="1"/>
  <c r="S29" i="47"/>
  <c r="R29" i="47"/>
  <c r="Q29" i="47"/>
  <c r="P29" i="47"/>
  <c r="O29" i="47"/>
  <c r="N29" i="47"/>
  <c r="M29" i="47"/>
  <c r="L29" i="47"/>
  <c r="L30" i="47" s="1"/>
  <c r="K29" i="47"/>
  <c r="J29" i="47"/>
  <c r="I29" i="47"/>
  <c r="V28" i="47"/>
  <c r="V27" i="47"/>
  <c r="V26" i="47"/>
  <c r="V25" i="47"/>
  <c r="V24" i="47"/>
  <c r="V23" i="47"/>
  <c r="V22" i="47"/>
  <c r="V21" i="47"/>
  <c r="V20" i="47"/>
  <c r="V19" i="47"/>
  <c r="V18" i="47"/>
  <c r="V17" i="47"/>
  <c r="V16" i="47"/>
  <c r="V15" i="47"/>
  <c r="V14" i="47"/>
  <c r="V13" i="47"/>
  <c r="V12" i="47"/>
  <c r="V11" i="47"/>
  <c r="V10" i="47"/>
  <c r="V9" i="47"/>
  <c r="V8" i="47"/>
  <c r="L31" i="47" l="1"/>
  <c r="O31" i="47" s="1"/>
  <c r="R31" i="47" s="1"/>
  <c r="T37" i="46" l="1"/>
  <c r="S37" i="46"/>
  <c r="R37" i="46"/>
  <c r="Q37" i="46"/>
  <c r="P37" i="46"/>
  <c r="O37" i="46"/>
  <c r="N37" i="46"/>
  <c r="M37" i="46"/>
  <c r="L37" i="46"/>
  <c r="K37" i="46"/>
  <c r="J37" i="46"/>
  <c r="I37" i="46"/>
  <c r="H36" i="46"/>
  <c r="E36" i="46"/>
  <c r="H35" i="46"/>
  <c r="E35" i="46"/>
  <c r="H34" i="46"/>
  <c r="E34" i="46"/>
  <c r="H33" i="46"/>
  <c r="E33" i="46"/>
  <c r="H32" i="46"/>
  <c r="E32" i="46"/>
  <c r="H31" i="46"/>
  <c r="E31" i="46"/>
  <c r="H30" i="46"/>
  <c r="E30" i="46"/>
  <c r="H29" i="46"/>
  <c r="E29" i="46"/>
  <c r="H28" i="46"/>
  <c r="E28" i="46"/>
  <c r="H27" i="46"/>
  <c r="E27" i="46"/>
  <c r="H26" i="46"/>
  <c r="E26" i="46"/>
  <c r="H25" i="46"/>
  <c r="E25" i="46"/>
  <c r="H24" i="46"/>
  <c r="E24" i="46"/>
  <c r="H23" i="46"/>
  <c r="E23" i="46"/>
  <c r="H22" i="46"/>
  <c r="E22" i="46"/>
  <c r="H21" i="46"/>
  <c r="E21" i="46"/>
  <c r="H20" i="46"/>
  <c r="E20" i="46"/>
  <c r="H19" i="46"/>
  <c r="E19" i="46"/>
  <c r="H18" i="46"/>
  <c r="E18" i="46"/>
  <c r="H17" i="46"/>
  <c r="E17" i="46"/>
  <c r="H16" i="46"/>
  <c r="E16" i="46"/>
  <c r="H15" i="46"/>
  <c r="E15" i="46"/>
  <c r="H14" i="46"/>
  <c r="E14" i="46"/>
  <c r="H13" i="46"/>
  <c r="E13" i="46"/>
  <c r="H12" i="46"/>
  <c r="E12" i="46"/>
  <c r="H11" i="46"/>
  <c r="E11" i="46"/>
  <c r="H10" i="46"/>
  <c r="E10" i="46"/>
  <c r="H9" i="46"/>
  <c r="E9" i="46"/>
  <c r="H8" i="46"/>
  <c r="H37" i="46" s="1"/>
  <c r="E8" i="46"/>
  <c r="T62" i="45"/>
  <c r="S62" i="45"/>
  <c r="R62" i="45"/>
  <c r="T63" i="45" s="1"/>
  <c r="Q62" i="45"/>
  <c r="P62" i="45"/>
  <c r="O62" i="45"/>
  <c r="Q63" i="45" s="1"/>
  <c r="N62" i="45"/>
  <c r="M62" i="45"/>
  <c r="L62" i="45"/>
  <c r="N63" i="45" s="1"/>
  <c r="K62" i="45"/>
  <c r="J62" i="45"/>
  <c r="I62" i="45"/>
  <c r="K63" i="45" s="1"/>
  <c r="T64" i="45" s="1"/>
  <c r="E59" i="45"/>
  <c r="E56" i="45"/>
  <c r="E55" i="45"/>
  <c r="E54" i="45"/>
  <c r="E53" i="45"/>
  <c r="E52" i="45"/>
  <c r="E51" i="45"/>
  <c r="E50" i="45"/>
  <c r="E49" i="45"/>
  <c r="E48" i="45"/>
  <c r="E47" i="45"/>
  <c r="E46" i="45"/>
  <c r="E45" i="45"/>
  <c r="E44" i="45"/>
  <c r="E43" i="45"/>
  <c r="E42" i="45"/>
  <c r="E41" i="45"/>
  <c r="E40" i="45"/>
  <c r="E39" i="45"/>
  <c r="E38" i="4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0" i="44"/>
  <c r="E69" i="44"/>
  <c r="E68" i="44"/>
  <c r="E67" i="44"/>
  <c r="E66" i="44"/>
  <c r="E65" i="44"/>
  <c r="E64" i="44"/>
  <c r="E63" i="44"/>
  <c r="E62" i="44"/>
  <c r="E61" i="44"/>
  <c r="E60" i="44"/>
  <c r="E59" i="44"/>
  <c r="E58" i="44"/>
  <c r="E57" i="44"/>
  <c r="E56" i="44"/>
  <c r="E55" i="44"/>
  <c r="E54" i="44"/>
  <c r="E53" i="44"/>
  <c r="E52" i="44"/>
  <c r="E51" i="44"/>
  <c r="E50" i="44"/>
  <c r="E49" i="44"/>
  <c r="E48" i="44"/>
  <c r="E47" i="44"/>
  <c r="E46" i="44"/>
  <c r="E45" i="44"/>
  <c r="E44" i="44"/>
  <c r="E43" i="44"/>
  <c r="E42" i="44"/>
  <c r="E41" i="44"/>
  <c r="E40" i="44"/>
  <c r="E39" i="44"/>
  <c r="E38" i="44"/>
  <c r="E37" i="44"/>
  <c r="E36" i="44"/>
  <c r="E35" i="44"/>
  <c r="E34" i="44"/>
  <c r="E33" i="44"/>
  <c r="E32" i="44"/>
  <c r="E31" i="44"/>
  <c r="E30" i="44"/>
  <c r="E29" i="44"/>
  <c r="E28" i="44"/>
  <c r="E27" i="44"/>
  <c r="E26" i="44"/>
  <c r="E25" i="44"/>
  <c r="E24" i="44"/>
  <c r="E23" i="44"/>
  <c r="E22" i="44"/>
  <c r="E21" i="44"/>
  <c r="E20" i="44"/>
  <c r="E19" i="44"/>
  <c r="E18" i="44"/>
  <c r="E17" i="44"/>
  <c r="E16" i="44"/>
  <c r="E15" i="44"/>
  <c r="E14" i="44"/>
  <c r="E13" i="44"/>
  <c r="E12" i="44"/>
  <c r="E11" i="44"/>
  <c r="E10" i="44"/>
  <c r="E9" i="44"/>
  <c r="E8" i="44"/>
  <c r="E39" i="43"/>
  <c r="E38" i="43"/>
  <c r="E37" i="43"/>
  <c r="E36" i="43"/>
  <c r="E34" i="43"/>
  <c r="E33" i="43"/>
  <c r="E32" i="43"/>
  <c r="E31" i="43"/>
  <c r="E30" i="43"/>
  <c r="E29" i="43"/>
  <c r="E28" i="43"/>
  <c r="E26" i="43"/>
  <c r="E25" i="43"/>
  <c r="E23" i="43"/>
  <c r="E22" i="43"/>
  <c r="E21" i="43"/>
  <c r="E20" i="43"/>
  <c r="E19" i="43"/>
  <c r="E18" i="43"/>
  <c r="E17" i="43"/>
  <c r="E15" i="43"/>
  <c r="E14" i="43"/>
  <c r="E13" i="43"/>
  <c r="E12" i="43"/>
  <c r="E10" i="43"/>
  <c r="E9"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tc={2E77B1B8-77E3-4918-907F-DA90050DCA9F}</author>
    <author>tc={7FAF0A29-CF48-4189-813E-9235761BC85E}</author>
  </authors>
  <commentList>
    <comment ref="A4" authorId="0" shapeId="0" xr:uid="{4EA82346-FDC6-4253-8D94-5DC8C41C8FE5}">
      <text>
        <r>
          <rPr>
            <sz val="9"/>
            <color indexed="81"/>
            <rFont val="Tahoma"/>
            <family val="2"/>
          </rPr>
          <t>En este espacio, relacionar el nombre de la actividad asociada al plan, o plan o componente o cronograma.</t>
        </r>
      </text>
    </comment>
    <comment ref="A5" authorId="0" shapeId="0" xr:uid="{E64F0C88-FC2B-454F-B1A9-AC1038E03FA3}">
      <text>
        <r>
          <rPr>
            <sz val="9"/>
            <color indexed="81"/>
            <rFont val="Tahoma"/>
            <family val="2"/>
          </rPr>
          <t>Relacionar el nombre del proceso, objetivo, política o componente (en el caso del PAAC) sobre el que se va a formular o reportar avance de sus actividades.</t>
        </r>
      </text>
    </comment>
    <comment ref="B5" authorId="0" shapeId="0" xr:uid="{216B30D5-786A-446C-B63B-3A8E1B6A580C}">
      <text>
        <r>
          <rPr>
            <sz val="9"/>
            <color indexed="81"/>
            <rFont val="Tahoma"/>
            <family val="2"/>
          </rPr>
          <t>Relacionar las actividades o tareas a ejecutar asociadas al Plan o Actividad General</t>
        </r>
      </text>
    </comment>
    <comment ref="C5" authorId="0" shapeId="0" xr:uid="{EB5014F7-C9B1-4CAA-9C86-050EB9751C69}">
      <text>
        <r>
          <rPr>
            <sz val="9"/>
            <color indexed="81"/>
            <rFont val="Tahoma"/>
            <family val="2"/>
          </rPr>
          <t xml:space="preserve">
Informativo</t>
        </r>
      </text>
    </comment>
    <comment ref="G5" authorId="0" shapeId="0" xr:uid="{EB8EEA19-D122-4D64-8C32-1B16B4BEA67B}">
      <text>
        <r>
          <rPr>
            <sz val="9"/>
            <color indexed="81"/>
            <rFont val="Tahoma"/>
            <family val="2"/>
          </rPr>
          <t xml:space="preserve">
Informativo</t>
        </r>
      </text>
    </comment>
    <comment ref="Z5" authorId="0" shapeId="0" xr:uid="{E2E139DF-4129-475B-8A9A-6DE80EFEE72D}">
      <text>
        <r>
          <rPr>
            <sz val="9"/>
            <color indexed="81"/>
            <rFont val="Tahoma"/>
            <family val="2"/>
          </rPr>
          <t xml:space="preserve">Relacione la dependencia y/o funcionario responsable de realizar la actividad o tarea
</t>
        </r>
      </text>
    </comment>
    <comment ref="C6" authorId="0" shapeId="0" xr:uid="{17AB809D-907E-4C49-9ACE-C41F43F4A83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4B1EDD40-B4BE-4791-A094-DB65BDD0E082}">
      <text>
        <r>
          <rPr>
            <sz val="9"/>
            <color indexed="81"/>
            <rFont val="Tahoma"/>
            <family val="2"/>
          </rPr>
          <t xml:space="preserve">
Relacionar la variable 1 que hace parte de la formula del indicador.</t>
        </r>
      </text>
    </comment>
    <comment ref="E6" authorId="0" shapeId="0" xr:uid="{853BD87E-03F8-4AA2-A446-CEB0914D078C}">
      <text>
        <r>
          <rPr>
            <sz val="9"/>
            <color indexed="81"/>
            <rFont val="Tahoma"/>
            <family val="2"/>
          </rPr>
          <t xml:space="preserve">
Relacionar la variable 2 que hace parte de la formula del indicador.</t>
        </r>
      </text>
    </comment>
    <comment ref="F6" authorId="0" shapeId="0" xr:uid="{B287F5A5-D240-47BA-B422-CEE8E709B847}">
      <text>
        <r>
          <rPr>
            <sz val="9"/>
            <color indexed="81"/>
            <rFont val="Tahoma"/>
            <family val="2"/>
          </rPr>
          <t xml:space="preserve">
Seleccionar la frecuencia de reporte de la lista desplegable.</t>
        </r>
      </text>
    </comment>
    <comment ref="G6" authorId="0" shapeId="0" xr:uid="{2F7372D5-4155-43BB-A204-EA2C0336B283}">
      <text>
        <r>
          <rPr>
            <sz val="9"/>
            <color indexed="81"/>
            <rFont val="Tahoma"/>
            <family val="2"/>
          </rPr>
          <t xml:space="preserve">
Informativo: asociado a las metas de las actividades.</t>
        </r>
      </text>
    </comment>
    <comment ref="I6" authorId="0" shapeId="0" xr:uid="{7D81D912-6BAB-4DAE-B35B-0711E41C8D6C}">
      <text>
        <r>
          <rPr>
            <sz val="9"/>
            <color indexed="81"/>
            <rFont val="Tahoma"/>
            <family val="2"/>
          </rPr>
          <t xml:space="preserve">
Informativo: Donde se relacionan las metas por mes en que se proyecta reportar.</t>
        </r>
      </text>
    </comment>
    <comment ref="U6" authorId="0" shapeId="0" xr:uid="{9423E6E0-BA2E-4D61-8F18-5C276D7BCFCA}">
      <text>
        <r>
          <rPr>
            <sz val="9"/>
            <color indexed="81"/>
            <rFont val="Tahoma"/>
            <family val="2"/>
          </rPr>
          <t xml:space="preserve">
Este espacio aplica solo para el componente SST</t>
        </r>
      </text>
    </comment>
    <comment ref="V6" authorId="0" shapeId="0" xr:uid="{6DE7932C-E6EB-4528-824E-7A0EDAAC2E39}">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772C8AD9-4145-4C22-9DBB-093036579C89}">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B192CB8-1F0D-4923-9ECA-D99F0D8A2FFF}">
      <text>
        <r>
          <rPr>
            <sz val="9"/>
            <color indexed="81"/>
            <rFont val="Tahoma"/>
            <family val="2"/>
          </rPr>
          <t xml:space="preserve">
Relacione o describa la gestión realizada frente a la ejecución o avance de la actividad o tarea</t>
        </r>
      </text>
    </comment>
    <comment ref="Y6" authorId="0" shapeId="0" xr:uid="{CDF0894B-2036-47D4-98EC-520D928ED4EC}">
      <text>
        <r>
          <rPr>
            <sz val="9"/>
            <color indexed="81"/>
            <rFont val="Tahoma"/>
            <family val="2"/>
          </rPr>
          <t xml:space="preserve">Este espacio exclusivo para la OAP, en donde se relaciona el análisis correspondiente a lo reportado por las areas 
</t>
        </r>
      </text>
    </comment>
    <comment ref="G7" authorId="0" shapeId="0" xr:uid="{FAB78D6D-D327-4F2B-907E-43BE3AE3CA45}">
      <text>
        <r>
          <rPr>
            <sz val="9"/>
            <color indexed="81"/>
            <rFont val="Tahoma"/>
            <family val="2"/>
          </rPr>
          <t xml:space="preserve">
Realacionar la cifra que corresponde a la Línea o punto de partida en que inicia la actividad</t>
        </r>
      </text>
    </comment>
    <comment ref="H7" authorId="0" shapeId="0" xr:uid="{87E5849E-6752-4D2C-A277-1312E4649BA2}">
      <text>
        <r>
          <rPr>
            <sz val="9"/>
            <color indexed="81"/>
            <rFont val="Tahoma"/>
            <family val="2"/>
          </rPr>
          <t xml:space="preserve">
Relacionar en número la meta que corresponde a la ejecución en el año de la actividad.</t>
        </r>
      </text>
    </comment>
    <comment ref="I7" authorId="0" shapeId="0" xr:uid="{2920A5EE-D87B-4C9E-A319-3DEFE200D784}">
      <text>
        <r>
          <rPr>
            <sz val="9"/>
            <color indexed="81"/>
            <rFont val="Tahoma"/>
            <family val="2"/>
          </rPr>
          <t xml:space="preserve">
Relacionar y proyectar por mes la meta del año</t>
        </r>
      </text>
    </comment>
    <comment ref="D35" authorId="1" shapeId="0" xr:uid="{2E77B1B8-77E3-4918-907F-DA90050DCA9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dato representa el resultado alcanzado en el trimestre.</t>
      </text>
    </comment>
    <comment ref="E35" authorId="2" shapeId="0" xr:uid="{7FAF0A29-CF48-4189-813E-9235761BC85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dato se extrae directamente de la resolución, que en este caso crea y modifica sedes de las Direcciones Regionales.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A9C6B08-AC95-4E8B-B1B5-AECCB6D2DBCF}">
      <text>
        <r>
          <rPr>
            <sz val="9"/>
            <color indexed="81"/>
            <rFont val="Tahoma"/>
            <family val="2"/>
          </rPr>
          <t>En este espacio, relacionar el nombre de la actividad asociada al plan, o plan o componente o cronograma.</t>
        </r>
      </text>
    </comment>
    <comment ref="A5" authorId="0" shapeId="0" xr:uid="{516A4520-A2D2-4764-9A76-8662C7B886A5}">
      <text>
        <r>
          <rPr>
            <sz val="9"/>
            <color indexed="81"/>
            <rFont val="Tahoma"/>
            <family val="2"/>
          </rPr>
          <t>Relacionar el nombre del proceso, objetivo, política o componente (en el caso del PAAC) sobre el que se va a formular o reportar avance de sus actividades.</t>
        </r>
      </text>
    </comment>
    <comment ref="B5" authorId="0" shapeId="0" xr:uid="{C76850BE-E95A-4B91-86C2-EA85856D5158}">
      <text>
        <r>
          <rPr>
            <sz val="9"/>
            <color indexed="81"/>
            <rFont val="Tahoma"/>
            <family val="2"/>
          </rPr>
          <t>Relacionar las actividades o tareas a ejecutar asociadas al Plan o Actividad General</t>
        </r>
      </text>
    </comment>
    <comment ref="C5" authorId="0" shapeId="0" xr:uid="{0F4F201D-ED6B-4270-B997-8A0E7F0D646C}">
      <text>
        <r>
          <rPr>
            <sz val="9"/>
            <color indexed="81"/>
            <rFont val="Tahoma"/>
            <family val="2"/>
          </rPr>
          <t xml:space="preserve">
Informativo</t>
        </r>
      </text>
    </comment>
    <comment ref="G5" authorId="0" shapeId="0" xr:uid="{2B48046C-8C11-4548-B963-E34B9BF7B108}">
      <text>
        <r>
          <rPr>
            <sz val="9"/>
            <color indexed="81"/>
            <rFont val="Tahoma"/>
            <family val="2"/>
          </rPr>
          <t xml:space="preserve">
Informativo</t>
        </r>
      </text>
    </comment>
    <comment ref="AA5" authorId="0" shapeId="0" xr:uid="{7312C53C-7E02-4919-B74F-164914D2B02E}">
      <text>
        <r>
          <rPr>
            <sz val="9"/>
            <color indexed="81"/>
            <rFont val="Tahoma"/>
            <family val="2"/>
          </rPr>
          <t xml:space="preserve">Relacione la dependencia y/o funcionario responsable de realizar la actividad o tarea
</t>
        </r>
      </text>
    </comment>
    <comment ref="C6" authorId="0" shapeId="0" xr:uid="{9888AD8C-CB23-4C66-916F-6EAC4DC2E949}">
      <text>
        <r>
          <rPr>
            <sz val="9"/>
            <color indexed="81"/>
            <rFont val="Tahoma"/>
            <family val="2"/>
          </rPr>
          <t xml:space="preserve">
Relacionar el Nombre del indicador. Si el cronograma se encuentra asociado a una actividad del PAG, colocar el que se encuentra en el Plan </t>
        </r>
      </text>
    </comment>
    <comment ref="D6" authorId="0" shapeId="0" xr:uid="{82C4315C-7C3A-4858-BD04-B66CD6041243}">
      <text>
        <r>
          <rPr>
            <sz val="9"/>
            <color indexed="81"/>
            <rFont val="Tahoma"/>
            <family val="2"/>
          </rPr>
          <t xml:space="preserve">
Relacionar la variable 1 que hace parte de la formula del indicador.</t>
        </r>
      </text>
    </comment>
    <comment ref="E6" authorId="0" shapeId="0" xr:uid="{702D4327-A1BC-4EA0-A240-1CFFE0F8B3AF}">
      <text>
        <r>
          <rPr>
            <sz val="9"/>
            <color indexed="81"/>
            <rFont val="Tahoma"/>
            <family val="2"/>
          </rPr>
          <t xml:space="preserve">
Relacionar la variable 2 que hace parte de la formula del indicador.</t>
        </r>
      </text>
    </comment>
    <comment ref="F6" authorId="0" shapeId="0" xr:uid="{9281471D-C8A9-4BDB-8425-2A94165E3398}">
      <text>
        <r>
          <rPr>
            <sz val="9"/>
            <color indexed="81"/>
            <rFont val="Tahoma"/>
            <family val="2"/>
          </rPr>
          <t xml:space="preserve">
Seleccionar la frecuencia de reporte de la lista desplegable.</t>
        </r>
      </text>
    </comment>
    <comment ref="G6" authorId="0" shapeId="0" xr:uid="{43E045AB-76D5-4AE7-B0A9-5CBC49C0415E}">
      <text>
        <r>
          <rPr>
            <sz val="9"/>
            <color indexed="81"/>
            <rFont val="Tahoma"/>
            <family val="2"/>
          </rPr>
          <t xml:space="preserve">
Informativo: asociado a las metas de las actividades.</t>
        </r>
      </text>
    </comment>
    <comment ref="I6" authorId="0" shapeId="0" xr:uid="{E5A6E4BF-8711-4CEA-87B9-1FF4AE514F46}">
      <text>
        <r>
          <rPr>
            <sz val="9"/>
            <color indexed="81"/>
            <rFont val="Tahoma"/>
            <family val="2"/>
          </rPr>
          <t xml:space="preserve">
Informativo: Donde se relacionan las metas por mes en que se proyecta reportar.</t>
        </r>
      </text>
    </comment>
    <comment ref="U6" authorId="0" shapeId="0" xr:uid="{566963C1-D576-41F5-9E38-7C48E210FE8D}">
      <text>
        <r>
          <rPr>
            <sz val="9"/>
            <color indexed="81"/>
            <rFont val="Tahoma"/>
            <family val="2"/>
          </rPr>
          <t xml:space="preserve">
Este espacio aplica solo para el componente SST</t>
        </r>
      </text>
    </comment>
    <comment ref="V6" authorId="0" shapeId="0" xr:uid="{5E8E04E4-A48F-46FF-AE17-95336CBDE214}">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DD246BD5-0A2F-4238-82B3-BC04EF13FF85}">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DBF6C8F3-707D-4233-A385-C54C788D2827}">
      <text>
        <r>
          <rPr>
            <sz val="9"/>
            <color indexed="81"/>
            <rFont val="Tahoma"/>
            <family val="2"/>
          </rPr>
          <t xml:space="preserve">
Relacione o describa la gestión realizada frente a la ejecución o avance de la actividad o tarea</t>
        </r>
      </text>
    </comment>
    <comment ref="Z6" authorId="0" shapeId="0" xr:uid="{DF4EB4D3-7E99-4F90-B4AC-047D0EBDDEDC}">
      <text>
        <r>
          <rPr>
            <sz val="9"/>
            <color indexed="81"/>
            <rFont val="Tahoma"/>
            <family val="2"/>
          </rPr>
          <t xml:space="preserve">Este espacio exclusivo para la OAP, en donde se relaciona el análisis correspondiente a lo reportado por las areas 
</t>
        </r>
      </text>
    </comment>
    <comment ref="G7" authorId="0" shapeId="0" xr:uid="{2806ADC0-FE04-4091-A42F-FA16C6139E3E}">
      <text>
        <r>
          <rPr>
            <sz val="9"/>
            <color indexed="81"/>
            <rFont val="Tahoma"/>
            <family val="2"/>
          </rPr>
          <t xml:space="preserve">
Realacionar la cifra que corresponde a la Línea o punto de partida en que inicia la actividad</t>
        </r>
      </text>
    </comment>
    <comment ref="H7" authorId="0" shapeId="0" xr:uid="{9C564210-EE9B-4B3D-AECA-2D92A8B8FFA6}">
      <text>
        <r>
          <rPr>
            <sz val="9"/>
            <color indexed="81"/>
            <rFont val="Tahoma"/>
            <family val="2"/>
          </rPr>
          <t xml:space="preserve">
Relacionar en número la meta que corresponde a la ejecución en el año de la actividad.</t>
        </r>
      </text>
    </comment>
    <comment ref="I7" authorId="0" shapeId="0" xr:uid="{0D978652-A9E8-4A42-847F-07B36947E4CB}">
      <text>
        <r>
          <rPr>
            <sz val="9"/>
            <color indexed="81"/>
            <rFont val="Tahoma"/>
            <family val="2"/>
          </rPr>
          <t xml:space="preserve">
Relacionar y proyectar por mes la meta del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076F1129-2570-4FD4-8C54-B320E4E9E8E7}">
      <text>
        <r>
          <rPr>
            <sz val="9"/>
            <color indexed="81"/>
            <rFont val="Tahoma"/>
            <family val="2"/>
          </rPr>
          <t>En este espacio, relacionar el nombre de la actividad asociada al plan, o plan o componente o cronograma.</t>
        </r>
      </text>
    </comment>
    <comment ref="A5" authorId="0" shapeId="0" xr:uid="{4A59D974-9108-4330-9F26-6CD71C60F528}">
      <text>
        <r>
          <rPr>
            <sz val="9"/>
            <color indexed="81"/>
            <rFont val="Tahoma"/>
            <family val="2"/>
          </rPr>
          <t>Relacionar el nombre del proceso, objetivo, política o componente (en el caso del PAAC) sobre el que se va a formular o reportar avance de sus actividades.</t>
        </r>
      </text>
    </comment>
    <comment ref="B5" authorId="0" shapeId="0" xr:uid="{0076D448-BC79-4663-BE34-A7073514D225}">
      <text>
        <r>
          <rPr>
            <sz val="9"/>
            <color indexed="81"/>
            <rFont val="Tahoma"/>
            <family val="2"/>
          </rPr>
          <t>Relacionar las actividades o tareas a ejecutar asociadas al Plan o Actividad General</t>
        </r>
      </text>
    </comment>
    <comment ref="C5" authorId="0" shapeId="0" xr:uid="{790BD1E0-6694-4447-805E-184F6880A1FB}">
      <text>
        <r>
          <rPr>
            <sz val="9"/>
            <color indexed="81"/>
            <rFont val="Tahoma"/>
            <family val="2"/>
          </rPr>
          <t xml:space="preserve">
Informativo</t>
        </r>
      </text>
    </comment>
    <comment ref="G5" authorId="0" shapeId="0" xr:uid="{83FE0B82-C22A-4ECB-A103-594074785896}">
      <text>
        <r>
          <rPr>
            <sz val="9"/>
            <color indexed="81"/>
            <rFont val="Tahoma"/>
            <family val="2"/>
          </rPr>
          <t xml:space="preserve">
Informativo</t>
        </r>
      </text>
    </comment>
    <comment ref="Z5" authorId="0" shapeId="0" xr:uid="{0E3FA3E9-B0DA-4623-A20C-C97B8BD376EC}">
      <text>
        <r>
          <rPr>
            <sz val="9"/>
            <color indexed="81"/>
            <rFont val="Tahoma"/>
            <family val="2"/>
          </rPr>
          <t xml:space="preserve">Relacione la dependencia y/o funcionario responsable de realizar la actividad o tarea
</t>
        </r>
      </text>
    </comment>
    <comment ref="C6" authorId="0" shapeId="0" xr:uid="{7CE593DC-9788-4555-8712-1AF34C38B59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2AB2F898-FC18-44F2-B8B8-365D14D285B4}">
      <text>
        <r>
          <rPr>
            <sz val="9"/>
            <color indexed="81"/>
            <rFont val="Tahoma"/>
            <family val="2"/>
          </rPr>
          <t xml:space="preserve">
Relacionar la variable 1 que hace parte de la formula del indicador.</t>
        </r>
      </text>
    </comment>
    <comment ref="E6" authorId="0" shapeId="0" xr:uid="{67971B55-6A24-4B61-818E-FA608A69AFAB}">
      <text>
        <r>
          <rPr>
            <sz val="9"/>
            <color indexed="81"/>
            <rFont val="Tahoma"/>
            <family val="2"/>
          </rPr>
          <t xml:space="preserve">
Relacionar la variable 2 que hace parte de la formula del indicador.</t>
        </r>
      </text>
    </comment>
    <comment ref="F6" authorId="0" shapeId="0" xr:uid="{6BD51675-C073-42F9-9A4C-D78F08C50B14}">
      <text>
        <r>
          <rPr>
            <sz val="9"/>
            <color indexed="81"/>
            <rFont val="Tahoma"/>
            <family val="2"/>
          </rPr>
          <t xml:space="preserve">
Seleccionar la frecuencia de reporte de la lista desplegable.</t>
        </r>
      </text>
    </comment>
    <comment ref="G6" authorId="0" shapeId="0" xr:uid="{A0E5309B-930E-4591-B07B-F33F7B10CF1B}">
      <text>
        <r>
          <rPr>
            <sz val="9"/>
            <color indexed="81"/>
            <rFont val="Tahoma"/>
            <family val="2"/>
          </rPr>
          <t xml:space="preserve">
Informativo: asociado a las metas de las actividades.</t>
        </r>
      </text>
    </comment>
    <comment ref="I6" authorId="0" shapeId="0" xr:uid="{4828BFF4-131E-4ACF-AA22-3D37CBE3684E}">
      <text>
        <r>
          <rPr>
            <sz val="9"/>
            <color indexed="81"/>
            <rFont val="Tahoma"/>
            <family val="2"/>
          </rPr>
          <t xml:space="preserve">
Informativo: Donde se relacionan las metas por mes en que se proyecta reportar.</t>
        </r>
      </text>
    </comment>
    <comment ref="U6" authorId="0" shapeId="0" xr:uid="{10B9A980-DE73-4886-A382-AD2912732E96}">
      <text>
        <r>
          <rPr>
            <sz val="9"/>
            <color indexed="81"/>
            <rFont val="Tahoma"/>
            <family val="2"/>
          </rPr>
          <t xml:space="preserve">
Este espacio aplica solo para el componente SST</t>
        </r>
      </text>
    </comment>
    <comment ref="V6" authorId="0" shapeId="0" xr:uid="{9EAB0422-BCB5-43E3-9E50-AB295C5FADC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D12EAAB-128F-4467-AB6F-1F7B5A1E04C4}">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FE0A4A72-CBD8-45F9-9086-4FD354A583B6}">
      <text>
        <r>
          <rPr>
            <sz val="9"/>
            <color indexed="81"/>
            <rFont val="Tahoma"/>
            <family val="2"/>
          </rPr>
          <t xml:space="preserve">
Relacione o describa la gestión realizada frente a la ejecución o avance de la actividad o tarea</t>
        </r>
      </text>
    </comment>
    <comment ref="Y6" authorId="0" shapeId="0" xr:uid="{AA6D0C3C-6DED-4A46-9B55-0C6E7A97349B}">
      <text>
        <r>
          <rPr>
            <sz val="9"/>
            <color indexed="81"/>
            <rFont val="Tahoma"/>
            <family val="2"/>
          </rPr>
          <t xml:space="preserve">Este espacio exclusivo para la OAP, en donde se relaciona el análisis correspondiente a lo reportado por las areas 
</t>
        </r>
      </text>
    </comment>
    <comment ref="G7" authorId="0" shapeId="0" xr:uid="{A3452993-6125-44CD-BDC4-943F83E59E12}">
      <text>
        <r>
          <rPr>
            <sz val="9"/>
            <color indexed="81"/>
            <rFont val="Tahoma"/>
            <family val="2"/>
          </rPr>
          <t xml:space="preserve">
Realacionar la cifra que corresponde a la Línea o punto de partida en que inicia la actividad</t>
        </r>
      </text>
    </comment>
    <comment ref="H7" authorId="0" shapeId="0" xr:uid="{0432124F-49C7-4A5A-A726-D9DA989E98C9}">
      <text>
        <r>
          <rPr>
            <sz val="9"/>
            <color indexed="81"/>
            <rFont val="Tahoma"/>
            <family val="2"/>
          </rPr>
          <t xml:space="preserve">
Relacionar en número la meta que corresponde a la ejecución en el año de la actividad.</t>
        </r>
      </text>
    </comment>
    <comment ref="I7" authorId="0" shapeId="0" xr:uid="{E5B259B4-B5C7-426D-BAE8-F654A54DA861}">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tc={B4B0E8BF-2966-4339-B257-42F24BFEAE5A}</author>
  </authors>
  <commentList>
    <comment ref="A4" authorId="0" shapeId="0" xr:uid="{B9EAD94D-8A11-48D2-A9B5-778EEA9AECA5}">
      <text>
        <r>
          <rPr>
            <sz val="9"/>
            <color indexed="81"/>
            <rFont val="Tahoma"/>
            <family val="2"/>
          </rPr>
          <t>En este espacio, relacionar el nombre de la actividad asociada al plan, o plan o componente o cronograma.</t>
        </r>
      </text>
    </comment>
    <comment ref="A5" authorId="0" shapeId="0" xr:uid="{721DE1D5-F947-40C6-B2E2-C9FBD48B7CB9}">
      <text>
        <r>
          <rPr>
            <sz val="9"/>
            <color indexed="81"/>
            <rFont val="Tahoma"/>
            <family val="2"/>
          </rPr>
          <t>Relacionar el nombre del proceso, objetivo, política o componente (en el caso del PAAC) sobre el que se va a formular o reportar avance de sus actividades.</t>
        </r>
      </text>
    </comment>
    <comment ref="B5" authorId="0" shapeId="0" xr:uid="{06F0A675-1895-49AE-B25D-7E7A826EEA50}">
      <text>
        <r>
          <rPr>
            <sz val="9"/>
            <color indexed="81"/>
            <rFont val="Tahoma"/>
            <family val="2"/>
          </rPr>
          <t>Relacionar las actividades o tareas a ejecutar asociadas al Plan o Actividad General</t>
        </r>
      </text>
    </comment>
    <comment ref="C5" authorId="0" shapeId="0" xr:uid="{139ACF00-F974-4D55-85D3-5BA78F824737}">
      <text>
        <r>
          <rPr>
            <sz val="9"/>
            <color indexed="81"/>
            <rFont val="Tahoma"/>
            <family val="2"/>
          </rPr>
          <t xml:space="preserve">
Informativo</t>
        </r>
      </text>
    </comment>
    <comment ref="G5" authorId="0" shapeId="0" xr:uid="{D023037E-D2C3-4F95-A70F-69A7A26DFB61}">
      <text>
        <r>
          <rPr>
            <sz val="9"/>
            <color indexed="81"/>
            <rFont val="Tahoma"/>
            <family val="2"/>
          </rPr>
          <t xml:space="preserve">
Informativo</t>
        </r>
      </text>
    </comment>
    <comment ref="Z5" authorId="0" shapeId="0" xr:uid="{E60A6C2F-88F0-4AAF-9644-3C9BFABB978A}">
      <text>
        <r>
          <rPr>
            <sz val="9"/>
            <color indexed="81"/>
            <rFont val="Tahoma"/>
            <family val="2"/>
          </rPr>
          <t xml:space="preserve">Relacione la dependencia y/o funcionario responsable de realizar la actividad o tarea
</t>
        </r>
      </text>
    </comment>
    <comment ref="C6" authorId="0" shapeId="0" xr:uid="{1AD65628-F774-48D8-95E3-0BFF36BC014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D252D5CE-BA72-4B76-B603-00017274F52D}">
      <text>
        <r>
          <rPr>
            <sz val="9"/>
            <color indexed="81"/>
            <rFont val="Tahoma"/>
            <family val="2"/>
          </rPr>
          <t xml:space="preserve">
Relacionar la variable 1 que hace parte de la formula del indicador.</t>
        </r>
      </text>
    </comment>
    <comment ref="E6" authorId="0" shapeId="0" xr:uid="{9043B897-A618-4E0A-9691-585C84CF0E11}">
      <text>
        <r>
          <rPr>
            <sz val="9"/>
            <color indexed="81"/>
            <rFont val="Tahoma"/>
            <family val="2"/>
          </rPr>
          <t xml:space="preserve">
Relacionar la variable 2 que hace parte de la formula del indicador.</t>
        </r>
      </text>
    </comment>
    <comment ref="F6" authorId="0" shapeId="0" xr:uid="{2256D809-6095-4F0B-BEF0-9797A940AACB}">
      <text>
        <r>
          <rPr>
            <sz val="9"/>
            <color indexed="81"/>
            <rFont val="Tahoma"/>
            <family val="2"/>
          </rPr>
          <t xml:space="preserve">
Seleccionar la frecuencia de reporte de la lista desplegable.</t>
        </r>
      </text>
    </comment>
    <comment ref="G6" authorId="0" shapeId="0" xr:uid="{AB8C36F2-BC96-4AE6-959D-5C5068B8E495}">
      <text>
        <r>
          <rPr>
            <sz val="9"/>
            <color indexed="81"/>
            <rFont val="Tahoma"/>
            <family val="2"/>
          </rPr>
          <t xml:space="preserve">
Informativo: asociado a las metas de las actividades.</t>
        </r>
      </text>
    </comment>
    <comment ref="I6" authorId="0" shapeId="0" xr:uid="{EFAC6E85-5E38-495D-B52A-76A7902F7935}">
      <text>
        <r>
          <rPr>
            <sz val="9"/>
            <color indexed="81"/>
            <rFont val="Tahoma"/>
            <family val="2"/>
          </rPr>
          <t xml:space="preserve">
Informativo: Donde se relacionan las metas por mes en que se proyecta reportar.</t>
        </r>
      </text>
    </comment>
    <comment ref="U6" authorId="0" shapeId="0" xr:uid="{CC83CBED-280E-4025-8AD6-467BA52EF977}">
      <text>
        <r>
          <rPr>
            <sz val="9"/>
            <color indexed="81"/>
            <rFont val="Tahoma"/>
            <family val="2"/>
          </rPr>
          <t xml:space="preserve">
Este espacio aplica solo para el componente SST</t>
        </r>
      </text>
    </comment>
    <comment ref="V6" authorId="0" shapeId="0" xr:uid="{8943BD0B-8F03-4B68-8CA2-E67CD6AE111F}">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632402C4-7B19-4367-ADD3-4362FB192E78}">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2B58E5C7-66AF-4597-AAB9-8F91D469E559}">
      <text>
        <r>
          <rPr>
            <sz val="9"/>
            <color indexed="81"/>
            <rFont val="Tahoma"/>
            <family val="2"/>
          </rPr>
          <t xml:space="preserve">
Relacione o describa la gestión realizada frente a la ejecución o avance de la actividad o tarea</t>
        </r>
      </text>
    </comment>
    <comment ref="Y6" authorId="0" shapeId="0" xr:uid="{172D6136-DDD6-47E0-9299-985AF2AFF558}">
      <text>
        <r>
          <rPr>
            <sz val="9"/>
            <color indexed="81"/>
            <rFont val="Tahoma"/>
            <family val="2"/>
          </rPr>
          <t xml:space="preserve">Este espacio exclusivo para la OAP, en donde se relaciona el análisis correspondiente a lo reportado por las areas 
</t>
        </r>
      </text>
    </comment>
    <comment ref="G7" authorId="0" shapeId="0" xr:uid="{2157038E-43FD-4A0B-A9CE-5A07B2C62147}">
      <text>
        <r>
          <rPr>
            <sz val="9"/>
            <color indexed="81"/>
            <rFont val="Tahoma"/>
            <family val="2"/>
          </rPr>
          <t xml:space="preserve">
Realacionar la cifra que corresponde a la Línea o punto de partida en que inicia la actividad</t>
        </r>
      </text>
    </comment>
    <comment ref="H7" authorId="0" shapeId="0" xr:uid="{2DB49B24-88C7-4260-ACE4-A8DEF2063893}">
      <text>
        <r>
          <rPr>
            <sz val="9"/>
            <color indexed="81"/>
            <rFont val="Tahoma"/>
            <family val="2"/>
          </rPr>
          <t xml:space="preserve">
Relacionar en número la meta que corresponde a la ejecución en el año de la actividad.</t>
        </r>
      </text>
    </comment>
    <comment ref="I7" authorId="0" shapeId="0" xr:uid="{CC144AF1-23C6-4CB5-9C7E-58B679FBEBA5}">
      <text>
        <r>
          <rPr>
            <sz val="9"/>
            <color indexed="81"/>
            <rFont val="Tahoma"/>
            <family val="2"/>
          </rPr>
          <t xml:space="preserve">
Relacionar y proyectar por mes la meta del año</t>
        </r>
      </text>
    </comment>
    <comment ref="W8" authorId="1" shapeId="0" xr:uid="{B4B0E8BF-2966-4339-B257-42F24BFEAE5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favor relacionar en minúsculas, solo la primera inicial en mayúsculas, Gracias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D258FF3-B809-44B9-9E3B-F26F8AC8E928}">
      <text>
        <r>
          <rPr>
            <sz val="9"/>
            <color indexed="81"/>
            <rFont val="Tahoma"/>
            <family val="2"/>
          </rPr>
          <t>En este espacio, relacionar el nombre de la actividad asociada al plan, o plan o componente o cronograma.</t>
        </r>
      </text>
    </comment>
    <comment ref="A5" authorId="0" shapeId="0" xr:uid="{A08B13A9-2EF4-41E6-BDF5-10D983B96DD2}">
      <text>
        <r>
          <rPr>
            <sz val="9"/>
            <color indexed="81"/>
            <rFont val="Tahoma"/>
            <family val="2"/>
          </rPr>
          <t>Relacionar el nombre del proceso, objetivo, política o componente (en el caso del PAAC) sobre el que se va a formular o reportar avance de sus actividades.</t>
        </r>
      </text>
    </comment>
    <comment ref="B5" authorId="0" shapeId="0" xr:uid="{B7DE3001-CE8E-4B45-99BE-758843A41572}">
      <text>
        <r>
          <rPr>
            <sz val="9"/>
            <color indexed="81"/>
            <rFont val="Tahoma"/>
            <family val="2"/>
          </rPr>
          <t>Relacionar las actividades o tareas a ejecutar asociadas al Plan o Actividad General</t>
        </r>
      </text>
    </comment>
    <comment ref="C5" authorId="0" shapeId="0" xr:uid="{B411B076-9723-4B96-BF72-AE77E1F09215}">
      <text>
        <r>
          <rPr>
            <sz val="9"/>
            <color indexed="81"/>
            <rFont val="Tahoma"/>
            <family val="2"/>
          </rPr>
          <t xml:space="preserve">
Informativo</t>
        </r>
      </text>
    </comment>
    <comment ref="G5" authorId="0" shapeId="0" xr:uid="{3090A29F-4A9E-4108-A5BC-C786D4CE52DF}">
      <text>
        <r>
          <rPr>
            <sz val="9"/>
            <color indexed="81"/>
            <rFont val="Tahoma"/>
            <family val="2"/>
          </rPr>
          <t xml:space="preserve">
Informativo</t>
        </r>
      </text>
    </comment>
    <comment ref="Z5" authorId="0" shapeId="0" xr:uid="{1EA707D8-7ED6-4F7E-91E0-69AB4F5C3D08}">
      <text>
        <r>
          <rPr>
            <sz val="9"/>
            <color indexed="81"/>
            <rFont val="Tahoma"/>
            <family val="2"/>
          </rPr>
          <t xml:space="preserve">Relacione la dependencia y/o funcionario responsable de realizar la actividad o tarea
</t>
        </r>
      </text>
    </comment>
    <comment ref="C6" authorId="0" shapeId="0" xr:uid="{D7ACAAB2-EA89-4333-B7FD-75278498C221}">
      <text>
        <r>
          <rPr>
            <sz val="9"/>
            <color indexed="81"/>
            <rFont val="Tahoma"/>
            <family val="2"/>
          </rPr>
          <t xml:space="preserve">
Relacionar el Nombre del indicador. Si el cronograma se encuentra asociado a una actividad del PAG, colocar el que se encuentra en el Plan </t>
        </r>
      </text>
    </comment>
    <comment ref="D6" authorId="0" shapeId="0" xr:uid="{33226F61-AADE-4209-9241-4E94566DDA08}">
      <text>
        <r>
          <rPr>
            <sz val="9"/>
            <color indexed="81"/>
            <rFont val="Tahoma"/>
            <family val="2"/>
          </rPr>
          <t xml:space="preserve">
Relacionar la variable 1 que hace parte de la formula del indicador.</t>
        </r>
      </text>
    </comment>
    <comment ref="E6" authorId="0" shapeId="0" xr:uid="{4351FD9B-329A-48C9-B5DE-DCC6448CEA78}">
      <text>
        <r>
          <rPr>
            <sz val="9"/>
            <color indexed="81"/>
            <rFont val="Tahoma"/>
            <family val="2"/>
          </rPr>
          <t xml:space="preserve">
Relacionar la variable 2 que hace parte de la formula del indicador.</t>
        </r>
      </text>
    </comment>
    <comment ref="F6" authorId="0" shapeId="0" xr:uid="{B4EFE17D-0869-4AA2-B2F9-D563A9B54989}">
      <text>
        <r>
          <rPr>
            <sz val="9"/>
            <color indexed="81"/>
            <rFont val="Tahoma"/>
            <family val="2"/>
          </rPr>
          <t xml:space="preserve">
Seleccionar la frecuencia de reporte de la lista desplegable.</t>
        </r>
      </text>
    </comment>
    <comment ref="G6" authorId="0" shapeId="0" xr:uid="{1622EA48-859F-4C18-B24D-313D15151925}">
      <text>
        <r>
          <rPr>
            <sz val="9"/>
            <color indexed="81"/>
            <rFont val="Tahoma"/>
            <family val="2"/>
          </rPr>
          <t xml:space="preserve">
Informativo: asociado a las metas de las actividades.</t>
        </r>
      </text>
    </comment>
    <comment ref="I6" authorId="0" shapeId="0" xr:uid="{AD34C262-1AD0-40A7-AEEE-5E8B60130654}">
      <text>
        <r>
          <rPr>
            <sz val="9"/>
            <color indexed="81"/>
            <rFont val="Tahoma"/>
            <family val="2"/>
          </rPr>
          <t xml:space="preserve">
Informativo: Donde se relacionan las metas por mes en que se proyecta reportar.</t>
        </r>
      </text>
    </comment>
    <comment ref="U6" authorId="0" shapeId="0" xr:uid="{16D4512E-F41C-4A3E-BB8F-73C9BF3A83B4}">
      <text>
        <r>
          <rPr>
            <sz val="9"/>
            <color indexed="81"/>
            <rFont val="Tahoma"/>
            <family val="2"/>
          </rPr>
          <t xml:space="preserve">
Este espacio aplica solo para el componente SST</t>
        </r>
      </text>
    </comment>
    <comment ref="V6" authorId="0" shapeId="0" xr:uid="{9A1FF108-2FAA-4C86-AB9D-AC1C5116A38F}">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6486F175-3439-4AAB-8D2C-C7F655BA9CF8}">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D2C37E18-65EC-4FFC-B103-9D0DDBB081A7}">
      <text>
        <r>
          <rPr>
            <sz val="9"/>
            <color indexed="81"/>
            <rFont val="Tahoma"/>
            <family val="2"/>
          </rPr>
          <t xml:space="preserve">
Relacione o describa la gestión realizada frente a la ejecución o avance de la actividad o tarea</t>
        </r>
      </text>
    </comment>
    <comment ref="Y6" authorId="0" shapeId="0" xr:uid="{7457AF19-99DC-4023-8729-9434BB8FA0A8}">
      <text>
        <r>
          <rPr>
            <sz val="9"/>
            <color indexed="81"/>
            <rFont val="Tahoma"/>
            <family val="2"/>
          </rPr>
          <t xml:space="preserve">Este espacio exclusivo para la OAP, en donde se relaciona el análisis correspondiente a lo reportado por las areas 
</t>
        </r>
      </text>
    </comment>
    <comment ref="G7" authorId="0" shapeId="0" xr:uid="{6A8BF47B-419B-4F8B-BFA1-9A33A24D7908}">
      <text>
        <r>
          <rPr>
            <sz val="9"/>
            <color indexed="81"/>
            <rFont val="Tahoma"/>
            <family val="2"/>
          </rPr>
          <t xml:space="preserve">
Realacionar la cifra que corresponde a la Línea o punto de partida en que inicia la actividad</t>
        </r>
      </text>
    </comment>
    <comment ref="H7" authorId="0" shapeId="0" xr:uid="{33158478-126C-41D3-B183-563DE4818FBA}">
      <text>
        <r>
          <rPr>
            <sz val="9"/>
            <color indexed="81"/>
            <rFont val="Tahoma"/>
            <family val="2"/>
          </rPr>
          <t xml:space="preserve">
Relacionar en número la meta que corresponde a la ejecución en el año de la actividad.</t>
        </r>
      </text>
    </comment>
    <comment ref="I7" authorId="0" shapeId="0" xr:uid="{DB710323-AD04-4969-AFFC-B15A2F9765D7}">
      <text>
        <r>
          <rPr>
            <sz val="9"/>
            <color indexed="81"/>
            <rFont val="Tahoma"/>
            <family val="2"/>
          </rPr>
          <t xml:space="preserve">
Relacionar y proyectar por mes la meta del año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F27B2F8C-315C-4F67-9766-2A897EA9F6F8}">
      <text>
        <r>
          <rPr>
            <sz val="9"/>
            <color indexed="81"/>
            <rFont val="Tahoma"/>
            <family val="2"/>
          </rPr>
          <t>En este espacio, relacionar el nombre de la actividad asociada al plan, o plan o componente o cronograma.</t>
        </r>
      </text>
    </comment>
    <comment ref="A5" authorId="0" shapeId="0" xr:uid="{899E3B5E-AE93-4FF7-B151-D92DB69D02F1}">
      <text>
        <r>
          <rPr>
            <sz val="9"/>
            <color indexed="81"/>
            <rFont val="Tahoma"/>
            <family val="2"/>
          </rPr>
          <t>Relacionar el nombre del proceso, objetivo, política o componente (en el caso del PAAC) sobre el que se va a formular o reportar avance de sus actividades.</t>
        </r>
      </text>
    </comment>
    <comment ref="B5" authorId="0" shapeId="0" xr:uid="{4411AC9F-7274-4DCA-9557-7754DD3BDF0C}">
      <text>
        <r>
          <rPr>
            <sz val="9"/>
            <color indexed="81"/>
            <rFont val="Tahoma"/>
            <family val="2"/>
          </rPr>
          <t>Relacionar las actividades o tareas a ejecutar asociadas al Plan o Actividad General</t>
        </r>
      </text>
    </comment>
    <comment ref="C5" authorId="0" shapeId="0" xr:uid="{9AEFDB30-7339-4A94-AD74-F9A92BD0BA4C}">
      <text>
        <r>
          <rPr>
            <sz val="9"/>
            <color indexed="81"/>
            <rFont val="Tahoma"/>
            <family val="2"/>
          </rPr>
          <t xml:space="preserve">
Informativo</t>
        </r>
      </text>
    </comment>
    <comment ref="G5" authorId="0" shapeId="0" xr:uid="{59096B59-1BAF-4092-9CDD-4F672A5DF2C8}">
      <text>
        <r>
          <rPr>
            <sz val="9"/>
            <color indexed="81"/>
            <rFont val="Tahoma"/>
            <family val="2"/>
          </rPr>
          <t xml:space="preserve">
Informativo</t>
        </r>
      </text>
    </comment>
    <comment ref="Z5" authorId="0" shapeId="0" xr:uid="{CE234DB8-BF58-4349-A6B1-5D165A556473}">
      <text>
        <r>
          <rPr>
            <sz val="9"/>
            <color indexed="81"/>
            <rFont val="Tahoma"/>
            <family val="2"/>
          </rPr>
          <t xml:space="preserve">Relacione la dependencia y/o funcionario responsable de realizar la actividad o tarea
</t>
        </r>
      </text>
    </comment>
    <comment ref="C6" authorId="0" shapeId="0" xr:uid="{EFC2366D-66D6-433A-9B3E-958970FCF9D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590C91CB-6409-4B50-B9B6-C07A0BC6C86F}">
      <text>
        <r>
          <rPr>
            <sz val="9"/>
            <color indexed="81"/>
            <rFont val="Tahoma"/>
            <family val="2"/>
          </rPr>
          <t xml:space="preserve">
Relacionar la variable 1 que hace parte de la formula del indicador.</t>
        </r>
      </text>
    </comment>
    <comment ref="E6" authorId="0" shapeId="0" xr:uid="{B0A32376-1A08-48C5-BD1F-12D5CCC217E6}">
      <text>
        <r>
          <rPr>
            <sz val="9"/>
            <color indexed="81"/>
            <rFont val="Tahoma"/>
            <family val="2"/>
          </rPr>
          <t xml:space="preserve">
Relacionar la variable 2 que hace parte de la formula del indicador.</t>
        </r>
      </text>
    </comment>
    <comment ref="F6" authorId="0" shapeId="0" xr:uid="{52A80D22-3F45-461B-B193-1D94E04781BA}">
      <text>
        <r>
          <rPr>
            <sz val="9"/>
            <color indexed="81"/>
            <rFont val="Tahoma"/>
            <family val="2"/>
          </rPr>
          <t xml:space="preserve">
Seleccionar la frecuencia de reporte de la lista desplegable.</t>
        </r>
      </text>
    </comment>
    <comment ref="G6" authorId="0" shapeId="0" xr:uid="{7C3F4F25-50D7-47BF-AC74-8B9B338816AA}">
      <text>
        <r>
          <rPr>
            <sz val="9"/>
            <color indexed="81"/>
            <rFont val="Tahoma"/>
            <family val="2"/>
          </rPr>
          <t xml:space="preserve">
Informativo: asociado a las metas de las actividades.</t>
        </r>
      </text>
    </comment>
    <comment ref="I6" authorId="0" shapeId="0" xr:uid="{56DA2007-3937-4999-B8BD-DACC9C0D707F}">
      <text>
        <r>
          <rPr>
            <sz val="9"/>
            <color indexed="81"/>
            <rFont val="Tahoma"/>
            <family val="2"/>
          </rPr>
          <t xml:space="preserve">
Informativo: Donde se relacionan las metas por mes en que se proyecta reportar.</t>
        </r>
      </text>
    </comment>
    <comment ref="U6" authorId="0" shapeId="0" xr:uid="{2204EC55-ECFA-4F33-B31A-871F367CA9BD}">
      <text>
        <r>
          <rPr>
            <sz val="9"/>
            <color indexed="81"/>
            <rFont val="Tahoma"/>
            <family val="2"/>
          </rPr>
          <t xml:space="preserve">
Este espacio aplica solo para el componente SST</t>
        </r>
      </text>
    </comment>
    <comment ref="V6" authorId="0" shapeId="0" xr:uid="{790AD2E6-D028-4575-8681-526C3B303EE8}">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F6BB3E95-50A4-456A-B8C2-3C151EFBD9C0}">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9335FC28-AC19-4E2C-9C2C-1F88D83C75AE}">
      <text>
        <r>
          <rPr>
            <sz val="9"/>
            <color indexed="81"/>
            <rFont val="Tahoma"/>
            <family val="2"/>
          </rPr>
          <t xml:space="preserve">
Relacione o describa la gestión realizada frente a la ejecución o avance de la actividad o tarea</t>
        </r>
      </text>
    </comment>
    <comment ref="Y6" authorId="0" shapeId="0" xr:uid="{85ED475D-B1E4-4A15-A672-277FE44E931B}">
      <text>
        <r>
          <rPr>
            <sz val="9"/>
            <color indexed="81"/>
            <rFont val="Tahoma"/>
            <family val="2"/>
          </rPr>
          <t xml:space="preserve">Este espacio exclusivo para la OAP, en donde se relaciona el análisis correspondiente a lo reportado por las areas 
</t>
        </r>
      </text>
    </comment>
    <comment ref="G7" authorId="0" shapeId="0" xr:uid="{E4384B0E-586A-45CC-82DC-C3511665D782}">
      <text>
        <r>
          <rPr>
            <sz val="9"/>
            <color indexed="81"/>
            <rFont val="Tahoma"/>
            <family val="2"/>
          </rPr>
          <t xml:space="preserve">
Realacionar la cifra que corresponde a la Línea o punto de partida en que inicia la actividad</t>
        </r>
      </text>
    </comment>
    <comment ref="H7" authorId="0" shapeId="0" xr:uid="{AF00E182-A406-4FDD-A3F5-34DEAC14A1BA}">
      <text>
        <r>
          <rPr>
            <sz val="9"/>
            <color indexed="81"/>
            <rFont val="Tahoma"/>
            <family val="2"/>
          </rPr>
          <t xml:space="preserve">
Relacionar en número la meta que corresponde a la ejecución en el año de la actividad.</t>
        </r>
      </text>
    </comment>
    <comment ref="I7" authorId="0" shapeId="0" xr:uid="{8597681F-5573-4AE9-9516-2F2964B5E452}">
      <text>
        <r>
          <rPr>
            <sz val="9"/>
            <color indexed="81"/>
            <rFont val="Tahoma"/>
            <family val="2"/>
          </rPr>
          <t xml:space="preserve">
Relacionar y proyectar por mes la meta del año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570FC390-3538-4598-99DB-1F3A0F92F668}">
      <text>
        <r>
          <rPr>
            <sz val="9"/>
            <color indexed="81"/>
            <rFont val="Tahoma"/>
            <family val="2"/>
          </rPr>
          <t>En este espacio, relacionar el nombre de la actividad asociada al plan, o plan o componente o cronograma.</t>
        </r>
      </text>
    </comment>
    <comment ref="A5" authorId="0" shapeId="0" xr:uid="{2AEAAEAE-F69C-4D57-8AFC-5601D88E4A1E}">
      <text>
        <r>
          <rPr>
            <sz val="9"/>
            <color indexed="81"/>
            <rFont val="Tahoma"/>
            <family val="2"/>
          </rPr>
          <t>Relacionar el nombre del proceso, objetivo, política o componente (en el caso del PAAC) sobre el que se va a formular o reportar avance de sus actividades.</t>
        </r>
      </text>
    </comment>
    <comment ref="B5" authorId="0" shapeId="0" xr:uid="{33C53C0F-48A9-4228-B09F-EBC15D692262}">
      <text>
        <r>
          <rPr>
            <sz val="9"/>
            <color indexed="81"/>
            <rFont val="Tahoma"/>
            <family val="2"/>
          </rPr>
          <t>Relacionar las actividades o tareas a ejecutar asociadas al Plan o Actividad General</t>
        </r>
      </text>
    </comment>
    <comment ref="C5" authorId="0" shapeId="0" xr:uid="{C98A8580-DD1A-44AF-AB64-F65CC631F9E9}">
      <text>
        <r>
          <rPr>
            <sz val="9"/>
            <color indexed="81"/>
            <rFont val="Tahoma"/>
            <family val="2"/>
          </rPr>
          <t xml:space="preserve">
Informativo</t>
        </r>
      </text>
    </comment>
    <comment ref="G5" authorId="0" shapeId="0" xr:uid="{6599CD07-9A3D-404F-A580-42F19D796BC9}">
      <text>
        <r>
          <rPr>
            <sz val="9"/>
            <color indexed="81"/>
            <rFont val="Tahoma"/>
            <family val="2"/>
          </rPr>
          <t xml:space="preserve">
Informativo</t>
        </r>
      </text>
    </comment>
    <comment ref="Z5" authorId="0" shapeId="0" xr:uid="{EE29B4A1-B2B9-42BA-BFF9-076BB6F7FF27}">
      <text>
        <r>
          <rPr>
            <sz val="9"/>
            <color indexed="81"/>
            <rFont val="Tahoma"/>
            <family val="2"/>
          </rPr>
          <t xml:space="preserve">Relacione la dependencia y/o funcionario responsable de realizar la actividad o tarea
</t>
        </r>
      </text>
    </comment>
    <comment ref="C6" authorId="0" shapeId="0" xr:uid="{6C09FCBB-EFBA-470B-A8F8-B36FA6CB824A}">
      <text>
        <r>
          <rPr>
            <sz val="9"/>
            <color indexed="81"/>
            <rFont val="Tahoma"/>
            <family val="2"/>
          </rPr>
          <t xml:space="preserve">
Relacionar el Nombre del indicador. Si el cronograma se encuentra asociado a una actividad del PAG, colocar el que se encuentra en el Plan </t>
        </r>
      </text>
    </comment>
    <comment ref="D6" authorId="0" shapeId="0" xr:uid="{D808F988-8F7E-44BB-B086-33A86DAE6301}">
      <text>
        <r>
          <rPr>
            <sz val="9"/>
            <color indexed="81"/>
            <rFont val="Tahoma"/>
            <family val="2"/>
          </rPr>
          <t xml:space="preserve">
Relacionar la variable 1 que hace parte de la formula del indicador.</t>
        </r>
      </text>
    </comment>
    <comment ref="E6" authorId="0" shapeId="0" xr:uid="{183E5442-DA78-4628-B0C2-FCE827BBF9B5}">
      <text>
        <r>
          <rPr>
            <sz val="9"/>
            <color indexed="81"/>
            <rFont val="Tahoma"/>
            <family val="2"/>
          </rPr>
          <t xml:space="preserve">
Relacionar la variable 2 que hace parte de la formula del indicador.</t>
        </r>
      </text>
    </comment>
    <comment ref="F6" authorId="0" shapeId="0" xr:uid="{2E1E927A-9082-4949-B3C7-69F96FF8820E}">
      <text>
        <r>
          <rPr>
            <sz val="9"/>
            <color indexed="81"/>
            <rFont val="Tahoma"/>
            <family val="2"/>
          </rPr>
          <t xml:space="preserve">
Seleccionar la frecuencia de reporte de la lista desplegable.</t>
        </r>
      </text>
    </comment>
    <comment ref="G6" authorId="0" shapeId="0" xr:uid="{556468F1-BA45-4A61-9633-107B272CD116}">
      <text>
        <r>
          <rPr>
            <sz val="9"/>
            <color indexed="81"/>
            <rFont val="Tahoma"/>
            <family val="2"/>
          </rPr>
          <t xml:space="preserve">
Informativo: asociado a las metas de las actividades.</t>
        </r>
      </text>
    </comment>
    <comment ref="I6" authorId="0" shapeId="0" xr:uid="{979FC427-8559-49CC-B557-73E45FA5B009}">
      <text>
        <r>
          <rPr>
            <sz val="9"/>
            <color indexed="81"/>
            <rFont val="Tahoma"/>
            <family val="2"/>
          </rPr>
          <t xml:space="preserve">
Informativo: Donde se relacionan las metas por mes en que se proyecta reportar.</t>
        </r>
      </text>
    </comment>
    <comment ref="U6" authorId="0" shapeId="0" xr:uid="{80383FED-386C-436A-AA64-A2069CAD50E7}">
      <text>
        <r>
          <rPr>
            <sz val="9"/>
            <color indexed="81"/>
            <rFont val="Tahoma"/>
            <family val="2"/>
          </rPr>
          <t xml:space="preserve">
Este espacio aplica solo para el componente SST</t>
        </r>
      </text>
    </comment>
    <comment ref="V6" authorId="0" shapeId="0" xr:uid="{A36A0D2C-B13D-4E34-B862-2D5655AB2D76}">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8243F340-5E33-430C-B4E8-CB189A79C5C2}">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9A6FEE73-9716-44D1-B23C-ECE907D70409}">
      <text>
        <r>
          <rPr>
            <sz val="9"/>
            <color indexed="81"/>
            <rFont val="Tahoma"/>
            <family val="2"/>
          </rPr>
          <t xml:space="preserve">
Relacione o describa la gestión realizada frente a la ejecución o avance de la actividad o tarea</t>
        </r>
      </text>
    </comment>
    <comment ref="Y6" authorId="0" shapeId="0" xr:uid="{9A6CA615-78BA-4D78-AB30-F8F317D0B1EF}">
      <text>
        <r>
          <rPr>
            <sz val="9"/>
            <color indexed="81"/>
            <rFont val="Tahoma"/>
            <family val="2"/>
          </rPr>
          <t xml:space="preserve">Este espacio exclusivo para la OAP, en donde se relaciona el análisis correspondiente a lo reportado por las areas 
</t>
        </r>
      </text>
    </comment>
    <comment ref="G7" authorId="0" shapeId="0" xr:uid="{254B1983-184C-46E2-AB48-F6C0F18BED0F}">
      <text>
        <r>
          <rPr>
            <sz val="9"/>
            <color indexed="81"/>
            <rFont val="Tahoma"/>
            <family val="2"/>
          </rPr>
          <t xml:space="preserve">
Realacionar la cifra que corresponde a la Línea o punto de partida en que inicia la actividad</t>
        </r>
      </text>
    </comment>
    <comment ref="H7" authorId="0" shapeId="0" xr:uid="{1A92123D-8890-4A68-B709-1CD3B29B383A}">
      <text>
        <r>
          <rPr>
            <sz val="9"/>
            <color indexed="81"/>
            <rFont val="Tahoma"/>
            <family val="2"/>
          </rPr>
          <t xml:space="preserve">
Relacionar en número la meta que corresponde a la ejecución en el año de la actividad.</t>
        </r>
      </text>
    </comment>
    <comment ref="I7" authorId="0" shapeId="0" xr:uid="{DBF22670-EAB8-423C-B191-7663B27D77B6}">
      <text>
        <r>
          <rPr>
            <sz val="9"/>
            <color indexed="81"/>
            <rFont val="Tahoma"/>
            <family val="2"/>
          </rPr>
          <t xml:space="preserve">
Relacionar y proyectar por mes la meta del año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80F2BBF3-E7E7-4BE6-B054-342D06D894FA}">
      <text>
        <r>
          <rPr>
            <sz val="9"/>
            <color indexed="81"/>
            <rFont val="Tahoma"/>
            <family val="2"/>
          </rPr>
          <t>En este espacio, relacionar el nombre de la actividad asociada al plan, o plan o componente o cronograma.</t>
        </r>
      </text>
    </comment>
    <comment ref="A5" authorId="0" shapeId="0" xr:uid="{644D1513-4091-449C-952C-05590FDEB953}">
      <text>
        <r>
          <rPr>
            <sz val="9"/>
            <color indexed="81"/>
            <rFont val="Tahoma"/>
            <family val="2"/>
          </rPr>
          <t>Relacionar el nombre del proceso, objetivo, política o componente (en el caso del PAAC) sobre el que se va a formular o reportar avance de sus actividades.</t>
        </r>
      </text>
    </comment>
    <comment ref="B5" authorId="0" shapeId="0" xr:uid="{C5930AD9-33C2-46D4-A7A6-129FA7C8D29B}">
      <text>
        <r>
          <rPr>
            <sz val="9"/>
            <color indexed="81"/>
            <rFont val="Tahoma"/>
            <family val="2"/>
          </rPr>
          <t>Relacionar las actividades o tareas a ejecutar asociadas al Plan o Actividad General</t>
        </r>
      </text>
    </comment>
    <comment ref="C5" authorId="0" shapeId="0" xr:uid="{A1D6F011-D0EB-42E5-95BB-82255653A5E4}">
      <text>
        <r>
          <rPr>
            <sz val="9"/>
            <color indexed="81"/>
            <rFont val="Tahoma"/>
            <family val="2"/>
          </rPr>
          <t xml:space="preserve">
Informativo</t>
        </r>
      </text>
    </comment>
    <comment ref="G5" authorId="0" shapeId="0" xr:uid="{808A706F-2084-4F60-BEF4-26C94A4AB243}">
      <text>
        <r>
          <rPr>
            <sz val="9"/>
            <color indexed="81"/>
            <rFont val="Tahoma"/>
            <family val="2"/>
          </rPr>
          <t xml:space="preserve">
Informativo</t>
        </r>
      </text>
    </comment>
    <comment ref="Z5" authorId="0" shapeId="0" xr:uid="{410EE3A1-0E00-4C9F-B154-4278BD05D9F9}">
      <text>
        <r>
          <rPr>
            <sz val="9"/>
            <color indexed="81"/>
            <rFont val="Tahoma"/>
            <family val="2"/>
          </rPr>
          <t xml:space="preserve">Relacione la dependencia y/o funcionario responsable de realizar la actividad o tarea
</t>
        </r>
      </text>
    </comment>
    <comment ref="C6" authorId="0" shapeId="0" xr:uid="{B604BD1C-DB4C-445A-8E2F-7767110A7246}">
      <text>
        <r>
          <rPr>
            <sz val="9"/>
            <color indexed="81"/>
            <rFont val="Tahoma"/>
            <family val="2"/>
          </rPr>
          <t xml:space="preserve">
Relacionar el Nombre del indicador. Si el cronograma se encuentra asociado a una actividad del PAG, colocar el que se encuentra en el Plan </t>
        </r>
      </text>
    </comment>
    <comment ref="D6" authorId="0" shapeId="0" xr:uid="{49791EFD-4549-4587-A1DD-ACA98A91196D}">
      <text>
        <r>
          <rPr>
            <sz val="9"/>
            <color indexed="81"/>
            <rFont val="Tahoma"/>
            <family val="2"/>
          </rPr>
          <t xml:space="preserve">
Relacionar la variable 1 que hace parte de la formula del indicador.</t>
        </r>
      </text>
    </comment>
    <comment ref="E6" authorId="0" shapeId="0" xr:uid="{76D5393F-53EE-4FC9-8F86-B91A44844BB8}">
      <text>
        <r>
          <rPr>
            <sz val="9"/>
            <color indexed="81"/>
            <rFont val="Tahoma"/>
            <family val="2"/>
          </rPr>
          <t xml:space="preserve">
Relacionar la variable 2 que hace parte de la formula del indicador.</t>
        </r>
      </text>
    </comment>
    <comment ref="F6" authorId="0" shapeId="0" xr:uid="{56510E2F-0410-4281-94D5-9CC73E0E7171}">
      <text>
        <r>
          <rPr>
            <sz val="9"/>
            <color indexed="81"/>
            <rFont val="Tahoma"/>
            <family val="2"/>
          </rPr>
          <t xml:space="preserve">
Seleccionar la frecuencia de reporte de la lista desplegable.</t>
        </r>
      </text>
    </comment>
    <comment ref="G6" authorId="0" shapeId="0" xr:uid="{3C0C5F36-C767-41E4-9BA0-D2737C9D095F}">
      <text>
        <r>
          <rPr>
            <sz val="9"/>
            <color indexed="81"/>
            <rFont val="Tahoma"/>
            <family val="2"/>
          </rPr>
          <t xml:space="preserve">
Informativo: asociado a las metas de las actividades.</t>
        </r>
      </text>
    </comment>
    <comment ref="I6" authorId="0" shapeId="0" xr:uid="{23A65A6A-4C86-401F-9F9A-22B55F9C06CF}">
      <text>
        <r>
          <rPr>
            <sz val="9"/>
            <color indexed="81"/>
            <rFont val="Tahoma"/>
            <family val="2"/>
          </rPr>
          <t xml:space="preserve">
Informativo: Donde se relacionan las metas por mes en que se proyecta reportar.</t>
        </r>
      </text>
    </comment>
    <comment ref="U6" authorId="0" shapeId="0" xr:uid="{D9D964D1-64D9-47E3-A3F7-FE62D5C8A865}">
      <text>
        <r>
          <rPr>
            <sz val="9"/>
            <color indexed="81"/>
            <rFont val="Tahoma"/>
            <family val="2"/>
          </rPr>
          <t xml:space="preserve">
Este espacio aplica solo para el componente SST</t>
        </r>
      </text>
    </comment>
    <comment ref="V6" authorId="0" shapeId="0" xr:uid="{C2EEC660-5C2D-4906-9669-A39BC80643C2}">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4A90D83D-AA11-41FD-93D9-1785131ED944}">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76ABA7C5-5B7C-40EF-A0E7-61729BD2278E}">
      <text>
        <r>
          <rPr>
            <sz val="9"/>
            <color indexed="81"/>
            <rFont val="Tahoma"/>
            <family val="2"/>
          </rPr>
          <t xml:space="preserve">
Relacione o describa la gestión realizada frente a la ejecución o avance de la actividad o tarea</t>
        </r>
      </text>
    </comment>
    <comment ref="Y6" authorId="0" shapeId="0" xr:uid="{E68F9F8E-BB16-4C51-ABEE-A1B80E099E85}">
      <text>
        <r>
          <rPr>
            <sz val="9"/>
            <color indexed="81"/>
            <rFont val="Tahoma"/>
            <family val="2"/>
          </rPr>
          <t xml:space="preserve">Este espacio exclusivo para la OAP, en donde se relaciona el análisis correspondiente a lo reportado por las areas 
</t>
        </r>
      </text>
    </comment>
    <comment ref="G7" authorId="0" shapeId="0" xr:uid="{131ACEC0-F87E-4CE9-B488-0F01CEA138E8}">
      <text>
        <r>
          <rPr>
            <sz val="9"/>
            <color indexed="81"/>
            <rFont val="Tahoma"/>
            <family val="2"/>
          </rPr>
          <t xml:space="preserve">
Realacionar la cifra que corresponde a la Línea o punto de partida en que inicia la actividad</t>
        </r>
      </text>
    </comment>
    <comment ref="H7" authorId="0" shapeId="0" xr:uid="{A81411D1-CB4A-4770-ACA2-7EF685DBDD97}">
      <text>
        <r>
          <rPr>
            <sz val="9"/>
            <color indexed="81"/>
            <rFont val="Tahoma"/>
            <family val="2"/>
          </rPr>
          <t xml:space="preserve">
Relacionar en número la meta que corresponde a la ejecución en el año de la actividad.</t>
        </r>
      </text>
    </comment>
    <comment ref="I7" authorId="0" shapeId="0" xr:uid="{DC069E74-8868-4BAF-9D94-644D94A8337B}">
      <text>
        <r>
          <rPr>
            <sz val="9"/>
            <color indexed="81"/>
            <rFont val="Tahoma"/>
            <family val="2"/>
          </rPr>
          <t xml:space="preserve">
Relacionar y proyectar por mes la meta del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4C9DAF76-A76E-4325-BA8E-C957DD7B88FC}">
      <text>
        <r>
          <rPr>
            <sz val="9"/>
            <color indexed="81"/>
            <rFont val="Tahoma"/>
            <family val="2"/>
          </rPr>
          <t>En este espacio, relacionar el nombre de la actividad asociada al plan, o plan o componente o cronograma.</t>
        </r>
      </text>
    </comment>
    <comment ref="A5" authorId="0" shapeId="0" xr:uid="{6AE870C7-D27F-4CE2-9E37-984A5A42A063}">
      <text>
        <r>
          <rPr>
            <sz val="9"/>
            <color indexed="81"/>
            <rFont val="Tahoma"/>
            <family val="2"/>
          </rPr>
          <t>Relacionar el nombre del proceso, objetivo, política o componente (en el caso del PAAC) sobre el que se va a formular o reportar avance de sus actividades.</t>
        </r>
      </text>
    </comment>
    <comment ref="B5" authorId="0" shapeId="0" xr:uid="{80BB9D2F-5AE3-4120-93FC-100C8B55B38F}">
      <text>
        <r>
          <rPr>
            <sz val="9"/>
            <color indexed="81"/>
            <rFont val="Tahoma"/>
            <family val="2"/>
          </rPr>
          <t>Relacionar las actividades o tareas a ejecutar asociadas al Plan o Actividad General</t>
        </r>
      </text>
    </comment>
    <comment ref="C5" authorId="0" shapeId="0" xr:uid="{72E4C0FB-5042-4D31-928C-32779CBBCBE9}">
      <text>
        <r>
          <rPr>
            <sz val="9"/>
            <color indexed="81"/>
            <rFont val="Tahoma"/>
            <family val="2"/>
          </rPr>
          <t xml:space="preserve">
Informativo</t>
        </r>
      </text>
    </comment>
    <comment ref="G5" authorId="0" shapeId="0" xr:uid="{C934C439-0FFD-4495-88E2-FBB9B3707773}">
      <text>
        <r>
          <rPr>
            <sz val="9"/>
            <color indexed="81"/>
            <rFont val="Tahoma"/>
            <family val="2"/>
          </rPr>
          <t xml:space="preserve">
Informativo</t>
        </r>
      </text>
    </comment>
    <comment ref="AA5" authorId="0" shapeId="0" xr:uid="{5CBB1D27-03CF-4BC9-8955-F1F4DEADAA1E}">
      <text>
        <r>
          <rPr>
            <sz val="9"/>
            <color indexed="81"/>
            <rFont val="Tahoma"/>
            <family val="2"/>
          </rPr>
          <t xml:space="preserve">Relacione la dependencia y/o funcionario responsable de realizar la actividad o tarea
</t>
        </r>
      </text>
    </comment>
    <comment ref="C6" authorId="0" shapeId="0" xr:uid="{01415B26-96F3-4B6E-A4BB-F37E3493AB7F}">
      <text>
        <r>
          <rPr>
            <sz val="9"/>
            <color indexed="81"/>
            <rFont val="Tahoma"/>
            <family val="2"/>
          </rPr>
          <t xml:space="preserve">
Relacionar el Nombre del indicador. Si el cronograma se encuentra asociado a una actividad del PAG, colocar el que se encuentra en el Plan </t>
        </r>
      </text>
    </comment>
    <comment ref="D6" authorId="0" shapeId="0" xr:uid="{E89EDDE0-979D-4D98-AA4E-8C5CA4543EF4}">
      <text>
        <r>
          <rPr>
            <sz val="9"/>
            <color indexed="81"/>
            <rFont val="Tahoma"/>
            <family val="2"/>
          </rPr>
          <t xml:space="preserve">
Relacionar la variable 1 que hace parte de la formula del indicador.</t>
        </r>
      </text>
    </comment>
    <comment ref="E6" authorId="0" shapeId="0" xr:uid="{4F4EA3B8-531A-45EF-B8A7-30D8396933C4}">
      <text>
        <r>
          <rPr>
            <sz val="9"/>
            <color indexed="81"/>
            <rFont val="Tahoma"/>
            <family val="2"/>
          </rPr>
          <t xml:space="preserve">
Relacionar la variable 2 que hace parte de la formula del indicador.</t>
        </r>
      </text>
    </comment>
    <comment ref="F6" authorId="0" shapeId="0" xr:uid="{7F296412-515A-482A-82E0-80A2AB014182}">
      <text>
        <r>
          <rPr>
            <sz val="9"/>
            <color indexed="81"/>
            <rFont val="Tahoma"/>
            <family val="2"/>
          </rPr>
          <t xml:space="preserve">
Seleccionar la frecuencia de reporte de la lista desplegable.</t>
        </r>
      </text>
    </comment>
    <comment ref="G6" authorId="0" shapeId="0" xr:uid="{6003DFA2-3FC0-408D-ACC3-C07C2D11BBD8}">
      <text>
        <r>
          <rPr>
            <sz val="9"/>
            <color indexed="81"/>
            <rFont val="Tahoma"/>
            <family val="2"/>
          </rPr>
          <t xml:space="preserve">
Informativo: asociado a las metas de las actividades.</t>
        </r>
      </text>
    </comment>
    <comment ref="I6" authorId="0" shapeId="0" xr:uid="{E4820968-9B58-45C9-8473-2AC6654F2911}">
      <text>
        <r>
          <rPr>
            <sz val="9"/>
            <color indexed="81"/>
            <rFont val="Tahoma"/>
            <family val="2"/>
          </rPr>
          <t xml:space="preserve">
Informativo: Donde se relacionan las metas por mes en que se proyecta reportar.</t>
        </r>
      </text>
    </comment>
    <comment ref="U6" authorId="0" shapeId="0" xr:uid="{3F666B4B-5093-4C41-9421-B366E768D2ED}">
      <text>
        <r>
          <rPr>
            <sz val="9"/>
            <color indexed="81"/>
            <rFont val="Tahoma"/>
            <family val="2"/>
          </rPr>
          <t xml:space="preserve">
Este espacio aplica solo para el componente SST</t>
        </r>
      </text>
    </comment>
    <comment ref="V6" authorId="0" shapeId="0" xr:uid="{72CBF30F-9D8A-4686-A102-1461EDA4708E}">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30A4F1CA-1A10-4DBC-A1CD-4B64938A93FA}">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2C22EE7A-71BF-47E0-93A0-7103B77B82EF}">
      <text>
        <r>
          <rPr>
            <sz val="9"/>
            <color indexed="81"/>
            <rFont val="Tahoma"/>
            <family val="2"/>
          </rPr>
          <t xml:space="preserve">
Relacione o describa la gestión realizada frente a la ejecución o avance de la actividad o tarea</t>
        </r>
      </text>
    </comment>
    <comment ref="Z6" authorId="0" shapeId="0" xr:uid="{336221D4-B7CB-48A7-B0E9-BBFB3C11630C}">
      <text>
        <r>
          <rPr>
            <sz val="9"/>
            <color indexed="81"/>
            <rFont val="Tahoma"/>
            <family val="2"/>
          </rPr>
          <t xml:space="preserve">Este espacio exclusivo para la OAP, en donde se relaciona el análisis correspondiente a lo reportado por las areas 
</t>
        </r>
      </text>
    </comment>
    <comment ref="G7" authorId="0" shapeId="0" xr:uid="{DB9A9225-C036-40E3-B788-7A0010EC3A59}">
      <text>
        <r>
          <rPr>
            <sz val="9"/>
            <color indexed="81"/>
            <rFont val="Tahoma"/>
            <family val="2"/>
          </rPr>
          <t xml:space="preserve">
Realacionar la cifra que corresponde a la Línea o punto de partida en que inicia la actividad</t>
        </r>
      </text>
    </comment>
    <comment ref="H7" authorId="0" shapeId="0" xr:uid="{D8B432DE-69E3-4676-8FB4-0645C05DC208}">
      <text>
        <r>
          <rPr>
            <sz val="9"/>
            <color indexed="81"/>
            <rFont val="Tahoma"/>
            <family val="2"/>
          </rPr>
          <t xml:space="preserve">
Relacionar en número la meta que corresponde a la ejecución en el año de la actividad.</t>
        </r>
      </text>
    </comment>
    <comment ref="I7" authorId="0" shapeId="0" xr:uid="{130D2AA7-7950-4481-BBB3-1F3062EA7D93}">
      <text>
        <r>
          <rPr>
            <sz val="9"/>
            <color indexed="81"/>
            <rFont val="Tahoma"/>
            <family val="2"/>
          </rPr>
          <t xml:space="preserve">
Relacionar y proyectar por mes la meta del año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77CA5E05-64BF-4A40-A81C-DC44B9C1E2A0}">
      <text>
        <r>
          <rPr>
            <sz val="9"/>
            <color indexed="81"/>
            <rFont val="Tahoma"/>
            <family val="2"/>
          </rPr>
          <t>En este espacio, relacionar el nombre de la actividad asociada al plan, o plan o componente o cronograma.</t>
        </r>
      </text>
    </comment>
    <comment ref="A5" authorId="0" shapeId="0" xr:uid="{0B7CDDC6-15FF-4510-A091-105259C09423}">
      <text>
        <r>
          <rPr>
            <sz val="9"/>
            <color indexed="81"/>
            <rFont val="Tahoma"/>
            <family val="2"/>
          </rPr>
          <t>Relacionar el nombre del proceso, objetivo, política o componente (en el caso del PAAC) sobre el que se va a formular o reportar avance de sus actividades.</t>
        </r>
      </text>
    </comment>
    <comment ref="B5" authorId="0" shapeId="0" xr:uid="{15C5DE48-618F-44C6-8862-83F04923A999}">
      <text>
        <r>
          <rPr>
            <sz val="9"/>
            <color indexed="81"/>
            <rFont val="Tahoma"/>
            <family val="2"/>
          </rPr>
          <t>Relacionar las actividades o tareas a ejecutar asociadas al Plan o Actividad General</t>
        </r>
      </text>
    </comment>
    <comment ref="C5" authorId="0" shapeId="0" xr:uid="{51E569E4-0A40-4043-A83E-8231ECB5634F}">
      <text>
        <r>
          <rPr>
            <sz val="9"/>
            <color indexed="81"/>
            <rFont val="Tahoma"/>
            <family val="2"/>
          </rPr>
          <t xml:space="preserve">
Informativo</t>
        </r>
      </text>
    </comment>
    <comment ref="G5" authorId="0" shapeId="0" xr:uid="{4345FFE0-4675-4D90-9014-0AF3686FCB4D}">
      <text>
        <r>
          <rPr>
            <sz val="9"/>
            <color indexed="81"/>
            <rFont val="Tahoma"/>
            <family val="2"/>
          </rPr>
          <t xml:space="preserve">
Informativo</t>
        </r>
      </text>
    </comment>
    <comment ref="AA5" authorId="0" shapeId="0" xr:uid="{72F295DD-B2BC-4755-A8F8-6CBA4A67F0CB}">
      <text>
        <r>
          <rPr>
            <sz val="9"/>
            <color indexed="81"/>
            <rFont val="Tahoma"/>
            <family val="2"/>
          </rPr>
          <t xml:space="preserve">Relacione la dependencia y/o funcionario responsable de realizar la actividad o tarea
</t>
        </r>
      </text>
    </comment>
    <comment ref="C6" authorId="0" shapeId="0" xr:uid="{5071273E-A511-4093-A6D3-1CD1776C3E73}">
      <text>
        <r>
          <rPr>
            <sz val="9"/>
            <color indexed="81"/>
            <rFont val="Tahoma"/>
            <family val="2"/>
          </rPr>
          <t xml:space="preserve">
Relacionar el Nombre del indicador. Si el cronograma se encuentra asociado a una actividad del PAG, colocar el que se encuentra en el Plan </t>
        </r>
      </text>
    </comment>
    <comment ref="D6" authorId="0" shapeId="0" xr:uid="{9835359E-75F1-4B3D-8EE3-5BA46D872017}">
      <text>
        <r>
          <rPr>
            <sz val="9"/>
            <color indexed="81"/>
            <rFont val="Tahoma"/>
            <family val="2"/>
          </rPr>
          <t xml:space="preserve">
Relacionar la variable 1 que hace parte de la formula del indicador.</t>
        </r>
      </text>
    </comment>
    <comment ref="E6" authorId="0" shapeId="0" xr:uid="{30EBB759-94CE-428A-B958-82027AAAA450}">
      <text>
        <r>
          <rPr>
            <sz val="9"/>
            <color indexed="81"/>
            <rFont val="Tahoma"/>
            <family val="2"/>
          </rPr>
          <t xml:space="preserve">
Relacionar la variable 2 que hace parte de la formula del indicador.</t>
        </r>
      </text>
    </comment>
    <comment ref="F6" authorId="0" shapeId="0" xr:uid="{3F310F6D-ED6B-4880-A7FF-668DB55C9E85}">
      <text>
        <r>
          <rPr>
            <sz val="9"/>
            <color indexed="81"/>
            <rFont val="Tahoma"/>
            <family val="2"/>
          </rPr>
          <t xml:space="preserve">
Seleccionar la frecuencia de reporte de la lista desplegable.</t>
        </r>
      </text>
    </comment>
    <comment ref="G6" authorId="0" shapeId="0" xr:uid="{AAD47823-B558-4C81-8666-2E1D619FA23B}">
      <text>
        <r>
          <rPr>
            <sz val="9"/>
            <color indexed="81"/>
            <rFont val="Tahoma"/>
            <family val="2"/>
          </rPr>
          <t xml:space="preserve">
Informativo: asociado a las metas de las actividades.</t>
        </r>
      </text>
    </comment>
    <comment ref="I6" authorId="0" shapeId="0" xr:uid="{E22C55F0-6D04-42AA-A6BC-9C9773CA34DF}">
      <text>
        <r>
          <rPr>
            <sz val="9"/>
            <color indexed="81"/>
            <rFont val="Tahoma"/>
            <family val="2"/>
          </rPr>
          <t xml:space="preserve">
Informativo: Donde se relacionan las metas por mes en que se proyecta reportar.</t>
        </r>
      </text>
    </comment>
    <comment ref="U6" authorId="0" shapeId="0" xr:uid="{FD1F3734-1D90-4C51-8F39-C04EAF2421E8}">
      <text>
        <r>
          <rPr>
            <sz val="9"/>
            <color indexed="81"/>
            <rFont val="Tahoma"/>
            <family val="2"/>
          </rPr>
          <t xml:space="preserve">
Este espacio aplica solo para el componente SST</t>
        </r>
      </text>
    </comment>
    <comment ref="V6" authorId="0" shapeId="0" xr:uid="{C29BB6C6-7861-4D19-9791-DB7096F7542A}">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449BF4C8-957A-418F-9430-BC5D0E8BE471}">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Y6" authorId="0" shapeId="0" xr:uid="{DE585473-D52F-4295-9000-D41D978AE080}">
      <text>
        <r>
          <rPr>
            <sz val="9"/>
            <color indexed="81"/>
            <rFont val="Tahoma"/>
            <family val="2"/>
          </rPr>
          <t xml:space="preserve">
Relacione o describa la gestión realizada frente a la ejecución o avance de la actividad o tarea</t>
        </r>
      </text>
    </comment>
    <comment ref="Z6" authorId="0" shapeId="0" xr:uid="{FF863993-014B-47D7-B1F2-533F383A0AF8}">
      <text>
        <r>
          <rPr>
            <sz val="9"/>
            <color indexed="81"/>
            <rFont val="Tahoma"/>
            <family val="2"/>
          </rPr>
          <t xml:space="preserve">Este espacio exclusivo para la OAP, en donde se relaciona el análisis correspondiente a lo reportado por las areas 
</t>
        </r>
      </text>
    </comment>
    <comment ref="G7" authorId="0" shapeId="0" xr:uid="{68F6874C-32B6-4F93-ABDC-502CBF4C5124}">
      <text>
        <r>
          <rPr>
            <sz val="9"/>
            <color indexed="81"/>
            <rFont val="Tahoma"/>
            <family val="2"/>
          </rPr>
          <t xml:space="preserve">
Realacionar la cifra que corresponde a la Línea o punto de partida en que inicia la actividad</t>
        </r>
      </text>
    </comment>
    <comment ref="H7" authorId="0" shapeId="0" xr:uid="{028B216E-85B8-4FC0-B25D-20357030F668}">
      <text>
        <r>
          <rPr>
            <sz val="9"/>
            <color indexed="81"/>
            <rFont val="Tahoma"/>
            <family val="2"/>
          </rPr>
          <t xml:space="preserve">
Relacionar en número la meta que corresponde a la ejecución en el año de la actividad.</t>
        </r>
      </text>
    </comment>
    <comment ref="I7" authorId="0" shapeId="0" xr:uid="{A8B83F2E-F50D-4901-AC74-892F079AE112}">
      <text>
        <r>
          <rPr>
            <sz val="9"/>
            <color indexed="81"/>
            <rFont val="Tahoma"/>
            <family val="2"/>
          </rPr>
          <t xml:space="preserve">
Relacionar y proyectar por mes la meta del año</t>
        </r>
      </text>
    </comment>
  </commentList>
</comments>
</file>

<file path=xl/sharedStrings.xml><?xml version="1.0" encoding="utf-8"?>
<sst xmlns="http://schemas.openxmlformats.org/spreadsheetml/2006/main" count="2784" uniqueCount="916">
  <si>
    <t>DIRECCIONAMIENTO ESTRATÉGICO</t>
  </si>
  <si>
    <t>CÓDIGO</t>
  </si>
  <si>
    <t>DEFT04</t>
  </si>
  <si>
    <t>FORMULACIÓN Y SEGUIMIENTO DE PLANES O CRONOGRAMAS</t>
  </si>
  <si>
    <t>VERSIÓN</t>
  </si>
  <si>
    <t>FECHA</t>
  </si>
  <si>
    <t>NOMBRE DEL PLAN O CRONOGRAMA</t>
  </si>
  <si>
    <t>Plan Estratégico Institucional 2024-2026</t>
  </si>
  <si>
    <t xml:space="preserve"> PROCESO, OBJETIVO, POLÍTICA, COMPONENTE </t>
  </si>
  <si>
    <t xml:space="preserve">ACTIVIDAD O TAREA </t>
  </si>
  <si>
    <t xml:space="preserve"> INDICADOR</t>
  </si>
  <si>
    <t xml:space="preserve"> CRONOGRAMA</t>
  </si>
  <si>
    <t xml:space="preserve"> SEGUIMIENTO A LA EJECUCIÓN </t>
  </si>
  <si>
    <t xml:space="preserve"> DEPENDENCIA Y/O FUNCIONARIO RESPONSABLE </t>
  </si>
  <si>
    <t xml:space="preserve">
Nombre </t>
  </si>
  <si>
    <t xml:space="preserve">
Dato Variable 1</t>
  </si>
  <si>
    <t xml:space="preserve">
Dato Variable 2</t>
  </si>
  <si>
    <t>Frecuencia de Reporte</t>
  </si>
  <si>
    <t xml:space="preserve"> Metas Programadas</t>
  </si>
  <si>
    <t xml:space="preserve">
Fecha de Reporte o Ejecución de la actividad</t>
  </si>
  <si>
    <t>Recursos Técnicos y/o financieros</t>
  </si>
  <si>
    <t xml:space="preserve">
Porcentaje (%) de avance o cumplimiento</t>
  </si>
  <si>
    <t xml:space="preserve">
 Relacionar Producto / Evidencia</t>
  </si>
  <si>
    <t xml:space="preserve">
Resultado de la Gestión</t>
  </si>
  <si>
    <t xml:space="preserve"> Análisis resultados de Gestión (OAP)</t>
  </si>
  <si>
    <t>Línea de Base</t>
  </si>
  <si>
    <t>Valor absoluto</t>
  </si>
  <si>
    <t>Ene</t>
  </si>
  <si>
    <t>Feb</t>
  </si>
  <si>
    <t>Mar</t>
  </si>
  <si>
    <t>Abr</t>
  </si>
  <si>
    <t>May</t>
  </si>
  <si>
    <t>Jun</t>
  </si>
  <si>
    <t>Jul</t>
  </si>
  <si>
    <t>Ago</t>
  </si>
  <si>
    <t>Sep</t>
  </si>
  <si>
    <t>Oct</t>
  </si>
  <si>
    <t>Nov</t>
  </si>
  <si>
    <t>Dic</t>
  </si>
  <si>
    <t>Realizar seguimiento a la implementación de lineamientos para las Entidades de Salud del Estado (E.S.E.) con el fin de promover la formalización laboral y acciones orientadas a la atención en salud con un enfoque diferencial.</t>
  </si>
  <si>
    <t>Porcentaje de acciones de seguimiento y control a las E.S.E de la implementación de lineamientos para la formalización laboral y atención en salud con enfoque diferencial</t>
  </si>
  <si>
    <t>Trimestral</t>
  </si>
  <si>
    <t>X</t>
  </si>
  <si>
    <t>NA</t>
  </si>
  <si>
    <t>Delegatura Prestadores de Servicios en Salud</t>
  </si>
  <si>
    <t>Adelantar acciones de desconcentración y delegación de funciones de las direcciones regionales respecto de los actores del sistema.</t>
  </si>
  <si>
    <r>
      <t xml:space="preserve">Porcentaje del total de Actores del sistema con acciones de inspección y vigilancia por parte de la Dirección Regional
</t>
    </r>
    <r>
      <rPr>
        <sz val="11"/>
        <color rgb="FFFF0000"/>
        <rFont val="Calibri "/>
      </rPr>
      <t xml:space="preserve">
</t>
    </r>
    <r>
      <rPr>
        <b/>
        <sz val="11"/>
        <rFont val="Calibri "/>
      </rPr>
      <t xml:space="preserve">* Nota: </t>
    </r>
    <r>
      <rPr>
        <sz val="11"/>
        <rFont val="Calibri "/>
      </rPr>
      <t>Se calcula por Dirección Regional - ocho indicadores</t>
    </r>
  </si>
  <si>
    <t xml:space="preserve">Delegatura para Entidades Territoriales y Generadores y Recaudadores y Administradores de Recursos del SGSSS </t>
  </si>
  <si>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</si>
  <si>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Realizar acciones de inspección y vigilancia a generadores, recaudadores y administradores de recursos y generar alertas que contribuyan a la sostenibilidad financiera del sistema.</t>
  </si>
  <si>
    <t>Porcentaje de alertas generadas en desarrollo de las acciones de IV a generadores, recaudadores y administradores de recursos del SGSSS con acciones de gestión sobre el total de alertas</t>
  </si>
  <si>
    <t>Implementar la Estrategia de Acciones Integrales en territorio</t>
  </si>
  <si>
    <t xml:space="preserve">
Acciones Integrales en Territorio</t>
  </si>
  <si>
    <t>Implementar la estrategia de Red de Controladores</t>
  </si>
  <si>
    <t>Redes de Controladores departamentales activadas</t>
  </si>
  <si>
    <t xml:space="preserve">Implementar la estrategia interdelegadas "Supersalud en Tú Territorio" la cual tiene como alcance generar impacto a través de acciones interdelegadas que respondan a las características del territorio y porpenda por la prestación efectiva de los servicios de salud y la protección de los recursos del sistema SGSSS. </t>
  </si>
  <si>
    <t>Porcentaje de avance en la implementación de la estrategia interdelegadas "Supersalud en Tú Territorio" documentada e implementada.</t>
  </si>
  <si>
    <t>Semestral</t>
  </si>
  <si>
    <t xml:space="preserve">Delegada para las Entidades de Aseguramiento en Salud </t>
  </si>
  <si>
    <t>Implementar acciones de inspección y vigilancia a los vigilados sobre los reclamos en salud vencidos en estado abierto.</t>
  </si>
  <si>
    <t>Porcentaje de reclamos en salud con acciones de inspección y vigilancia</t>
  </si>
  <si>
    <t xml:space="preserve">70%
</t>
  </si>
  <si>
    <t xml:space="preserve">Delegatura para la Protección al Usuario </t>
  </si>
  <si>
    <t>Implementar acciones de inspección y vigilancia sobre reclamos en salud clasificados como riesgo vital</t>
  </si>
  <si>
    <t>Porcentaje de reclamos en salud de riesgo vital con acciones de inspección y vigilancia.</t>
  </si>
  <si>
    <t xml:space="preserve">
Promover los derechos y deberes en salud y mecanismos de participación ciudadana en salud a la ciudadanía en general y poblaciones con enfoque diferencial.</t>
  </si>
  <si>
    <t xml:space="preserve">Actividades que promueven los derechos y deberes en salud y mecanismos de participación ciudadana en salud </t>
  </si>
  <si>
    <t xml:space="preserve">Promover los derechos y deberes en salud y mecanismos de participación ciudadana en salud a la ciudadanía en general y poblaciones con enfoque diferencial. </t>
  </si>
  <si>
    <t xml:space="preserve">Asistentes  a los eventos programados. </t>
  </si>
  <si>
    <t>Ejercer Inspección y Vigilancia a la dispensación completa de fórmulas de medicamentos por parte del Gestor Farmacéutico</t>
  </si>
  <si>
    <t>Porcentaje de fórmulas de medicamentos PBS dispensadas de manera completa por el Gestor Farmacéutico (GF)</t>
  </si>
  <si>
    <t>Cuatrimestral</t>
  </si>
  <si>
    <t>Delegatura para Operadores Logísticos de Tecnologías en Salud y Gestores Farmacéuticos</t>
  </si>
  <si>
    <t>Porcentaje de fórmulas de medicamentos no PBS (PBS NO UPC) dispensadas de manera completa por el Gestor Farmacéutico (GF)</t>
  </si>
  <si>
    <t>Socializar con los grupos de interés y de valor de la Superintendencia Nacional de Salud las características del Sector de los Operadores Logísticos de Tecnologías en Salud y Gestores Farmacéuticos como nuevos integrantes del SGSSS</t>
  </si>
  <si>
    <t>Cobertura de los Grupos de valor y ciudadanías de la Supersalud con información sobre las características del Sector de los Operadores Logísticos de Tecnologías en Salud y Gestores Farmacéuticos como nuevos integrantes del SGSSS"</t>
  </si>
  <si>
    <t>Estructurar y desarrollar acciones para implementar una herramienta tecnológica interoperable que permita la consolidación del expediente digital en la Delegada para la Función Jurisdiccional y de Conciliación</t>
  </si>
  <si>
    <t>Porcentaje de avance en la Implementación herramienta tecnológica que permita la consolidación del expediente digital en la Delegada para la Función Jurisdiccional y de Conciliación</t>
  </si>
  <si>
    <t>Delegatura Función Jurisdiccional y de Conciliación</t>
  </si>
  <si>
    <t xml:space="preserve">Realizar acciones para la recuperación de recursos del sistema de seguridad social a través del mecanismo de la Conciliación como método alternativo de solución de conflictos. </t>
  </si>
  <si>
    <t>Porcentaje del valor confirmado de pago de los acuerdos conciliatorios exigibles</t>
  </si>
  <si>
    <t>Realizar acciones para la recuperación de recursos del sistema de seguridad social a través del mecanismo de la Conciliación como método alternativo de solución de conflictos.</t>
  </si>
  <si>
    <t>Acuerdos conciliatorios realizados</t>
  </si>
  <si>
    <t>100%
a demanda</t>
  </si>
  <si>
    <t>Implementar la versión reformulada de la Política Sancionatoria y la Metodología de dosificación de las sanciones de la Superintendencia Nacional de Salud.</t>
  </si>
  <si>
    <t xml:space="preserve">Porcentaje de procesos con aplicación de la politica sancionatoria reformulada sobre el total de expedientes </t>
  </si>
  <si>
    <t>Delegatura de Investigaciones Administrativas</t>
  </si>
  <si>
    <t>Implementar la metodología de priorización de casos para apertura de investigaciones con trascendencia social e impacto (Ruta diferenciadora)</t>
  </si>
  <si>
    <t>Porcentaje de casos de investigación abiertos a partir de la Metodologia de priorización de investigaciones con trascendencia social e impacto</t>
  </si>
  <si>
    <t xml:space="preserve">Porcentaje de recursos de apelación resueltos en sanciones en casos de alta trascendencia social dentro del SGSSS </t>
  </si>
  <si>
    <t>N/A</t>
  </si>
  <si>
    <t>Dirección Jurídica</t>
  </si>
  <si>
    <t>Implementar un sistema integral de seguimiento, monitoreo y evaluación de las órdenes judiciales y mandatos de organismos internacionales, de obligatorio cumplimiento por parte de la Superintendencia Nacional de Salud.</t>
  </si>
  <si>
    <t xml:space="preserve">Porcentaje de órdenes judiciales y mandatos de organismos internacionales, de obligatorio cumplimiento por parte de la Superintendencia Nacional de Salud con acciones de seguimiento, monitoreo y/o evaluación </t>
  </si>
  <si>
    <t>Rediseñar el Marco Integral de Supervisión de la Superintendencia Nacional de Salud a partir de las fases de diagnóstico, diseño, apropiación, evaluación de la implementación y ajuste, para el fortalecimiento del ejercicio de Inspección, Vigilancia y Control.</t>
  </si>
  <si>
    <t>Porcentaje de avance en el rediseño del Marco Integral de Supervisión de la Supersalud</t>
  </si>
  <si>
    <t>Dirección de Innovación y Desarrollo</t>
  </si>
  <si>
    <t>Diseñar e implementar el Sistema de Gestión de la Innovación y del Conocimiento para la Superintendencia Nacional de Salud</t>
  </si>
  <si>
    <t>Porcentaje del Sistema de Gestión de la Innovación y del Conocimiento implementado</t>
  </si>
  <si>
    <t>Diseñar e implementar proyectos asociados al Modelo de Gobierno y Gestión de Datos e Información para la Superintendencia Nacional de Salud</t>
  </si>
  <si>
    <t xml:space="preserve">Proyectos implementados asociados al Modelo de Gobierno y Gestión de Datos e Información </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</si>
  <si>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</si>
  <si>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Porcentaje de líneas estratégicas y operativas para la transformación digital implementadas</t>
  </si>
  <si>
    <t>Implementar un registro sistematizado y en línea que contenga información de los vigilados liquidados y en liquidación para garantizar el acceso a la información pública y en atención del principio de divulgación proactiva</t>
  </si>
  <si>
    <t xml:space="preserve">Porcentaje de implementación del registro sistematizado con información pública de los vigilados liquidados  y en liquidación </t>
  </si>
  <si>
    <t>Oficina de Liquidaciones</t>
  </si>
  <si>
    <t xml:space="preserve">Implementar los requisitos normativos asociados a las politicas de gestión y desempeño del Modelo integrado de planeación y gestión para la mejora en los resultados del Indice de Desempeño Institucional. </t>
  </si>
  <si>
    <t>Indice de Evaluación de Desempeño</t>
  </si>
  <si>
    <t>Oficina Asesora de Planeación</t>
  </si>
  <si>
    <t>Monitorear y analizar la presencia y el impacto de la Superintendencia de Salud en redes sociales y medios de comunicación, para evaluar la efectividad de las campañas de comunicación y ajustar las estrategias de comunicación institucional.</t>
  </si>
  <si>
    <t>Campañas de comunicación en redes sociales y medios de comunicación</t>
  </si>
  <si>
    <t>Informe de campañas de posicionamiento institucional en redes sociales y medios de comunicación.</t>
  </si>
  <si>
    <t>Oficina Asesora de Comunicaciones</t>
  </si>
  <si>
    <t>Aumentar la presencia territorial de la Superintendencia Nacional de Salud a traves de nuevas sedes</t>
  </si>
  <si>
    <t>Nuevas sedes y oficinas de la Superintendencia Nacional de Salud en territorio</t>
  </si>
  <si>
    <t xml:space="preserve">Secretaria General </t>
  </si>
  <si>
    <t>Aumentar la capacidad de gestión de recaudo, a traves los procesos de cobro de sanciones, multas y cartera.</t>
  </si>
  <si>
    <t>Porcentaje de Recaudo de la contribución a favor de la superintendencia nacional de salud.</t>
  </si>
  <si>
    <t>Variación porcentual anual del recaudo de la contribución</t>
  </si>
  <si>
    <t>Informe de porcentaje de omisos identificados en el periodo</t>
  </si>
  <si>
    <t>Diseñar e implementar la transversalización del enfoque diferencial, de género e interseccional en la Superintendencia Nacional de Salud</t>
  </si>
  <si>
    <t>Porcentaje de avance del diseño e implementación de la estrategia de la transversalización del enfoque diferencial, de género e interseccional en la Superintendencia Nacional de Salud</t>
  </si>
  <si>
    <t xml:space="preserve">Implementar capacidades tecnológicas que permitan la adopción de tecnologías emergentes en los procesos de gestión documental, asegurando la modernización efectiva de la Superintendencia Nacional de Salud (SNS). </t>
  </si>
  <si>
    <t>Porcentaje de modernización tecnológica en la Gestión Documental de la SNS</t>
  </si>
  <si>
    <t xml:space="preserve">Plan Estratégico Sectorial </t>
  </si>
  <si>
    <t>Desarrollar acciones de inspección y vigilancia orientadas a evaluar el proceso integral de atención en salud de los pueblos indígenas y comunidades étnicas (Afrodescendientes y Rrom) en los prestadores priorizados, de conformidad con el modelo de supervisión de la Superintendencia Nacional de Salud.</t>
  </si>
  <si>
    <t xml:space="preserve">Acciones de Inspección y Vigilancia ejecutadas a los prestadores priorizados durante el periodo de evaluación.  </t>
  </si>
  <si>
    <t>Guainia: Una (1) mesa de trabajo, así:
Acta de mesa de trabajo con la ESE Hospital Intercultural Renacer del Departamento del Guainia.
La Guajira: Una (1) Auditoria, así:
Acta de auditoria a la IPS Pediatrica Pastor y Maria SAS
Así mismo, se realizaron orientaciones en las mesa de trabajo relacionadas con el Fortalecimiento de competencias respecto a las prioridades de salud pública que permitan afianzar el deber del prestador como Unidad Primaria Generadora de Datos - UPGD, así como de reiterar la responsabilidad que les asiste en el cumplimiento de las características del Sistema General de Seguridad Social en Salud, como accesibilidad, oportunidad, seguridad, pertinencia y continuidad a Prestadores de Servicios de Salud de la Guajira, Chocó, Guainia.
Se llevo a cabo el seguimiento a las actividades del plan de acción en cumplimiento a las ordenes establecidas en la estrategia “territorios vitales: Cuidando recursos, protegiendo vidas” de los Prestadores de Servicios de Salud de los Departamentos de Guainía y Chocó."</t>
  </si>
  <si>
    <t>"Teniendo en cuenta que la meta establecida  para la vigencia 2025, es de 45 acciones de inspección y vigilancia, con corte al I trimestre  se ejecutaron 11 acciones IV de las 11 programadas para este periodo, con un avance  de cumplimiento del 24%.
El objetivos de realizar estas acciones es garantizar que los prestadores de servicios de salud cumplan con la responsabilidad que les asiste de llevar a cabo las características del Sistema General de Seguridad Social en Salud, como: accesibilidad, oportunidad, seguridad, pertinencia y continuidad; orientadas a evaluar el proceso integral de atención en salud de los pueblos indígenas y comunidades étnicas (Afrodescendientes y Rrom), de conformidad coon la normatividad vigente."</t>
  </si>
  <si>
    <t xml:space="preserve">Incrementar las acciones de inspección y vigilancia conducentes a monitorear los riesgos financieros en las Empresas Sociales del Estado priorizadas, para generar alertas que les permitan establecer controles preventivos y anticipen la afectación que se pueda generar en la atención de los usuarios por una inadecuada gestión de los recursos. </t>
  </si>
  <si>
    <t>Alertas identificadas y gestionadas en el monitoreo y vigilancia de los recursos financieros en las Empresas Sociales del Estado priorizadas durante el periodo evaluado.</t>
  </si>
  <si>
    <t>La medición del indicador se realiza con periodicidad semestral</t>
  </si>
  <si>
    <t>De acuerdo con el reporte de información financiera efectuado por las ESE al cierre de la vigencia anterior, se inicia para el I semestre 2025 a realizar el análisis del resultado de cuatro (4) indicadores relacionados con estado de la cartera, pasivos especialmente al talento humano en salud, pérdidas operacionales y generación de recaudo frente a ingresos causados, con el fin de determinar su criticidad en la situación de las ESE y establecer acciones de inspección y vigilancia que permitan corroborar dicha situación así como establecer planes de mejoramiento en el evento de llevarse a cabo auditorías</t>
  </si>
  <si>
    <t>Proyectos asociados al Modelo de Gobierno y Gestión de Datos e Información implementado</t>
  </si>
  <si>
    <t xml:space="preserve">Como resultado de la gestión adelantada durante el primer trimestre de la vigencia en curso, y teniendo en cuenta los compromisos adquiridos por la Subdirección de Analítica, se avanzó en: 
Realización de los insumos técnicos de la etapa precontractual para continuar con la ejecución del Programa de Gobernanza y el inicio del Programa de Inteligencia de Negocios, proyecto adelantado con la Universidad de Antioquia, los cuales están en revisión por parte de la Dirección de Contratación de la Superintendencia Nacional de Salud. </t>
  </si>
  <si>
    <t>En revisión y ajustes por parte de la Dirección de Contratación.</t>
  </si>
  <si>
    <t>Diseñar e implementar lineamientos asociados al Sistema de gestión de la innovación y gestión del conocimiento para la Superintendencia Nacional de Salud</t>
  </si>
  <si>
    <t xml:space="preserve">Lineamientos asociados al Sistema de Gestión del Conocimiento y la Innovación de la Superintendencia Nacional de Salud diseñado, implementado y evaluado </t>
  </si>
  <si>
    <t xml:space="preserve">Como resultado de la gestión adelantada durante el primer trimestre de la vigencia en curso, y tenieno en cuenta los compromisos adquiridos por la Subdirección de Analítica, se avanzó en: 
1. Diseño, exposición y aprobación por parte del Comité Directivo de la estrategia de transferencia del conocimiento, la cual tiene como objetivo mitigar la fuga del conocimiento con la transición del personal de la entidad; para ser implementada durante este periodo de tiempo de evaluación. 
2. Primera sesión del Equipo Técnico de Apoyo a la Gestión de Inovación y del Conocimiento. 
3. Implementación del formato PEFT52 Transferencia del Conocimiento, para ser diligenciado por parte de todos los colaboradores de la entidad: https://docs.supersalud.gov.co/PortalWeb/planeacion/AdministracionSIG/PEFT52.docx 
4. Elaboración de tablero de control para el análisis de los resultados obtenidos a partir del ejercicio de diligenciamiento del formulario de Transferencia de Conocimiento. 
5. Estructuración de los repositorios de información para cada una de las dependencias y grupos de trabajo, con el fin de consignar los productos finales en éstos. </t>
  </si>
  <si>
    <t xml:space="preserve">La estrategia se encuentra en proceso de ejecución, conforme a las actividades definidas. </t>
  </si>
  <si>
    <t>Última fecha de actualización del registro :</t>
  </si>
  <si>
    <t>PLAN INSTITUCIONAL DE CAPACITACIÓN</t>
  </si>
  <si>
    <t>Gestión Estratégica de Personas</t>
  </si>
  <si>
    <t>Diplomado en Auditoria en salud énfasis en gestoría farmacéutica</t>
  </si>
  <si>
    <t>Evento de capacitación realizado</t>
  </si>
  <si>
    <t>Lista de asistencia</t>
  </si>
  <si>
    <t>Dirección de Talento Humano</t>
  </si>
  <si>
    <t>Curso Actualización normas de derecho procesal administrativo</t>
  </si>
  <si>
    <t>Curso Actualización en normas para inspección, vigilancia y control</t>
  </si>
  <si>
    <t>Charla en Gestión del Talento Humano</t>
  </si>
  <si>
    <t>Curso Actualización normativa en salud</t>
  </si>
  <si>
    <t xml:space="preserve">Curso Actualización normativa seguridad social en salud </t>
  </si>
  <si>
    <t>Charla en analitica de datos</t>
  </si>
  <si>
    <t>Aplicación de normas y reglas ortográficas en la redacción de documentos empresariales.</t>
  </si>
  <si>
    <t>Curso Auditoría en salud</t>
  </si>
  <si>
    <t>Diplomado en Auditoría Forense</t>
  </si>
  <si>
    <t xml:space="preserve">Diplomado en Auditoría interna, control interno, técnicas de auditoria </t>
  </si>
  <si>
    <t>Auditoria ISO 14001:2015</t>
  </si>
  <si>
    <t>Auditoria ISO 31000:2015</t>
  </si>
  <si>
    <t>Auditoria ISO 31010:2018</t>
  </si>
  <si>
    <t>Auditoria ISO 45001:2018</t>
  </si>
  <si>
    <t>Auditoria ISO 9001:2015</t>
  </si>
  <si>
    <t>Curso Auditorias financieras, contables y supervisión basada en riesgos</t>
  </si>
  <si>
    <t>Diplomado en Big Data</t>
  </si>
  <si>
    <t>Curso Sistema obligatorio de garantía de la calidad - habilitación y acreditación</t>
  </si>
  <si>
    <t xml:space="preserve">Charla Estilos de Comunicación </t>
  </si>
  <si>
    <t xml:space="preserve">Curso Visualización de datos en Power BI. </t>
  </si>
  <si>
    <t>Charla Creatividad e innovación</t>
  </si>
  <si>
    <t>Curso en contratación</t>
  </si>
  <si>
    <t>Diplomado en actualización contable, presupuestal y auditorias de riesgos</t>
  </si>
  <si>
    <t>Charla en transformación digital</t>
  </si>
  <si>
    <t>Charla Espacio, lugar y territorio</t>
  </si>
  <si>
    <t>Curso Excel Avanzado</t>
  </si>
  <si>
    <t>Curso Excel Básico</t>
  </si>
  <si>
    <t>Curso Excel Intermedio</t>
  </si>
  <si>
    <t>Curso Formulación, gestión, medición, análisis y monitoreo de indicadores en salud</t>
  </si>
  <si>
    <t>Curso función jurisdiccional</t>
  </si>
  <si>
    <t xml:space="preserve">Actualización de la Politica de Gobierno Digital </t>
  </si>
  <si>
    <t>Charla Inteligencia emocional y manejo de estrés laboral.</t>
  </si>
  <si>
    <t>Trato digno con enfoque etnico, derecho diferencial para comunidades negras afrodecendientes raizales y palanqueras</t>
  </si>
  <si>
    <t xml:space="preserve">Charla Lenguaje claro </t>
  </si>
  <si>
    <t>charla Liderazgo femenino.</t>
  </si>
  <si>
    <t>Curso Modelo Integrado de Planeación y Gestión MIPG)</t>
  </si>
  <si>
    <t>Charla herramientas tecnologicas (ciberseguridad, analitica de datos, transformación digital)</t>
  </si>
  <si>
    <t xml:space="preserve">Charla informativa ley 2297 de 2024 </t>
  </si>
  <si>
    <t>Curso de Estrategias Administrativas</t>
  </si>
  <si>
    <t>Charla en Equipos de Trabajo</t>
  </si>
  <si>
    <t>Curso Valoración de los distintos medios de prueba en los procesos judiciales</t>
  </si>
  <si>
    <t>Charla Valores del servicio público</t>
  </si>
  <si>
    <t>Acciones preventivas sobre acoso maltrato discriminación y persecución laboral</t>
  </si>
  <si>
    <t>Transpersonalidad y Liderazgo</t>
  </si>
  <si>
    <t>Normatividad laboral en derecho colectivo</t>
  </si>
  <si>
    <t>Charla sobre  la implementación del enfoque de género, diferencial e interseccional en procesos laborales</t>
  </si>
  <si>
    <t>Curso Prevención temprana y superación de la estigmatización de las personas en proceso de reincorporación</t>
  </si>
  <si>
    <t xml:space="preserve">Inducción </t>
  </si>
  <si>
    <t xml:space="preserve">Se anexan 9 listas de asistencia </t>
  </si>
  <si>
    <t>Durante el tercer trimestre se realizaron 9 jornadas de Inducción en la cual participaron 567 funcionarios</t>
  </si>
  <si>
    <t>Se validan las evidencias aportadas por la DTH, dando cumplimiento con lo planeado,  reporte correspondiente al tercer trimestre de la vigencia 2025.</t>
  </si>
  <si>
    <t>Charla de adaptación al cambio, orientación a resultados.</t>
  </si>
  <si>
    <t>Integridad</t>
  </si>
  <si>
    <t>Realizar la estructuracion de los PAE para el periodo 2025 Proyectos de Aprendizaje por Equipo</t>
  </si>
  <si>
    <t>PIC 2025</t>
  </si>
  <si>
    <t>Total mes</t>
  </si>
  <si>
    <t xml:space="preserve">Total Trimestral </t>
  </si>
  <si>
    <t>Total año</t>
  </si>
  <si>
    <t>PLAN DE BIENESTAR SOCIAL E INCENTIVOS</t>
  </si>
  <si>
    <t>Feria de Servicios Caja de Compensación Familiar</t>
  </si>
  <si>
    <t xml:space="preserve">Porcentaje de ejecución del Plan de bienestar social y estímulos </t>
  </si>
  <si>
    <t>Informe trimestral ejecución de la actividad</t>
  </si>
  <si>
    <t>Feria de vivienda, productos, servicios y financiera 2025</t>
  </si>
  <si>
    <t>Feria de emprendimiento 1 SNS 2025</t>
  </si>
  <si>
    <t xml:space="preserve">Día de la Mujer </t>
  </si>
  <si>
    <t xml:space="preserve">Día del Hombre </t>
  </si>
  <si>
    <t>Descanso Compensado Semana Santa 2025</t>
  </si>
  <si>
    <t>Circular y/o Comunicado</t>
  </si>
  <si>
    <t>Apoyo económico para educación formal 2025 -1</t>
  </si>
  <si>
    <t xml:space="preserve">Resolución </t>
  </si>
  <si>
    <t xml:space="preserve">Apoyo y seguimiento al proceso de Pensión “Prepensionados Años Dorados de Regreso a Casa 2025 - 1” </t>
  </si>
  <si>
    <t xml:space="preserve">Conmemoración Dia de la Secretaria, Secretario y Auxiliares Administrativos SNS 2025 </t>
  </si>
  <si>
    <t>Lista de asistencia o informe trimestral ejecución de la actividad</t>
  </si>
  <si>
    <t>Actividad animales de compañía - Pets day</t>
  </si>
  <si>
    <t>Conmemoración día de la Madre</t>
  </si>
  <si>
    <t>Juegos de integración SNS 2025 - Torneo de Natación</t>
  </si>
  <si>
    <t>Día de la Familia 2025 - 1</t>
  </si>
  <si>
    <t>Caminata Ecologica 2025 - 1</t>
  </si>
  <si>
    <t>Conmemoración día del Padre</t>
  </si>
  <si>
    <t xml:space="preserve">Actividad Equidad de género, diversidad e inclusión </t>
  </si>
  <si>
    <t>Selección de los mejores empleados Supersalud 2024-2</t>
  </si>
  <si>
    <t>Conmemoración día del Servidor Público</t>
  </si>
  <si>
    <t>Día de la Familia 2025 - 2</t>
  </si>
  <si>
    <t>Vacaciones recreativas 2025 - 1</t>
  </si>
  <si>
    <t>Vacaciones recreativas adolescentes 2025 - 1</t>
  </si>
  <si>
    <t>Juegos de integración SNS 2025 - Torneo Bolos</t>
  </si>
  <si>
    <t>Conmemoración día del conductor</t>
  </si>
  <si>
    <t>Anexo 1. Informe trimestral ejecución de la actividad (paginas 5 y 6)</t>
  </si>
  <si>
    <t>Se realizo un reconocimiento público de la importancia de la labor que desarrollan las personas que ocupan el empleo de Conductor mecánico de la entidad. Como parte de esta conmemoración, el 4 de agosto de 2025, se ofreció un desayuno en el auditorio de la entidad, lo cual se configuró en un espacio para compartir con sus compañeros. Se contó con la asistencia del secretario general, la Directora de Talento Humano, el Director Administrativo, entre otras personas.</t>
  </si>
  <si>
    <t>Apoyo económico para educación formal 2025 - 2</t>
  </si>
  <si>
    <t>Anexo 2. Resolucion</t>
  </si>
  <si>
    <t>Se esta adelantando la segunda convocatoria de apoyos económicos, de acuerdo con lo establecido en la Resolución 2023910020001761-6 de 2023 y Circular 2025910020000006 – 4 de 2025.</t>
  </si>
  <si>
    <t>Caminata Ecologica 2025 - 2</t>
  </si>
  <si>
    <t>Actividad artística y de manualidades</t>
  </si>
  <si>
    <t>Feria de vivienda, productos, servicios y financiera 2025 - 2</t>
  </si>
  <si>
    <t xml:space="preserve">Apoyo y seguimiento al proceso de Pensión “Prepensionados Años Dorados de Regreso a Casa 2025 - 2” </t>
  </si>
  <si>
    <t>Juegos de integración SNS 2025 - Torneo Bolirana</t>
  </si>
  <si>
    <t>Actividad para solteros 2025</t>
  </si>
  <si>
    <t>Juegos de integración SNS 2025 - Torneo Mini Tejo</t>
  </si>
  <si>
    <t>Participación en practicas deportivas - Carrera de atletismo</t>
  </si>
  <si>
    <t>Ingreso a actividades / eventos culturales de intergración Teatro</t>
  </si>
  <si>
    <t>Ingreso a actividades / eventos culturales de intergración Cine</t>
  </si>
  <si>
    <t>Actividad de parejas sentimentales 2025</t>
  </si>
  <si>
    <t>Feria de emprendimiento 2 SNS 2025</t>
  </si>
  <si>
    <t>Vacaciones recreativas 2025 - 2</t>
  </si>
  <si>
    <t>Vacaciones recreativas adolescentes 2025 - 2</t>
  </si>
  <si>
    <t>Caminata Ecologica 2025 - 3</t>
  </si>
  <si>
    <t>Halloween</t>
  </si>
  <si>
    <t xml:space="preserve">Apoyo y seguimiento al proceso de Pensión “Prepensionados Años Dorados de Regreso a Casa 2025 - 3” </t>
  </si>
  <si>
    <t xml:space="preserve">Actividad de fin de año hijos de los funcionarios </t>
  </si>
  <si>
    <t>Selección de los mejores empleados Supersalud 2025-1</t>
  </si>
  <si>
    <t>Resolucion</t>
  </si>
  <si>
    <t>Actividad Cierre de Gestión y Aniversario SNS 2025</t>
  </si>
  <si>
    <t>La Super unida en labor social</t>
  </si>
  <si>
    <t>Novenas Navideñas 2025</t>
  </si>
  <si>
    <t>Descanso compesnado festividades de fin de año 2025 e incio de año 2026</t>
  </si>
  <si>
    <t xml:space="preserve">Encuesta evaluación servicios cajas de compensación </t>
  </si>
  <si>
    <t>Acompañamiento de desvinculación y/o retiro  concurso de merito SNS 2025 (Reunión mesa de trabajo DTH)</t>
  </si>
  <si>
    <t>Adelantar actividades orientadas al mejoramiento del clima organizacional, de acuerdo con los resultados obtenidos en la medición del año 2023.</t>
  </si>
  <si>
    <t>Grupo Cultural Supersalud</t>
  </si>
  <si>
    <t>Acondicionamiento físico aeróbicos / rumba terapia</t>
  </si>
  <si>
    <t>Activiades enfocadas en la prevención de lesiones ARL</t>
  </si>
  <si>
    <t xml:space="preserve">Difundir al interior de la Entidad los beneficios y convenios del Programa "Servimos" del Departamento Administrativo de la Función Pública. </t>
  </si>
  <si>
    <t>|</t>
  </si>
  <si>
    <t>Beneficio por Cumpleaños</t>
  </si>
  <si>
    <t>Anexo 1. Informe trimestral ejecución de la actividad (pagina 13)</t>
  </si>
  <si>
    <t>La Superintendencia Nacional de Salud, en el marco de su Plan de Bienestar Social, Estímulos e Incentivos, y en cumplimiento de los acuerdos sindicales suscritos, otorga a cada funcionario un permiso remunerado con ocasión de su cumpleaños, como reconocimiento y celebración de dicha fecha. Para este trimestre se otorgaron 75 permisos en motivo a la fecha de cumpleaños</t>
  </si>
  <si>
    <t>Mensaje de acompañamiento en momentos especiales e importantes. Acontecimientos importantes en la vida de nuestros funcionarios, reportados ante la Diección de Talento Humano (Nacimientos, Matrimonios, Grados)</t>
  </si>
  <si>
    <t>Anexo 1. Informe trimestral ejecución de la actividad (pagina 14)</t>
  </si>
  <si>
    <t>En este trimestre no se recibieron autorizaciones voluntarias por parte de funcionarios.</t>
  </si>
  <si>
    <t>Mensaje de acompañamiento en momentos difíciles de afrontamiento (Enfermedad, falecimiento) reportados ante la Diección de Talento Humano.</t>
  </si>
  <si>
    <t>Anexo 1. Informe trimestral ejecución de la actividad (pagina 15 y 16)</t>
  </si>
  <si>
    <t>En este trimestre no se enviaron mensajes de acompañamiento por autorización de los funcionarios</t>
  </si>
  <si>
    <t>Promoción y prestación de Servicios por terceros aliados.</t>
  </si>
  <si>
    <t>Anexo 1. Informe trimestral ejecución de la actividad (paginas 16 y 17)</t>
  </si>
  <si>
    <t>Durante el tercer trimestre del año 2025, la Dirección de Talento Humano continuó impulsando la promoción y prestación de los servicios ofrecidos por las empresas y entidades aliadas de la Supersalud</t>
  </si>
  <si>
    <t xml:space="preserve">Difusión e invitación dirigida a los directivos sobre la importancia de la participación en las actividades de Bienestar. </t>
  </si>
  <si>
    <t>Anexo 1. Informe trimestral ejecución de la actividad (paginas 17 y 18)</t>
  </si>
  <si>
    <t xml:space="preserve">Durante el tercer trimestre de 2025, la Dirección de Talento Humano continuó fortaleciendo el compromiso institucional con el bienestar de los funcionarios, mediante el envío de mensaje de invitación a jefes de área, coordinadores y directivos, a través del correo institucional talentohumano@supersalud.gov.co, a que continúen promoviendo y facilitando el aprovechamiento y participación efectiva de los funcionarios que conforman sus equipos de trabajo, en las actividades de Bienestar Social  </t>
  </si>
  <si>
    <t>Divulgación de servicios de la Caja de Compensación</t>
  </si>
  <si>
    <t>Anexo 1. Informe trimestral ejecución de la actividad (paginas 18 y 19)</t>
  </si>
  <si>
    <t>Durante el tercer trimestre de 2025, la Dirección de Talento Humano reafirmó su compromiso con el bienestar de los funcionarios, gestionando y facilitando un espacio dentro de las instalaciones de la Supersalud para la visita corporativa semanal de la Caja de Compensación Familiar Colsubsidio.</t>
  </si>
  <si>
    <t>Quinquenios.
La SNS concederá a cada uno de sus servidores públicos, 1, 2,3,4 y/o 5 día(s) de permiso remunerado, cada vez que cumpla cinco años de servicios respectivamente (5 años de servicios, 10 años de servicios , 15 años de servicios, 20 años de servicios, mayor de 20 de servicios).</t>
  </si>
  <si>
    <t>Anexo 1. Informe trimestral ejecución de la actividad (paginas 19 y 20)</t>
  </si>
  <si>
    <t>En el tercer trimestre del año se beneficiaron 5 funcionarios</t>
  </si>
  <si>
    <t xml:space="preserve">Incentivo por uso de la bicicleta </t>
  </si>
  <si>
    <t>Anexo 1. Informe trimestral ejecución de la actividad (paginas 21 y 22)</t>
  </si>
  <si>
    <t>En el tercer trimestre del año no se beneficiaron funcionarios en motivo a que no se recibieron solicitudes de permiso por esta causal.</t>
  </si>
  <si>
    <t xml:space="preserve">Mensaje de agradecimiento por retiro de la entidad </t>
  </si>
  <si>
    <t>En el tercer trimestre del año se beneficiaron 450 funcionarios.</t>
  </si>
  <si>
    <t>PLAN DE TRABAJO ANUAL EN SST AÑO 2025</t>
  </si>
  <si>
    <t>COMPONENTE DE SEGURIDAD Y SALUD EN EL TRABAJO</t>
  </si>
  <si>
    <t>Socialización y Sensibilización  de la Política del CSST</t>
  </si>
  <si>
    <t>Porcentaje de ejecución del Plan Anual de Trabajo de SST</t>
  </si>
  <si>
    <t>$250.000.000 para el desarrollo integral del CSST, reflejado en personal, aportes ARL, equipos de oficina, EMOS, Brigadas y demás</t>
  </si>
  <si>
    <t>informe</t>
  </si>
  <si>
    <t>Reunión con la Alta Dirección para socialización del avance del CSST</t>
  </si>
  <si>
    <t>Acta de firmas</t>
  </si>
  <si>
    <t>Realizar Informe para la Revisión por a Alta Dirección - Rendición de cuentas en SST</t>
  </si>
  <si>
    <t>Anexo 1. Informe para la Revisión por a Alta Dirección - Rendición de cuentas en SST</t>
  </si>
  <si>
    <t>Se elaboro el informe para la verificación por la Alta Dirección para socialización del avance del CSST</t>
  </si>
  <si>
    <t xml:space="preserve">Se validan las evidencias aportadas por la DTH, dando cumplimiento con lo planeado,  reporte correspondiente al tercer trimestre de la vigencia 2025. </t>
  </si>
  <si>
    <t>Implementar las oportunidades de mejora identificadas en la revisión por la dirección del 2024</t>
  </si>
  <si>
    <t>Registros de asistencia, copia resumen del avance del PTA</t>
  </si>
  <si>
    <t>Realizar reunión con ARL para seguimiento a la Gestión</t>
  </si>
  <si>
    <t>actas - listas asistencia</t>
  </si>
  <si>
    <t>Realizar reunión semestral con ARL para Mesa Laboral - Seguimientos médicos especiales</t>
  </si>
  <si>
    <t>Anexo 2. Acta de reunión</t>
  </si>
  <si>
    <t>Se realizo reunión semestral con ARL para Mesa Laboral - Seguimientos médicos especiales</t>
  </si>
  <si>
    <t>Analizar los Indicadores de Gestión del CSST</t>
  </si>
  <si>
    <t>Anexo 3. Informe de ejecución de actividades en SST (paginas 4 y 5)</t>
  </si>
  <si>
    <t>Se analizaron los Indicadores de Gestión del CSST</t>
  </si>
  <si>
    <t>Acompañamiento en la gestión del COPASST y el CCL</t>
  </si>
  <si>
    <t>Anexo 4. Captura de pantalla de la reunión efecutada</t>
  </si>
  <si>
    <t>Se desarrollo una reunión con los miembros del COPASST</t>
  </si>
  <si>
    <t xml:space="preserve">Realizar Evaluación de seguimiento al CSST según criterios de la Resolución 312 DE 2019 </t>
  </si>
  <si>
    <t xml:space="preserve">Realización y/o actualización del curso de 50 horas para funcionarios que aplique </t>
  </si>
  <si>
    <t>diplomas - certificadops</t>
  </si>
  <si>
    <t>Seguimiento al cumplimiento de SST por parte de los contratistas</t>
  </si>
  <si>
    <t>asistencias, informes</t>
  </si>
  <si>
    <t>Apoyar la auditoría interna en la entidad CSST.</t>
  </si>
  <si>
    <t>Anexo 5. Registro de reunión de cierre parcial de la auditoria interna en la Entidad CSST</t>
  </si>
  <si>
    <t>Se atendio la auditoria interna de la entidad CSST</t>
  </si>
  <si>
    <t>Actualizar cuando aplique, la documentación del CSST según necesidades, se incluyen Manuales, programas, políticas e indicadores</t>
  </si>
  <si>
    <t>Documentos o formatos actualizados</t>
  </si>
  <si>
    <t>Desarrollar  los programas de vigilancia epidemiológica</t>
  </si>
  <si>
    <t>Revisión del Reglamento de Higiene y Seguridad Industrial y matriz de Peligros y Riesgos</t>
  </si>
  <si>
    <t>Anexo 6. Lista de asistencia y Anexo 3. Informe de ejecución de actividades en SST (pagina 7)</t>
  </si>
  <si>
    <t xml:space="preserve">Se llevo a cabo la revisión del reglamento de Higiene &amp; Seguridad Industrial y se actualizaron las matrices de identificación de peligros y riesgos </t>
  </si>
  <si>
    <t>Acompañamiento integral al trabajo de funcionarios en condición de discapacidad y Teletrabajo, incluyendo levantamiento de necesidades de capacitación, asi como implementacion de mejoras en puestos de trabajo</t>
  </si>
  <si>
    <t>Realizar exámenes médicos ocupacionales (según aplique) de acuerdo a Profesiograma</t>
  </si>
  <si>
    <t xml:space="preserve">Anexo 7. Relacion mensual de examenes realizados </t>
  </si>
  <si>
    <t xml:space="preserve">Durante el trimestre se realizaron 460 exámenes médicos de ingreso. Los conceptos de aptitud reposan en la historia laboral de cada funcionario. </t>
  </si>
  <si>
    <t xml:space="preserve">Reportar  y Realizar las investigaciones de los AT y EL y su respectivo seguimiento a las recomendaciones que se emitan en las mismas, según la accidentalidad y ausentismo presentado. </t>
  </si>
  <si>
    <t>Realizar y hacer seguimiento al resultado de las condiciones de salud en el trabajo con base en los informes que entrega la IPS contratada.</t>
  </si>
  <si>
    <t>Realización de la Semana de la SST y celebración del día de la SST</t>
  </si>
  <si>
    <t>Seguimiento al Plan de Inspecciones Planeadas y no planeadas  (locativas, equipos de seguridad, de EPP, señalización, puestos de trabajo, puestos de teletrabajo, zonas de almacenamiento) a todo nivel de la Entidad, sede principal, archivo, regionales y Centro de Atención al Ciudadano.</t>
  </si>
  <si>
    <t xml:space="preserve">Anexo 8. Inspección de botiquin
Anexo 9. Inspección de puestos de trabajo
  </t>
  </si>
  <si>
    <t xml:space="preserve">Como parte de la gestión del componente se realizó las inspecciones locativas en los pisos 4, 9 y 10.
Adicionalmente, con el apoyo de la ARL se realizan inspecciones a puestos de trabajo a los funcionarios que lo requieran y sea por condición de salud o condición de trabajo. 
</t>
  </si>
  <si>
    <t>PROGRAMA SINERGIA 2025</t>
  </si>
  <si>
    <t>Realizar mediciones higiénicas en iluminación, temperatura y ruido, sede central y regionales según Matriz IPVRDC</t>
  </si>
  <si>
    <t>Teniendo en cuenta que no fue posible conseguir el proveedor por parte de la ARL para realizar las mediciones en las sedes regionales, se indica que esta actividad será ejecutada en el último trimestre del año 2025.</t>
  </si>
  <si>
    <t>Durante el periodo evaluado, el indicador no alcanzó la meta establecida de, obteniendo un resultado de 0%, se recomienda revisar las metas programadas  y asegurar el cumplimiento del indicador en los próximos periodos. Se continuará con el seguimiento y ajuste de las estrategias implementadas, promoviendo una gestión basada en resultados y mejora continua.</t>
  </si>
  <si>
    <t>Desarrollar actividades del  Plan de Capacitación del Componente de gestion Seguridad y Salud en el Trabajo.</t>
  </si>
  <si>
    <t xml:space="preserve">Acompañamiento a la Gestión de SST en las sedes regionales </t>
  </si>
  <si>
    <t>Realización de simulacro general de evacuación por simulación de Sismo</t>
  </si>
  <si>
    <t>Listas de asistencias, correos, fotografías, informes</t>
  </si>
  <si>
    <t>Realización de simulacro de Primeros Auxilios a nivel de regionales y sede central</t>
  </si>
  <si>
    <t>Realización de simulacro de evacuación por simulación de conato de incendio en sedes de regionales y parcial en sede Central</t>
  </si>
  <si>
    <t>Debido a la contingencia generada por el proceso de provisión de empleos, derivado de la conformación de listas de elegibles, no fue posible llevar a cabo la actividad programada, ya que no se contaba con el equipo de brigadistas requerido para su desarrollo.</t>
  </si>
  <si>
    <t>Realización de simulacro de evacuación por asonadas en sedes de regionales y parcial en sede Central</t>
  </si>
  <si>
    <t>GESTION DE BIENES Y SERVICIOS</t>
  </si>
  <si>
    <t>Reporte de asignación de abogado y financiero líneas PAA iniciales</t>
  </si>
  <si>
    <t>Dirección de Contratación</t>
  </si>
  <si>
    <t>Mensual</t>
  </si>
  <si>
    <t>Modelo de Gestión Documental y Administración de Archivos -MGDA- en 2025 - Alcanzar el Nivel de madurez en dos (2) componentes en "Básico" y un (1) componente en "Intermedio".</t>
  </si>
  <si>
    <t>ESTRATÉGICO</t>
  </si>
  <si>
    <t>Política de Gestión Documental</t>
  </si>
  <si>
    <t xml:space="preserve">Avanzar en la ejecución del plan de Acción para cerrar brechas, de conformidad con los hallazgos encontrados en el diagnóstico integral de archivos, Plan de mejoramiento 1563- 2024 y FURAG (2023). </t>
  </si>
  <si>
    <t xml:space="preserve">Porcentaje de avance en la ejecución del Plan de Implementación de la Política de Gestión Documental </t>
  </si>
  <si>
    <t>Informe de avance cierre de brechas Diagnóstico de archivos</t>
  </si>
  <si>
    <t>Secretaria General</t>
  </si>
  <si>
    <t>Actualizar la política de gestión documental de acuerdo con los lineamientos establecidos por el Archivo General de la Nación y la Supersalud.</t>
  </si>
  <si>
    <t>Política de Gestión Documental (actualización y aprobación de ser necesaria)</t>
  </si>
  <si>
    <t>La Política de GD actualizada fue publidaca el 25 de febrero en la web de la SNS. 
https://acortar.link/m4U2Mq</t>
  </si>
  <si>
    <t>Actualizar el Programa de Gestión Documental de acuerdo con los lineamientos y metodología definidos por el Archivo General de la Nación.</t>
  </si>
  <si>
    <t>Actualizar, aprobar e implementar el instrumento archivístico PINAR de acuerdo con los lineamientos y metodología establecida por el Archivo General de la Nación.</t>
  </si>
  <si>
    <t>Plan Institucional de Archivos - PINAR (actualización y aprobación).</t>
  </si>
  <si>
    <t>Secretaria General - Dirección de Innovación y Desarrollo - Subdirección de Tecnologías de la información</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</si>
  <si>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</si>
  <si>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</si>
  <si>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Actualizar la matriz de riegos en gestión documental, con los procesos responsables de su gestión.</t>
  </si>
  <si>
    <t>Matriz de Riesgos en Gestión Documental (Actualización)</t>
  </si>
  <si>
    <t>Identificar estrategias y planes para lograr la articulación de la gestión documental con el plan estratégico institucional.</t>
  </si>
  <si>
    <t>Documento relacionado con la articulación de la Gestión Documental con el Plan Estratégico Institucional</t>
  </si>
  <si>
    <t>Elaborar y realizar seguimiento a los indicadores de gestión para la medición del PINAR y PGD.</t>
  </si>
  <si>
    <t>Indicadores de gestión para la medición del PINAR y PGD.</t>
  </si>
  <si>
    <t>https://acortar.link/kYYHHU</t>
  </si>
  <si>
    <t>Elaborar e implementar el Programa especifico de documentos vitales y o esenciales</t>
  </si>
  <si>
    <t>Elaboración e implementación del Programa especifico de documentos vitales y o esenciales</t>
  </si>
  <si>
    <t>Diseñar lista de chequeo para el seguimiento y control de la función archivística (MGDA) contribuyendo a las actividades de auditoría interna.</t>
  </si>
  <si>
    <t>Lista de chequeo para el seguimiento y control de la función archivística (MGDA).</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</si>
  <si>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</si>
  <si>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</si>
  <si>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</si>
  <si>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</si>
  <si>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Informe de Infraestructura locativa</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</si>
  <si>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</si>
  <si>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 xml:space="preserve">Informe de estrategias para garantizar la planeación en virtud del componente administración de archivos. </t>
  </si>
  <si>
    <t>Secretaria General - Direcciones de Talento humano</t>
  </si>
  <si>
    <t>Articular con el Plan Institucional de Capacitación, los temas priorizados por el área de gestión documental o quien haga sus veces.</t>
  </si>
  <si>
    <t>Plan Institucional Capacitación en Gestión Documental</t>
  </si>
  <si>
    <t>Definir la metodología para evaluar la efectividad de la capacitación en Gestión Documental.</t>
  </si>
  <si>
    <t>Metodología para evaluar la efectividad de la capacitación en Gestión Documental.</t>
  </si>
  <si>
    <t>Desarrollar la identificación de los riesgos laborales acordes con las diferentes actividades ejecutadas en el área de archivo teniendo en cuenta aspectos como bioseguridad y trabajo de fuerza.</t>
  </si>
  <si>
    <t>Documento sobre la identificación de los riesgos laborales archivísticos</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</si>
  <si>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</si>
  <si>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</si>
  <si>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</si>
  <si>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 xml:space="preserve">Informe sobre el desarrollo de los criterios o aspectos previstos en el proceso de planeación del Programa de Gestión Documental, para la posterior producción de los documentos a la luz del Progarma específico de formas y formularios electrónicos. </t>
  </si>
  <si>
    <t>Elaborar el Cuadro de Clasificación Documental  de conformidad con la actualización de la TRD V4, de acuerdo con los lineamientos establecidos por el Archivo General de la Nación.</t>
  </si>
  <si>
    <t xml:space="preserve">Cuadro de Clasificación Documental </t>
  </si>
  <si>
    <t>Elaborar un programa de reprografía que prioriza y garantiza que la documentación cuenta con un respaldo que permite su recuperación a lo largo del tiempo mediante procesos adecuados de preservación.</t>
  </si>
  <si>
    <t xml:space="preserve">Actualización (de ser necesario), aprobación e implementación del programa específico de repografía. </t>
  </si>
  <si>
    <t>Desarrollar un manual de procedimientos que establezca el control, seguimiento y consulta de las comunicaciones oficiales enviadas y recibidas en el marco del gestor documental y el establecimiento de los diferentes canales para ello.</t>
  </si>
  <si>
    <t>Porcentaje de avance en la ejecución del Plan de Implementación de la Política de Gestión Documental.</t>
  </si>
  <si>
    <t>Manual que establezca el control, seguimiento y consulta de las comunicaciones oficiales enviadas y recibida en el marco del gestor documental.</t>
  </si>
  <si>
    <t>Secretaria General - Grupo de Correspondencia</t>
  </si>
  <si>
    <t xml:space="preserve">Desarrollar el procedimiento de descripción documental. </t>
  </si>
  <si>
    <t>Documento sobre descripción Documental</t>
  </si>
  <si>
    <t>Elaborar e implementar el Plan de transferencias documentales, primarias y secundarias.</t>
  </si>
  <si>
    <t>Plan de Transferencias Documentales primarias y secundarias y formulación de la historia institucional.</t>
  </si>
  <si>
    <t>Informe del proceso de eliminación de Documentos</t>
  </si>
  <si>
    <t>Estructurar y documentar actividades para la construcción del Plan de preservación digital a largo plazo en el contexto del Sistema Integrado de Conservación de la Entidad, siguiendo la normativa de AGN.</t>
  </si>
  <si>
    <t>Definir lineamientos con la STI sobre la Política de Preservación Digital a largo plazo</t>
  </si>
  <si>
    <t>Lineamientos Política de Preservación Digital a Largo Plazo</t>
  </si>
  <si>
    <t>Elaborar e implementar el Programa Específico de Documentos Especiales.</t>
  </si>
  <si>
    <t>Formulación e implementación del programa específico de documentos especiales.</t>
  </si>
  <si>
    <t>TECNOLÓGICO</t>
  </si>
  <si>
    <t>Dirección de Innovación y Desarrollo - Subdirección de Tecnologías de la información</t>
  </si>
  <si>
    <t xml:space="preserve">Generar y controlar a través de un consecutivo único los actos administrativos de la entidad - SGDEA. </t>
  </si>
  <si>
    <t>Informe sobre el mecanismo implementado para el control del consecutivo único de actos administrativos.</t>
  </si>
  <si>
    <t>Elaboración de los siguientes Instrumentos Archivísticos: Modelo de Requisitos para la Gestión de Documentos Electrónicos, Esquema de Metadatos,Tablas de Control de Acceso</t>
  </si>
  <si>
    <t>Formulación de instrumentos Archivísticos: Modelo de Requisitos para la Gestión de Documentos Electrónicos, Esquema de Metadatos,Tablas de Control de Acceso.</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</si>
  <si>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</si>
  <si>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</si>
  <si>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</si>
  <si>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</si>
  <si>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</si>
  <si>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</si>
  <si>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</si>
  <si>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Documento de memoria institucional</t>
  </si>
  <si>
    <t>Desarrollar mecanismos de difusión de información a través de la promoción de productos y servicios que dispone la Gestión Documental.</t>
  </si>
  <si>
    <t>Documento de mecanismos de Difusión.</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</si>
  <si>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</si>
  <si>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</si>
  <si>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Número de entregables MIPG</t>
  </si>
  <si>
    <t>Myo</t>
  </si>
  <si>
    <t>Agt</t>
  </si>
  <si>
    <t>Total Semestral</t>
  </si>
  <si>
    <t>Total anual acumulado</t>
  </si>
  <si>
    <t>Total anual acumulado %</t>
  </si>
  <si>
    <t>%PAG</t>
  </si>
  <si>
    <t>Q1</t>
  </si>
  <si>
    <t>Q2</t>
  </si>
  <si>
    <t>Q3</t>
  </si>
  <si>
    <t>Q4</t>
  </si>
  <si>
    <t>PLAN ESTRATÉGICO DE TALENTO HUMANO</t>
  </si>
  <si>
    <t>GESTIÓN DE LA CULTURA ORGANIZACIONAL</t>
  </si>
  <si>
    <t>Talleres de carácter lúdico-pedagógicos dirigido a grupos focales de todas las áreas de la entidad para fortalecer la apropiación y toma de conciencia de los valores contenidos en el código de Integridad</t>
  </si>
  <si>
    <t>Porcentaje de avance en la ejecución del Plan Estratégico de Desarrollo del Talento Humano</t>
  </si>
  <si>
    <t>En conjunto con la Oficina de Comunicaciones, gestionar la ejecución de la programación de campañas de Secretaría General y sus direcciones</t>
  </si>
  <si>
    <t>Anexo 1. Base de seguimiento a los productos de comunicaciones</t>
  </si>
  <si>
    <t xml:space="preserve">Durante el tercer trimestre de 2025 se gestionaron 86 productos de comunicaciones para la Secretaría General entre piezas gráficas, notas escritas, videoclips, etc </t>
  </si>
  <si>
    <t>GESTIÓN DE LA PLANIFICACIÓN Y ANALÍTICA</t>
  </si>
  <si>
    <t>Elaborar  Plan Estratégico de Talento Humano vigencia 2026, que incluya los temas el monitoreo del SIGEP y Clima organizacional,  se ejecuta de acuerdo con lo planificado y se evalúa la eficacia de su implementación</t>
  </si>
  <si>
    <t>PETH 2024</t>
  </si>
  <si>
    <t xml:space="preserve">Diligenciar en la base de la planta de empleos en coordinación con las diferentes dependencias, la información correspondiente al perfil del manual de funciones de los empleos en vacancia temporal y empleos actualmente ocupados por su titular. </t>
  </si>
  <si>
    <t>Planta de personal  con los datos incluidos</t>
  </si>
  <si>
    <t>Actualizar el documento de Caracterización de los Grupos de Interés internos.</t>
  </si>
  <si>
    <t>Documento de Caracterización</t>
  </si>
  <si>
    <t>Realizar análisis de la información estadística de las causas de retiro de servidores públicos y elaborar informe.</t>
  </si>
  <si>
    <t>Informe de causas de retiro</t>
  </si>
  <si>
    <t>GESTIÓN DEL EMPLEO</t>
  </si>
  <si>
    <t>Realizar campañas periódicas de actualización la información obligatoria registrada en el SIGEP dirigidas a los servidores de la Entidad.</t>
  </si>
  <si>
    <t>Campañas remitidas a través de correo electrónico</t>
  </si>
  <si>
    <t>Realizar informe de los procesos meritocráticos realizados con el acompañamiento de la Función Pública a los aspirantes a cargos  de libre nombramiento y remoción.</t>
  </si>
  <si>
    <t>Anexo 2. Informe de ejecución del Plan Anual de Vacantes</t>
  </si>
  <si>
    <t xml:space="preserve">Durante el trimestre, se llevaron a cabo 20 procesos meritocráticos relevantes para la provisión de empleos directivos, asesores, profesionales y asistenciales en la planta de personal. Como parte de este proceso, se remitieron 20 candidatos al Departamento Administrativo de la Función Pública para la realización de pruebas meritocráticas, obteniendo resultados favorables. Como consecuencia, se publicaron 20 hojas de vida en el portal de la Presidencia de la República, y se logró la posesión de 20 de estos candidatos. </t>
  </si>
  <si>
    <t>Continuar el proceso que se viene realizando para la vinculación de los servidores en los cargos provisionales.</t>
  </si>
  <si>
    <t>Anexo 3. Informe de ejecución del Plan Anual de Vacantes</t>
  </si>
  <si>
    <t>Durante el tercer trimestre no se llevaron a cabo vinculaciones de servidores en cargos provisionales, en motivo a que actualmente la Superintendencia Nacional de Salud se encuentra realizado la provisión de los empleos ofertados en el concurso de méritos</t>
  </si>
  <si>
    <t>Verificar el registro de la Información de los funcionarios en el SIGEP.</t>
  </si>
  <si>
    <t>Información actualizada en el SIGEP</t>
  </si>
  <si>
    <t>Realizar seguimiento al  concurso de méritos con la CNSC.</t>
  </si>
  <si>
    <t>Anexo 4. Informe de ejecución del Plan Anual de Vacantes</t>
  </si>
  <si>
    <t>La Superintendencia Nacional de Salud avanza en la provisión de empleos del concurso de méritos, solicitando documentos a 598 funcionarios posesionados entre julio y septiembre de 2025. Se proyectan 236 nuevas posesiones entre octubre y diciembre. Además, continúa el proceso de nombramiento para las OPEC sujetas a derogatoria, a la espera de autorización para el uso de listas.</t>
  </si>
  <si>
    <t>Ejecutar el plan de vacantes y el plan de previsión de empleos de la entidad y presentar informes trimestrales de su ejecución</t>
  </si>
  <si>
    <t>Anexo 5. Informe de ejecución del Plan Anual de Vacantes</t>
  </si>
  <si>
    <t xml:space="preserve">Actualizar y organizar las historias laborales físicas, que permitan una consulta real y acertada de la información de los funcionarios. </t>
  </si>
  <si>
    <t>Anexo 6. Informe de actualización de las historias laborales</t>
  </si>
  <si>
    <t>Durante el tercer trimestre se actualizaron y organizaron 53 historias laborales.</t>
  </si>
  <si>
    <t>GESTIÓN DEL RENDIMIENTO</t>
  </si>
  <si>
    <t>Ejecutar las actividades definidas para el componente de la Gestión del Rendimiento de la entidad.</t>
  </si>
  <si>
    <t>Anexo 7. Informe de la Gestión del Rendimiento</t>
  </si>
  <si>
    <t>Producto del concurso de meritos 2503 de 2023, se realizaron 582 registros de funcionarios de periodo de prueba y 620 actualizaciones en el aplicativo EDL APP de la CNSC. Igualmente, se realizaron inducciones corporativas, asesorias y, capacitaciones a todos los funcionarios que ingresaron a la Entidad durante el tercer trimestre de 2025</t>
  </si>
  <si>
    <t>Realizar evaluación y análisis de los acuerdos de gestión que hayan sido entregados en Talento Humano.</t>
  </si>
  <si>
    <t>Informe de la evaluación de los acuerdos de gestión</t>
  </si>
  <si>
    <t>GESTIÓN DEL DESARROLLO</t>
  </si>
  <si>
    <t>Elaborar, ejecutar y evaluar el Plan Institucional de Capacitación y presentar informes trimestrales de su ejecución</t>
  </si>
  <si>
    <t>Anexo 8. Informe de ejecución del Plan Institucional de Capacitación.</t>
  </si>
  <si>
    <t>El Plan Institucional de Capacitación se ejecuto conforme a las actividades prpgramadas en el cronograma del mismo.</t>
  </si>
  <si>
    <t>Diseñar campaña comunicativa orientada a estimular la participación de los todos los funcionarios en los eventos de Capacitación</t>
  </si>
  <si>
    <t>Campaaña remititda a través de correo electrónico</t>
  </si>
  <si>
    <t>Diseñar campaña comunicativa orientada a que los líderes de los procesos asignen a los servidores que participan en los eventos de capacitación de acuerdo con las debilidades de competencias identificadas en ellos.</t>
  </si>
  <si>
    <t>Mantener actualizado el registro de información en el aplicativo de seguimiento y control de competencias en las que se han capacitado los servidores.</t>
  </si>
  <si>
    <t>Reporte de información generado por el aplicativo.</t>
  </si>
  <si>
    <t>Estructurar la evaluación de impacto para los eventos de Inducción y Reinducción</t>
  </si>
  <si>
    <t>Informe de la evaluación del impacto de las capacitaciones.</t>
  </si>
  <si>
    <t xml:space="preserve">Implementar el programa de Bilingüismo dentro de la Entidad </t>
  </si>
  <si>
    <t>Informe de ejecución del programa de Bilingüismo.</t>
  </si>
  <si>
    <t xml:space="preserve">Definir los proyectos de aprendizaje en el diagnóstico de necesidades de capacitación que se realizará en el mes de Diciembre. </t>
  </si>
  <si>
    <t>PIC  2024</t>
  </si>
  <si>
    <t>GESTIÓN DE LA RELACIONES HUMANAS</t>
  </si>
  <si>
    <t>Ejecutar la estrategia de Enfoque de Género, Diversidad e Inclusión</t>
  </si>
  <si>
    <t>Informe de ejeución del Programa de Enfoque de Género, Diversidad e Inclusión.</t>
  </si>
  <si>
    <t xml:space="preserve">Realizar el análisis y trámite de las solicitudes de Teletrabajo allegadas a la Dirección de Talento Humano para acceder a la modalidad. </t>
  </si>
  <si>
    <t>Anexo 9. Informe del trámite de las solicitudes de teletrabajo allegadas en el período.</t>
  </si>
  <si>
    <t>Durante el tercer trimestre no se tramitaron solicitudes de teletrabajo Laboral</t>
  </si>
  <si>
    <t>Elaborar, ejecutar y evaluar el Plan Institucional de Bienestar e Incentivos y presentar informes trimestrales de su ejecución</t>
  </si>
  <si>
    <t>Anexo 10. Informe de ejecución del Plan de Bienestar social e incentivos</t>
  </si>
  <si>
    <t>El Plan de bienestar social e incentivos se ejecuto conforme a las actividades programadas en el cronograma del mismo.</t>
  </si>
  <si>
    <t>Elaborar, ejecutar y evaluar el Plan  de Seguridad y Salud en el Trabajo y presentar informes trimestrales de su ejecución</t>
  </si>
  <si>
    <t>Anexo 11. Informe de ejecución del Plan Anual de Trabajo de Seguridad y  Salud en el trabajo.</t>
  </si>
  <si>
    <t>El Plan de seguridad y salud en el trabajo se ejecuto en un 83%. No obstante; en el ultimo trimestre del año se ejecutaran las dos actividades que hicieorn falta realizar</t>
  </si>
  <si>
    <t>PLAN ESTRATEGICO DE TECNOLOGIAS DE LA INFORMACIÒN - PETI</t>
  </si>
  <si>
    <t>Link Evidencia</t>
  </si>
  <si>
    <t>Gobierno y Gestión de Datos e Informaciòn</t>
  </si>
  <si>
    <t>Fortalecimiento de los sistemas de información misionales, con un enfoque en la integración e interoperabilidad de datos e información</t>
  </si>
  <si>
    <t>Avance en el cumplimiento del Plan Estratégico de Tecnologías de la Información y las Comunicaciones PETI</t>
  </si>
  <si>
    <t>Total de actividades realizadas en el cronograma</t>
  </si>
  <si>
    <t>Total actividades planeadas para la vigencia</t>
  </si>
  <si>
    <t>4</t>
  </si>
  <si>
    <t>Informes de Gestión y seguimiento, código fuente, documentación de requerimientos</t>
  </si>
  <si>
    <t>PR_01</t>
  </si>
  <si>
    <t xml:space="preserve">1.1 Durante el tercer trimestre del año 2025, el Grupo de Sistemas de Información continuó con el fortalecimiento de sus capacidades técnicas y operativas mediante la adaptación de los sistemas de información a los cambios normativos, avances tecnológicos y requerimientos institucionales
1.2. Grupo de Sistemas de Información (GSI), en articulación con la Subdirección de Tecnología de la Información y la Dirección de Innovación y Desarrollo, adelanta la actualización del sistema RILCO, en atención a los recientes cambios normativos. </t>
  </si>
  <si>
    <t xml:space="preserve">Se validan las evidencias aportadas por la DID, dando cumplimiento con lo planeado,  reporte correspondiente al tercer trimestre de la vigencia 2025. </t>
  </si>
  <si>
    <t>Grupo Sistemas de Información / STI</t>
  </si>
  <si>
    <t>Gobierno y Gestiòn de Datos e Informaciòn</t>
  </si>
  <si>
    <t>Creación de la hoja de vida del vigilado</t>
  </si>
  <si>
    <t>2</t>
  </si>
  <si>
    <t>Informes de Gestión y seguimiento, código fuente, documentación de requerimiento</t>
  </si>
  <si>
    <t>Grupo Estrategia, Gobierno y Arquitectura de TI / DID</t>
  </si>
  <si>
    <t>Fortalecimiento de la gestión de soluciones de software a procesos administrativos de Supersalud</t>
  </si>
  <si>
    <t xml:space="preserve">Fortalecimiento de los tramites y servicios para ciudadanos y entidades vigiladas de la Superintendencia de Salud </t>
  </si>
  <si>
    <t>Consolidación de las PQRS entorno a la prestación de los servicios de salud</t>
  </si>
  <si>
    <t>Definir e implementar el modelo de Gobernanza de Datos para la Supersalud.</t>
  </si>
  <si>
    <t>Informes de Gestión y seguimiento</t>
  </si>
  <si>
    <t>Subdirección de Analítica / Subdirección de Tecnologías de la Información</t>
  </si>
  <si>
    <t xml:space="preserve">Articular el modelo de Gobernanza de Datos y su gestión de manera transversal en la entidad. </t>
  </si>
  <si>
    <t>Impulsar la Seguridad digital a través de la adopción del modelo de seguridad y privacidad de la información y de la implementación de un SGSI para la entidad.</t>
  </si>
  <si>
    <t>PR_08</t>
  </si>
  <si>
    <t xml:space="preserve">3.8.1. Se dio inició a la actividad de la identificación y valoración de los activos de información de los procesos misionales, estratégicos, apoyo y evaluación. 
Se inició la elaboración y actualización de documentos tales como: Manual de Políticas de Seguridad de la Información, procedimientos de: copias de respaldo, contacto con las autoridades, gestión de accesos, gestión de incidentes de seguridad de la información. 
Se han realizado campañas de sensibilización de seguridad de la información enfocadas a la seguridad del correo electrónico y contraseñas de acceso a la red y sistemas de información. 
Se realizó la propuesta de batería de indicadores de gestión del Sistema de Gestión de Seguridad de la Información los cuales se encuentran en proceso de aprobación. 
 </t>
  </si>
  <si>
    <t>Grupo Seguridad de la Información / STI</t>
  </si>
  <si>
    <t>Fortalecer la seguridad de la información a través de la implementación de controles de seguridad informática y ciberseguridad.</t>
  </si>
  <si>
    <t>PR_09</t>
  </si>
  <si>
    <t xml:space="preserve">3.9. Se identificó filtración de credenciales en estado vigente. 
Se realizaron propuestas de mejora o acciones a implementar en futuras actividades, se priorizó la corrección de las debilidades evidenciadas y aún más cuando se encuentran accesos comprometidos, posibles impactos a largo plazo de la actividad, subsanación oportuna de las brechas identificadas reduciendo la posible materialización de incidentes de seguridad. </t>
  </si>
  <si>
    <t>Fortalecer la implementación de los controles de protección de datos personales a través de un programa de protección y la adopción de las políticas PDP y privacidad.</t>
  </si>
  <si>
    <t>PR_10</t>
  </si>
  <si>
    <t xml:space="preserve">Durante los meses de julio a septiembre de 2025 se desarrollaron múltiples acciones orientadas a fortalecer el Programa de Protección de Datos Personales (PDP) en la Superintendencia Nacional de Salud (SNS). 
El objetivo principal fue consolidar los instrumentos normativos, técnicos y estratégicos que permitan formalizar la implementación del programa, avanzar en la adopción de la nueva política institucional de tratamiento de datos personales, y establecer lineamientos y mecanismos de control que aseguren el cumplimiento de la Ley 1581 de 2012 y sus normas reglamentarias. 
 Estas acciones se enmarcan en el Plan Estratégico de Tecnologías de la Información (PETI 2025-2026) y contribuyen directamente al objetivo institucional de consolidar una cultura de cumplimiento, transparencia y seguridad digital, pilares fundamentales de la estrategia de Gobierno Digital de la entidad. </t>
  </si>
  <si>
    <t>Fortalecer las funciones de IVC de la SNS a través de la implementación de procedimientos y controles de auditoría a sistemas de información, cadena de custodia y Laboratorio Forense</t>
  </si>
  <si>
    <t>Acompañar el diseño y planificación del plan de Continuidad para la SNS</t>
  </si>
  <si>
    <t>Acompañar la implementación del Plan de Continuidad del Negocio (BCP), a través de la puesta en marcha de planes de contingencia de los procesos y activos críticos definidos por la SNS, realizar los simulacros del plan de continuidad y adelantar el DRP.</t>
  </si>
  <si>
    <t>Implementación y Gestión del Plan de Capacidad de TI</t>
  </si>
  <si>
    <t>Grupo de Infraestructura / STI</t>
  </si>
  <si>
    <t xml:space="preserve">Optimización de la gestión de la infraestructura tecnológica </t>
  </si>
  <si>
    <t>PR_15</t>
  </si>
  <si>
    <t>Durante el tercer trimestre de 2025, se llevaron a cabo diversas actividades orientadas a fortalecer la disponibilidad, eficiencia y estabilidad de los recursos tecnológicos institucionales. Estas acciones se centraron en la optimización continua de los servicios operativos desplegados en la nube Azure, mediante la aplicación de buenas prácticas de gestión, monitoreo y administración de infraestructura tecnológica</t>
  </si>
  <si>
    <t>Fortalecimiento de la Arquitectura Empresarial</t>
  </si>
  <si>
    <t>Grupo de Estrategia, Gobierno y Arquitectura de TI / STI</t>
  </si>
  <si>
    <t>Fortalecer las capacidades para consolidar iniciativas y alianzas en la Política de Gobierno Digital</t>
  </si>
  <si>
    <t>PR_17</t>
  </si>
  <si>
    <t xml:space="preserve">Durante este trimestre se profundizó en las acciones que permiten a la entidad realizar las actividades conducentes a lograr los resultados propuestos en el marco del MIPG en la dimensión de "Gestión con valores para resultados", específicamente en la perspectiva de la Relación estado-ciudadano, abordando: 
-Racionalización de trámites 
-Participación ciudadana 
-Servicio al ciudadano 
-Gobierno Digital </t>
  </si>
  <si>
    <t>Modelo Integral de supervisión IVC</t>
  </si>
  <si>
    <t>Subdirección de Analítica / Subdirección de Tecnologías de la Información / Subdirección de Metodologías</t>
  </si>
  <si>
    <t>Fortalecer las capacidades organizacionales para la Gestión de los Proyectos de TI</t>
  </si>
  <si>
    <t>Fortalecer el modelo de Gobierno de TI.</t>
  </si>
  <si>
    <t>Implementación del Plan de formación y capacitación de Tecnologías de la Información y Comunicación (TIC).</t>
  </si>
  <si>
    <t>PR_21</t>
  </si>
  <si>
    <t xml:space="preserve">Durante el tercer trimestre se continuó con el desarrollo del Plan de Formación y Capacitación en TIC, enfocando esfuerzos en la consolidación del diagnóstico y la preparación de las actividades formativas programadas. El periodo estuvo marcado por la transición institucional derivada del concurso de méritos, situación que requirió ajustes en la planeación y ritmo de ejecución de las actividades. </t>
  </si>
  <si>
    <t>META</t>
  </si>
  <si>
    <t>AVANCE</t>
  </si>
  <si>
    <t>DENO</t>
  </si>
  <si>
    <t>NUME</t>
  </si>
  <si>
    <t>Avance</t>
  </si>
  <si>
    <t>Plan de Seguridad y Privacidad de la Información 2025</t>
  </si>
  <si>
    <t>Gobierno y gestión de datos. </t>
  </si>
  <si>
    <t>Avanzar en la implementación el modelo de seguridad y privacidad de la información (MSPI). </t>
  </si>
  <si>
    <t>Porcentaje de actividades ejecutadas en cumplimiento del Plan de Seguridad y Privacidad de la Información y Seguridad Digital</t>
  </si>
  <si>
    <t>Total de actividades en el cronograma realizadas</t>
  </si>
  <si>
    <t>Total de actividades planeadas</t>
  </si>
  <si>
    <t xml:space="preserve">2
</t>
  </si>
  <si>
    <t>Subdirección de Tecnologías de la Información- Grupo Seguridad Digital.</t>
  </si>
  <si>
    <t xml:space="preserve">Avanzar en la identificación de activos de información </t>
  </si>
  <si>
    <t xml:space="preserve">3
</t>
  </si>
  <si>
    <t>Avanzar en la implementación de controles de seguridad.</t>
  </si>
  <si>
    <t>Avanzar en el diseño e implementación de la arquitectura de seguridad de la SNS. </t>
  </si>
  <si>
    <t>Apoyar en las intervenciones de IVC de la SNS (Forense) </t>
  </si>
  <si>
    <t>Plan de Tratamiento de Riesgos de Seguridad y Privacidad de la Información 2025</t>
  </si>
  <si>
    <t>Actualización de lineamientos de riesgos</t>
  </si>
  <si>
    <t>Porcentaje de actividades ejecutadas en cumplimiento del Plan de Tratamiento de Riesgos de Seguridad y Privacidad de la Información</t>
  </si>
  <si>
    <t xml:space="preserve">Total actividades planeadas  </t>
  </si>
  <si>
    <t>Socialización de lineamientos y Herramienta - Gestión de Riesgos de Seguridad y privacidad de la Información y Seguridad Digital</t>
  </si>
  <si>
    <t>Identificación de Riesgos de Seguridad y Privacidad de la Información, Seguridad Digital y continuidad de la Operación</t>
  </si>
  <si>
    <t>Matriz de Riesgos de Seguridad y Privacidad de la Información, Seguridad Digital y continuidad de la Operación</t>
  </si>
  <si>
    <t>Aceptación de Riesgos Identificados</t>
  </si>
  <si>
    <t xml:space="preserve">Memorandos de aprobación de los riesgos identificados </t>
  </si>
  <si>
    <t>Publicación mapas de riesgos de los procesos</t>
  </si>
  <si>
    <t>Matriz de riiesgos publicada</t>
  </si>
  <si>
    <t xml:space="preserve">Seguimiento implementación de controles y planes de tratamiento de riesgos los identificados (verificación de evidencias)
</t>
  </si>
  <si>
    <t>Informe de gestión de riesgos</t>
  </si>
  <si>
    <t>Atributo</t>
  </si>
  <si>
    <t>Descripción del atributo</t>
  </si>
  <si>
    <t>Tipo de atributo</t>
  </si>
  <si>
    <t>Ejemplo de registro</t>
  </si>
  <si>
    <t>Calidad del dato</t>
  </si>
  <si>
    <t>Relacionar el nombre de la actividad asociada al plan, o plan o componente o cronograma.</t>
  </si>
  <si>
    <t>Texto</t>
  </si>
  <si>
    <t>Relacionar la acividad general del PAG, ejemplo: Cronograma de actividades para la apropiación, fortalecimiento  y seguimiento de la planeación estratégica Institucional.</t>
  </si>
  <si>
    <t>Iniciar en mayuscula y no colocar siglas sin su significado</t>
  </si>
  <si>
    <t>PROCESO, OBJETIVO, POLÍTICA, COMPONENTE O PLANES</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</si>
  <si>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</si>
  <si>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</si>
  <si>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</si>
  <si>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ACTIVIDADES O TAREAS</t>
  </si>
  <si>
    <t>Relacionar las actividades o tareas a ejecutar asociadas al Plan o Actividad General</t>
  </si>
  <si>
    <t>Actividad o tarea, ejemplo: Realizar seguimiento y consolidación al plan Estratégico Sectorial</t>
  </si>
  <si>
    <t>Escribir la actividad o tarea iniciando en verbo infinitivo y sin siglas</t>
  </si>
  <si>
    <t>INDICADOR</t>
  </si>
  <si>
    <t>Espacio Informativo no se relaciona en la fila (Solo se relaciona información, si el cronograma se reporta a la OAP)</t>
  </si>
  <si>
    <t>Espacio Informativo</t>
  </si>
  <si>
    <t xml:space="preserve">Nombre </t>
  </si>
  <si>
    <t>Relacionar el indicador con que se mide en el Plan (PAG- PEIDA)</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</si>
  <si>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</si>
  <si>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 xml:space="preserve">Se relaciona el nombre del indicador, este no debe contener siglas </t>
  </si>
  <si>
    <t>Dato Variable 1</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</si>
  <si>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</si>
  <si>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</si>
  <si>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 debe relacionar en número o porcentaje de acuerdo con la formula del indicador </t>
  </si>
  <si>
    <t>Dato Variable 2</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</si>
  <si>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</si>
  <si>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</si>
  <si>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</si>
  <si>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Seleccione la variable de acuerdo a la frecuencia en reportará la actividad</t>
  </si>
  <si>
    <t>Selección</t>
  </si>
  <si>
    <t xml:space="preserve">Selecciona la periodicidad de reporte entre la lista relacionada, ejemplo: Trimestral </t>
  </si>
  <si>
    <t>Escoger solo de la Selección la cual ya viene predeterminada</t>
  </si>
  <si>
    <t>CRONOGRAMA</t>
  </si>
  <si>
    <t>Espacio Informativo no se relaciona en la fila</t>
  </si>
  <si>
    <t>Informativo</t>
  </si>
  <si>
    <t>Metas Programadas</t>
  </si>
  <si>
    <t>Fecha de Reporte o Ejecución de la actividad</t>
  </si>
  <si>
    <t>En este espacio se encuentran los meses del año y se debe colocar cuando reportará la actividad o tarea</t>
  </si>
  <si>
    <t>En este se selecciona y se coloca la meta por periodo de reporte, ejemplo: Marzo 1; Junio: 1; Septiembre: 1; Diciembre; 1</t>
  </si>
  <si>
    <t>Se debe relacionar en el mes correspondiente en numero a reportar, o x señalando que inicia la actividad</t>
  </si>
  <si>
    <t>Línea o punto de partida en que inicia la actividad</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</si>
  <si>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</si>
  <si>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</si>
  <si>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</si>
  <si>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</si>
  <si>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</si>
  <si>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Relacionar los recursos a la actividad asociada. Espacio solo para el componente de Seguridad y Salud en el Trabajo - SST</t>
  </si>
  <si>
    <t>Relacionar el recurso que necesita, ejemplo: Se necesitan $250.000.000 para la ejecución de….</t>
  </si>
  <si>
    <t xml:space="preserve">SEGUIMIENTO A LA EJECUCIÓN </t>
  </si>
  <si>
    <t>PORCENTAJE (%) DE AVANCE</t>
  </si>
  <si>
    <t>Relacione el porcentaje de avance de las actividades de la columna D o F, de acuerdo a la formula del indicador,  correspondientes al período de reporte</t>
  </si>
  <si>
    <t>Se relaciona el porcentaje de avance de las actividades de la columna D o F, de acuerdo a la formula del indicador, ejemplo: 80%</t>
  </si>
  <si>
    <t>Se debe relacionar en porcentaje, de acuerdo con la formula</t>
  </si>
  <si>
    <t>RELACIONAR PRODUCTO / EVIDENCIA</t>
  </si>
  <si>
    <t>Relacione el producto o evidencia que soporte la ejecución y/o avance de la actividad relacionada y en el seguimiento, Adjunte los documentos que respalden el resultado del indicador y de la gestión.</t>
  </si>
  <si>
    <t>Se relaciona el producto o entregable que evidencia el cumplimiento o avance de la actividad, ejemplo: Plan estratégico Sectorial consolidado y enviado al Ministerio de Salud</t>
  </si>
  <si>
    <t>Se anexa la evidencia que soporta la ejecución de la actividad</t>
  </si>
  <si>
    <t xml:space="preserve"> RESULTADO DE  LA GESTION</t>
  </si>
  <si>
    <t>Relacione o describa la gestión realizada frente a la ejecución de la actividad o tarea</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</si>
  <si>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</si>
  <si>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</si>
  <si>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Análisis resultados de Gestión (OAP)</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</si>
  <si>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</si>
  <si>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</si>
  <si>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</si>
  <si>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 xml:space="preserve">DEPENDENCIA Y/O FUNCIONARIO RESPONSABLE </t>
  </si>
  <si>
    <t>Relacione la dependencia y/o funcionario responsable de realizar la actividad o tarea</t>
  </si>
  <si>
    <t>Dependencia y funcionario responsable, ejemplo: Oficina Asesora de Planeación, Andrea del Pilar López</t>
  </si>
  <si>
    <t xml:space="preserve">Se debe colocar con las Iniciales en Mayúsculas </t>
  </si>
  <si>
    <t>Fecha Actualización</t>
  </si>
  <si>
    <t>Se realaciona la fecha de actualización del cronograma</t>
  </si>
  <si>
    <t>Se publica el primer día hábil del mes sujeto de modificación, ejemplo: 01/04/2023</t>
  </si>
  <si>
    <t>Relacionar la fecha así DD/MM/AAAA</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</si>
  <si>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</si>
  <si>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</si>
  <si>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</si>
  <si>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</si>
  <si>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</si>
  <si>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</si>
  <si>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</si>
  <si>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</si>
  <si>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</si>
  <si>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</si>
  <si>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</si>
  <si>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</si>
  <si>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</si>
  <si>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</si>
  <si>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</si>
  <si>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</si>
  <si>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</si>
  <si>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</si>
  <si>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</si>
  <si>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</si>
  <si>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</si>
  <si>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</si>
  <si>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Eficiencia</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</si>
  <si>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</si>
  <si>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</si>
  <si>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</si>
  <si>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</si>
  <si>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</si>
  <si>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</si>
  <si>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</si>
  <si>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</si>
  <si>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</si>
  <si>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</si>
  <si>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</si>
  <si>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</si>
  <si>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Bimestral</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</si>
  <si>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</si>
  <si>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</si>
  <si>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</si>
  <si>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</si>
  <si>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</si>
  <si>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</si>
  <si>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</si>
  <si>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</si>
  <si>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</si>
  <si>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</si>
  <si>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</si>
  <si>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</si>
  <si>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</si>
  <si>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</si>
  <si>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</si>
  <si>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</si>
  <si>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</si>
  <si>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</si>
  <si>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</si>
  <si>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Fortalecimiento de la ateción, protección y promoción de la participación de los ciudadanos en el Sistema General de Seguridad Social en Salud nacional</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</si>
  <si>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</si>
  <si>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</si>
  <si>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</si>
  <si>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</si>
  <si>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</si>
  <si>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</si>
  <si>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</si>
  <si>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</si>
  <si>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</si>
  <si>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</si>
  <si>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</si>
  <si>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</si>
  <si>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</si>
  <si>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</si>
  <si>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</si>
  <si>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</si>
  <si>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</si>
  <si>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</si>
  <si>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</si>
  <si>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</si>
  <si>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</si>
  <si>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</si>
  <si>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</si>
  <si>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</si>
  <si>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</si>
  <si>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</si>
  <si>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</si>
  <si>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</si>
  <si>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</si>
  <si>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Gobierno Digital</t>
  </si>
  <si>
    <t>Gestión Financiera</t>
  </si>
  <si>
    <t xml:space="preserve">Seguridad Digital </t>
  </si>
  <si>
    <t>Gestión de Bienes y Servicios</t>
  </si>
  <si>
    <r>
      <t xml:space="preserve">Participación ciudadana en la gestión </t>
    </r>
    <r>
      <rPr>
        <sz val="10"/>
        <color indexed="8"/>
        <rFont val="Verdana"/>
        <family val="2"/>
      </rPr>
      <t xml:space="preserve">pública </t>
    </r>
  </si>
  <si>
    <t xml:space="preserve">Defensa jurídica </t>
  </si>
  <si>
    <t>Gestión Jurídica</t>
  </si>
  <si>
    <t>Mejora Normativa</t>
  </si>
  <si>
    <t>Actuaciones Disciplinarias</t>
  </si>
  <si>
    <t>Oficina de Control Interno</t>
  </si>
  <si>
    <t>Gestión de la Información Estadística</t>
  </si>
  <si>
    <t>Gestión de Mejora</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</si>
  <si>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</si>
  <si>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</si>
  <si>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</si>
  <si>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</si>
  <si>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</si>
  <si>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</si>
  <si>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Resultado de la Gestión consolidada a septiembre</t>
  </si>
  <si>
    <r>
      <rPr>
        <sz val="9"/>
        <rFont val="Arial"/>
        <family val="2"/>
      </rPr>
      <t xml:space="preserve">Se avanza en la ejecución del Plan de Acción para cerrar brechas identificadas en el diagnóstico integral de archivos. Se aplicó la matriz de información y el análisis DOFA para consolidar hallazgos estratégicos, y se conformó equipo técnico de apoyo. Al corte de agosto de 2025, se ha diligenciado información correspondiente a 75 oficinas productoras.
</t>
    </r>
    <r>
      <rPr>
        <u/>
        <sz val="9"/>
        <rFont val="Arial"/>
        <family val="2"/>
      </rPr>
      <t>https://acortar.link/MCGGEk</t>
    </r>
  </si>
  <si>
    <t>Programa de Gestión Documental - PGD (actualización y aprobación).</t>
  </si>
  <si>
    <r>
      <t xml:space="preserve">El PGD actualizado fue presentado para validación metodológica según lineamientos del SIG, a la OAP.
</t>
    </r>
    <r>
      <rPr>
        <sz val="9"/>
        <color theme="4"/>
        <rFont val="Arial"/>
        <family val="2"/>
      </rPr>
      <t xml:space="preserve"> https://acortar.link/tWAh6B</t>
    </r>
  </si>
  <si>
    <r>
      <t xml:space="preserve">La actualización y aprobación del instrumento archivístico PINAR se gestionó el 17 de febrero de 2025. Fue presentado para validación metodológica en el SIG a la OAP.
</t>
    </r>
    <r>
      <rPr>
        <sz val="9"/>
        <color theme="4"/>
        <rFont val="Arial"/>
        <family val="2"/>
      </rPr>
      <t>https://acortar.link/m4U2Mq</t>
    </r>
  </si>
  <si>
    <r>
      <t xml:space="preserve">Se realiza el análisis, identificando las mejoras a la digaramación de la actividad crítica o clave de éxito de la GD.
</t>
    </r>
    <r>
      <rPr>
        <sz val="9"/>
        <color theme="4"/>
        <rFont val="Arial"/>
        <family val="2"/>
      </rPr>
      <t xml:space="preserve">
https://acortar.link/RQ9HHc</t>
    </r>
  </si>
  <si>
    <r>
      <t xml:space="preserve">Se realiza la actualización de Riesgos de Gestión, Corrupción y Fiscales de la Gestión archivística documental.
</t>
    </r>
    <r>
      <rPr>
        <sz val="9"/>
        <color theme="4"/>
        <rFont val="Arial"/>
        <family val="2"/>
      </rPr>
      <t>https://acortar.link/gVKL1i</t>
    </r>
  </si>
  <si>
    <r>
      <t xml:space="preserve">El Plan Estratégico Institucional (PEI) de la SNS definido para las vigencias 2024-2026 aborda estrategias clave para la articulación de la gestión documental con el plan estratégico institucional, destacando acciones necesarias para garantizar la preservación, conservación y difusión del acervo documental, así como la preservación digital de los documentos electrónicos almacenados en el Sistema de Gestión Documental Argo. Para lo anterior, se determinaron algunas estrategias, proyectos y planes propuestos:
</t>
    </r>
    <r>
      <rPr>
        <sz val="9"/>
        <color theme="4"/>
        <rFont val="Arial"/>
        <family val="2"/>
      </rPr>
      <t>https://acortar.link/m4U2Mq</t>
    </r>
  </si>
  <si>
    <t>Documentar cómo se desarrolla la articulación de la política de gestión documental, con las demás Políticas del Modelo Integrado de Planeación y Gestión - MIPG, correspondientes.</t>
  </si>
  <si>
    <t>Informe sobre cómo se desarrolla la articulación de la política de gestión documental, con las Políticas del Modelo Integrado de Planeación y Gestión - MIPG.</t>
  </si>
  <si>
    <r>
      <t xml:space="preserve">Se documenta la articulación de la política de gestión documental con las políticas del Modelo Integrado de Planeación y Gestión – MIPG, priorizando componentes como seguridad y salud en el trabajo, gestión ambiental y seguridad de la información. Se identifican sinergias entre los beneficios de la gestión documental y las dimensiones del MIPG, fortaleciendo la cultura archivística, la transparencia, el gobierno digital y la protección de la memoria institucional.
</t>
    </r>
    <r>
      <rPr>
        <sz val="9"/>
        <color theme="4"/>
        <rFont val="Arial"/>
        <family val="2"/>
      </rPr>
      <t xml:space="preserve">https://acortar.link/vTv0Cj
</t>
    </r>
  </si>
  <si>
    <r>
      <t xml:space="preserve">Se diseñaron los indicadores de gestión para la medición del PINAR y PGD
</t>
    </r>
    <r>
      <rPr>
        <sz val="9"/>
        <color theme="4"/>
        <rFont val="Arial"/>
        <family val="2"/>
      </rPr>
      <t>https://acortar.link/1r9YPN</t>
    </r>
  </si>
  <si>
    <r>
      <t xml:space="preserve">Se elaboró la versión del Programa específico de documentos vitales o esenciales.
</t>
    </r>
    <r>
      <rPr>
        <sz val="9"/>
        <color theme="4"/>
        <rFont val="Arial"/>
        <family val="2"/>
      </rPr>
      <t>https://acortar.link/2TpLA9</t>
    </r>
  </si>
  <si>
    <r>
      <t xml:space="preserve">Se formularon Listas de chequeo para el seguimiento y control de la función archivística y su objetivo es evaluar los procesos de la Gestión Documental de la Superintendencia Nacional de Salud (SNS) para verificar su cumplimiento con los requisitos normativos, con el fin de promover la mejora continua.
</t>
    </r>
    <r>
      <rPr>
        <sz val="9"/>
        <color theme="4"/>
        <rFont val="Arial"/>
        <family val="2"/>
      </rPr>
      <t xml:space="preserve">
https://acortar.link/m4U2Mq</t>
    </r>
  </si>
  <si>
    <r>
      <t xml:space="preserve">Se elabora Informe con el desarrollo de estrategias para administración, la regulación normativa, la adecuación de instalaciones, la conformación y estructura del equipo de trabajo y los modelos de capacitaciones.
</t>
    </r>
    <r>
      <rPr>
        <sz val="9"/>
        <color theme="4"/>
        <rFont val="Arial"/>
        <family val="2"/>
      </rPr>
      <t>https://acortar.link/QvaAp1</t>
    </r>
  </si>
  <si>
    <r>
      <t xml:space="preserve">Se elabora Informe con el desarrollo de actividades orientadas a la adecuación de instalaciones o espacios destinados  para la custodia de documentos.
</t>
    </r>
    <r>
      <rPr>
        <sz val="9"/>
        <color theme="4"/>
        <rFont val="Arial"/>
        <family val="2"/>
      </rPr>
      <t xml:space="preserve">
https://acortar.link/tupw1j</t>
    </r>
  </si>
  <si>
    <r>
      <rPr>
        <sz val="9"/>
        <rFont val="Arial"/>
        <family val="2"/>
      </rPr>
      <t>Se elaboran estrategias para garantizar la administración de archivos institucionales, articuladas con la política de gestión documental, el PINAR y el PGD. Se identifican recursos, marcos normativos y metodológicos (MIPG, MGDA, SIG) para fortalecer la función archivística, la cultura documental y la implementación de soluciones tecnológicas. Se proyecta el fortalecimiento de la gestión documental mediante recursos aprobados en los planes de inversión 2025–2030.</t>
    </r>
    <r>
      <rPr>
        <u/>
        <sz val="9"/>
        <color theme="10"/>
        <rFont val="Arial"/>
        <family val="2"/>
      </rPr>
      <t xml:space="preserve">
https://acortar.link/kmKyt7</t>
    </r>
  </si>
  <si>
    <r>
      <t xml:space="preserve">El Grupo de Gestión Documental (GGD) elaboró la propuesta de temas relacionados con los lineamientos archivísticos y los procesos de gestión documental, para alinearlos con el programa específico del Plan Institucional de Capacitaciones (PIC), el cual debe actualizarse anualmente y articularse con el Programa Institucional de Capacitaciones de la Dirección de Talento Humano. Posteriormente, se elaboró el cronograma del PIC del GGD, el cual fue revisado y aprobado por la coordinación del Grupo de Gestión Documental. Una vez aprobado, el documento fue remitido a la Dirección de Talento Humano para su integración con el PIC institucional. 
</t>
    </r>
    <r>
      <rPr>
        <sz val="9"/>
        <color theme="4"/>
        <rFont val="Arial"/>
        <family val="2"/>
      </rPr>
      <t>https://acortar.link/m4U2Mq</t>
    </r>
  </si>
  <si>
    <r>
      <t xml:space="preserve">Elaborada metodología para evaluar la efectividad de las capacitaciones gestionadas por el GGD; 
</t>
    </r>
    <r>
      <rPr>
        <sz val="9"/>
        <color theme="4"/>
        <rFont val="Arial"/>
        <family val="2"/>
      </rPr>
      <t>https://acortar.link/TBY0Fd</t>
    </r>
  </si>
  <si>
    <r>
      <t xml:space="preserve">Elaborado Informe sobre los aspectos previstos en el proceso de planeación del Programa de Gestión Documental 2025.
</t>
    </r>
    <r>
      <rPr>
        <sz val="9"/>
        <color theme="4"/>
        <rFont val="Arial"/>
        <family val="2"/>
      </rPr>
      <t>https://acortar.link/l7kICo</t>
    </r>
  </si>
  <si>
    <t>No aplica</t>
  </si>
  <si>
    <t xml:space="preserve">Realizar el proceso de actualización, aprobación (CIGD) y remisión de la TRD al AGN, de acuerdo con las etapas establecidas en la normatividad aplicable.
</t>
  </si>
  <si>
    <t>Tablas de Retención Documental actualizada y aprobada (CIGD)</t>
  </si>
  <si>
    <t>Avanzar en el proceso de transferencia documental secundaria”</t>
  </si>
  <si>
    <t>Matriz de descripción "ISAD(G)",</t>
  </si>
  <si>
    <r>
      <t xml:space="preserve">El Programa Específico de Reprografía fue aprobado por el director Administrativo, con el acompañamiento del enlace de la Oficina Asesora de Planeación – OAP. En correo del 01 de abril de 2025 se informó al líder del proceso de Gobierno y Gestión de Datos e Información, sobre la publicación del Programa Específico de Reprografía. Como parte de la articulación interdependencial establecida para su implementación, la publicación del Programa se refleja en la Página de Planes y Programas, en cumplimiento de las disposiciones internas de divulgación y transparencia.
</t>
    </r>
    <r>
      <rPr>
        <sz val="9"/>
        <color theme="4"/>
        <rFont val="Arial"/>
        <family val="2"/>
      </rPr>
      <t>https://acortar.link/4xzRRp</t>
    </r>
  </si>
  <si>
    <r>
      <t xml:space="preserve">Elaboración de GUÍA DE USUARIO VALIDACION CONSECUTIVOS, vinculada con el funcionamiento de Superargo. Esta guía describe el procedimiento para identificar y validar consecutivos faltantes en radicados de entrada, salida y actos administrativos.
Se consultará con la OAP, para normalizarla como documento en el SIG. 
</t>
    </r>
    <r>
      <rPr>
        <sz val="9"/>
        <color theme="4"/>
        <rFont val="Arial"/>
        <family val="2"/>
      </rPr>
      <t xml:space="preserve">https://acortar.link/4WsiCO
</t>
    </r>
    <r>
      <rPr>
        <sz val="9"/>
        <color theme="1"/>
        <rFont val="Arial"/>
        <family val="2"/>
      </rPr>
      <t xml:space="preserve">
Manuales formalizados en el SIG:
Manual para la gestión y administración de recepción de
documentos de entrada y salida. </t>
    </r>
    <r>
      <rPr>
        <sz val="9"/>
        <color theme="4"/>
        <rFont val="Arial"/>
        <family val="2"/>
      </rPr>
      <t>https://docs.supersalud.gov.co/PortalWeb/planeacion/AdministracionSIG/DIMN06.pdf</t>
    </r>
    <r>
      <rPr>
        <sz val="9"/>
        <color theme="1"/>
        <rFont val="Arial"/>
        <family val="2"/>
      </rPr>
      <t xml:space="preserve">
Manual para la radicación de
comunicaciones oficiales de entrada
</t>
    </r>
    <r>
      <rPr>
        <sz val="9"/>
        <color theme="4"/>
        <rFont val="Arial"/>
        <family val="2"/>
      </rPr>
      <t>https://docs.supersalud.gov.co/PortalWeb/planeacion/AdministracionSIG/DIMN19.pdf</t>
    </r>
  </si>
  <si>
    <r>
      <t xml:space="preserve">En una primera fase se elaboró documento que incluye la planeación para realizar la Transferencia Documental Primaria desde las dependencias al Archivo Central de la SNS, con el cronograma respectivo. Este describe en el Plan de Transferencias Documentales Primarias las etapas de alistamiento, formalización y traslado. 
</t>
    </r>
    <r>
      <rPr>
        <sz val="9"/>
        <color theme="4"/>
        <rFont val="Arial"/>
        <family val="2"/>
      </rPr>
      <t>https://acortar.link/m4U2Mq</t>
    </r>
  </si>
  <si>
    <t xml:space="preserve">Desarrollar el proceso de eliminación documental analógica </t>
  </si>
  <si>
    <t>Actualizar y aprobar el plan de conservación documental, en el contexto del Sistema Integrado de Conservación de la Entidad.</t>
  </si>
  <si>
    <t>Plan de conservación documental actualizado y aprobado</t>
  </si>
  <si>
    <r>
      <t xml:space="preserve">Se formaliza el Manual del Sistema Integrado de Conservación – SIC, versión 01, que establece lineamientos para la preservación de documentos físicos y electrónicos. Se estructuran seis programas preventivos, incluyendo sensibilización, mantenimiento, saneamiento ambiental, monitoreo, almacenamiento y atención de emergencias documentales, en cumplimiento del Acuerdo 01 de 2024 y normativa archivística vigente.
</t>
    </r>
    <r>
      <rPr>
        <sz val="9"/>
        <color theme="4"/>
        <rFont val="Arial"/>
        <family val="2"/>
      </rPr>
      <t>https://acortar.link/DI8LIT</t>
    </r>
  </si>
  <si>
    <t>Cronograma de actividades para la formulación del Plan de preservación digital a largo plazo; Informe de avance de la formulación del Plan de preservación digital a largo plazo.</t>
  </si>
  <si>
    <r>
      <t xml:space="preserve">Se desarrollan actividades para la construcción del Plan de Preservación Digital a Largo Plazo en el marco del Sistema Integrado de Conservación. Se realizan jornadas de capacitación, mesas técnicas, actualización de instrumentos archivísticos y diagnóstico del estado de conservación. Se formula la primera versión del PPDLP, articulada con programas y procedimientos documentales, fortaleciendo la cultura archivística y la infraestructura tecnológica institucional.
</t>
    </r>
    <r>
      <rPr>
        <sz val="9"/>
        <color theme="4"/>
        <rFont val="Arial"/>
        <family val="2"/>
      </rPr>
      <t>https://acortar.link/uQMYBd</t>
    </r>
  </si>
  <si>
    <r>
      <t xml:space="preserve">En el mes de abril se gestionó correo y mesa de trabajo con STI y OAP para contextualizar y trabajar lineamientos en Preservación digital a largo plazo.
</t>
    </r>
    <r>
      <rPr>
        <sz val="9"/>
        <color theme="4"/>
        <rFont val="Arial"/>
        <family val="2"/>
      </rPr>
      <t>https://acortar.link/QocpJj</t>
    </r>
  </si>
  <si>
    <r>
      <t xml:space="preserve">Se avanza en la implementación del Programa Específico de Documentos Especiales, priorizando la intervención de soportes almacenados en el cuarto frío del Archivo Central. Se categorizan los materiales según estabilidad y volumen, y se plantean estrategias de migración tecnológica y adecuación de entornos seguros para su conservación. Se discrimina los soportes que reposan en el cuarto frio, así como las cantidades de cada uno de ellos, el proceso de intervención requerido, la prioridad de intervención, los requerimientos técnicos y los insumos para desarrollar la actividad Se contempla la contratación de terceros para diagnóstico e inventario técnico.
</t>
    </r>
    <r>
      <rPr>
        <sz val="9"/>
        <color theme="4"/>
        <rFont val="Arial"/>
        <family val="2"/>
      </rPr>
      <t>https://acortar.link/qO7cSK</t>
    </r>
  </si>
  <si>
    <t xml:space="preserve">Analizar e identificar las series y subseries relativas a los derechos humanos, y tipos documentales en el marco de la memoria histórica y conflicto armado, resultado del proceso de valoración documental. </t>
  </si>
  <si>
    <t>Memoria descriptiva
Tabla de Retención Documental (TRD)</t>
  </si>
  <si>
    <t>No aplica para este periodo</t>
  </si>
  <si>
    <t>Gestionar gradualmente el proceso de implementación de un Sistema de Gestión de documentos electrónicos, de acuerdo con el análisis organizacional, normativo, tecnológico y documental y el modelo de requisitos.</t>
  </si>
  <si>
    <t>IModelo de Requisitos -MOREQ
Informe de Pruebas funcionales y no funcionales
Historias de usuario
Diagramas de Arquitectura, infraestructura y Modelo Entidad-Relación
Índice electrónico</t>
  </si>
  <si>
    <t xml:space="preserve">Gestionar los aspectos relacionados con la seguridad de información contenida en documentos electrónicos en el  Sistema de Gestión Documental. </t>
  </si>
  <si>
    <t>Informe con los aspectos relacionados con la seguridad de información contenida en documentos electrónicos de archivo</t>
  </si>
  <si>
    <r>
      <rPr>
        <sz val="9"/>
        <rFont val="Arial"/>
        <family val="2"/>
      </rPr>
      <t>Se implementa el control de actos administrativos mediante consecutivo único en el Sistema SuperArgo, garantizando trazabilidad, autenticidad y cumplimiento normativo. Se parametrizan tipos de radicado, se habilitan plantillas alineadas al SIG y se fortalecen los procesos de radicación conforme a la Ley 594 de 2000, el Decreto 1080 de 2015 y el Acuerdo 001 de 2024.</t>
    </r>
    <r>
      <rPr>
        <u/>
        <sz val="9"/>
        <color theme="10"/>
        <rFont val="Arial"/>
        <family val="2"/>
      </rPr>
      <t xml:space="preserve">
https://acortar.link/A66HLh</t>
    </r>
  </si>
  <si>
    <r>
      <t xml:space="preserve">Se gestionó la elaboración del Modelo de requisitos de gestión de documentos electrónicos SNS_V2_2025.
</t>
    </r>
    <r>
      <rPr>
        <sz val="9"/>
        <color theme="4"/>
        <rFont val="Arial"/>
        <family val="2"/>
      </rPr>
      <t>https://acortar.link/kYYHHU</t>
    </r>
    <r>
      <rPr>
        <sz val="9"/>
        <color theme="1"/>
        <rFont val="Arial"/>
        <family val="2"/>
      </rPr>
      <t xml:space="preserve">
Se gestionó la elaboración del Esquema de Metadatos,Tablas de Control de Acceso.
</t>
    </r>
    <r>
      <rPr>
        <sz val="9"/>
        <color theme="4"/>
        <rFont val="Arial"/>
        <family val="2"/>
      </rPr>
      <t>https://acortar.link/peW81H</t>
    </r>
  </si>
  <si>
    <r>
      <rPr>
        <sz val="9"/>
        <rFont val="Arial"/>
        <family val="2"/>
      </rPr>
      <t>Se realiza seguimiento a la conformación de expedientes electrónicos en el Gestor Documental SuperArgo, logrando la creación de 119.835 expedientes entre 2020 y 2025. Se desarrollan capacitaciones, revisiones aleatorias, reportes por dependencia y soportes técnicos para garantizar su correcta clasificación conforme a la TRD versión 5, promoviendo ajustes y fortaleciendo la cultura archivística institucional.</t>
    </r>
    <r>
      <rPr>
        <u/>
        <sz val="9"/>
        <color theme="10"/>
        <rFont val="Arial"/>
        <family val="2"/>
      </rPr>
      <t xml:space="preserve">
https://acortar.link/hWetrx</t>
    </r>
  </si>
  <si>
    <r>
      <t xml:space="preserve">Se realizaron 68 actividades de entrenamiento entre junio y septiembre de 2025, capacitando a 1.594 funcionarios y contratistas en procesos clave de gestión documental.
</t>
    </r>
    <r>
      <rPr>
        <sz val="9"/>
        <color theme="4"/>
        <rFont val="Arial"/>
        <family val="2"/>
      </rPr>
      <t>https://acortar.link/JC0v7B</t>
    </r>
  </si>
  <si>
    <r>
      <t xml:space="preserve">Se diseñaron y divulgaron piezas gráficas e infografías institucionales para promover la apropiación de la cultura organizacional orientada a la gestión del conocimiento, fortaleciendo el uso de herramientas, normativas y buenas prácticas documentales.
</t>
    </r>
    <r>
      <rPr>
        <sz val="9"/>
        <color theme="4"/>
        <rFont val="Arial"/>
        <family val="2"/>
      </rPr>
      <t>https://acortar.link/Jucv6Y</t>
    </r>
  </si>
  <si>
    <r>
      <rPr>
        <sz val="9"/>
        <rFont val="Arial"/>
        <family val="2"/>
      </rPr>
      <t>Se implementan estrategias para garantizar el acceso seguro y controlado a la información registrada en el formulario web PQRD, respetando la protección de datos personales y el derecho a la intimidad. Se establecen canales diferenciados, medidas de cifrado, trazabilidad, y validación ciudadana, en cumplimiento de la Ley 1581 de 2012, Ley 1712 de 2014 y demás normativas aplicables.</t>
    </r>
    <r>
      <rPr>
        <u/>
        <sz val="9"/>
        <color theme="10"/>
        <rFont val="Arial"/>
        <family val="2"/>
      </rPr>
      <t xml:space="preserve">
https://acortar.link/SGzjFE</t>
    </r>
  </si>
  <si>
    <t xml:space="preserve">Despliegue de productos del componente cultural del Modelo de Gestión Documental y Administración de Archivos (MGDA): Memoria institucional, Archivos históricos y redes culturales </t>
  </si>
  <si>
    <t>Informe del Despliegue de productos del componente cultural del Modelo de Gestión Documental y Administración de Archivos (MGDA)</t>
  </si>
  <si>
    <t xml:space="preserve">Se validan las evidencias aportadas por la SG, dando cumplimiento con lo planeado,  reporte correspondiente al tercer trimestre de la vigencia 2025. </t>
  </si>
  <si>
    <t>Informe implementación del MSPI</t>
  </si>
  <si>
    <t>Activos de información actualizados.</t>
  </si>
  <si>
    <t>Matriz de Riesgos de Seguridad y Privacidad de la Información actualizada.</t>
  </si>
  <si>
    <t>Se avanza en la Arquitectura de seguridad de la información documentada.</t>
  </si>
  <si>
    <t>DI09</t>
  </si>
  <si>
    <t>Desde el Grupo de Seguridad Digital, se adelantas las acciones pertinentes para avanzar en el diseño e implementación de la arquitectura de seguridad de la Superintednecia Nacional de Salud</t>
  </si>
  <si>
    <t>Informes de intervenciones realizadas.</t>
  </si>
  <si>
    <t>Acumulado</t>
  </si>
  <si>
    <t>Denominador</t>
  </si>
  <si>
    <t>Lineamientos de riesgos de seguridad y pivacidad de la información actualizados</t>
  </si>
  <si>
    <t>Sensibilización para la interiorización claves de seguridad, uso seguro de la VPN, seguridad digital y ciberseguridad, protección de la información, cumplimiento de la normativa y tendencias en ciberseguridad</t>
  </si>
  <si>
    <t>DI10</t>
  </si>
  <si>
    <t>El Grupo de Seguridad Digital procedió a realizar capacitaciones con el propósito de Socializar los lineamientos y Herramientas para la Gestión de Riesgos de Seguridad y privacidad de la Información y Seguridad Digital</t>
  </si>
  <si>
    <t>Correo dirigido a Jefes de dependencia  indicando las contrataciones programadas en el mes y no radicadas. Adicionalmente reporte de las programaciones próximas a vencer</t>
  </si>
  <si>
    <t>Realizar el seguimiento a la ejecución del Plan Anual de Adquisiciones a través de informe trimestral.</t>
  </si>
  <si>
    <t>Número de seguimientos
programados en el Plan Anual de
Adquisiciones</t>
  </si>
  <si>
    <t>Memorando mensual dirigido a Jefes de Dependencia</t>
  </si>
  <si>
    <t>Para el seguimiento al Plan Anual de Adquisiciones (PAA) se emplearon como insumos los memorandos emitidos 09 memorandos solicitando radicacion de lineas PAA a las diferentes dependencias.</t>
  </si>
  <si>
    <t xml:space="preserve">Se realizó seguimiento mensual oportuno entre los meses de julio y sptiembre a las dependencias para mejorar el cumplimiento de las fechas de radicación establecidas por las áreas, mediante la emisión de 9 memorandos. </t>
  </si>
  <si>
    <t>Reporte mensual a Ordenador de Gasto Secretario General del avance de ejecución del Plan Anual de Adquisiciones</t>
  </si>
  <si>
    <t>Realizar el seguimiento a la ejecución del Plan Anual de Adquisiciones a través de informe mensual.</t>
  </si>
  <si>
    <t>Correo electrónico mensual con el reporte de avance de ejecución de plan anual de adquisiciones.</t>
  </si>
  <si>
    <t>Se enviaron tres reportes mensuales al Ordenador del Gasto, fortaleciendo la comunicación con el Secretario General y facilitando la toma de decisiones oportunas sobre el cumplimiento del PAA.</t>
  </si>
  <si>
    <t>Designación de abogado y financiero de las líneas programadas en Plan Anual de Adquisiciones 2025 versión inicial</t>
  </si>
  <si>
    <t>Anual</t>
  </si>
  <si>
    <t>Este reporte presenta la asignación de las líneas inicialmente programadas en el Plan Anual de Adquisiciones (PAA) a  abogados y  financieros de la Dirección de Contratación.</t>
  </si>
  <si>
    <t>Se socializó el reporte que presenta la asignación de las 281 líneas inicialmente programadas en el PAA a 11 abogados y 3 profesionales financieros de la Dirección de Contratación, con el fin de garantizar una distribución técnica, mejorar la trazabilidad y fortalecer la articulación con las áreas responsables.</t>
  </si>
  <si>
    <t>Para el tercer trimestre no se presenta avance dado que el indicador se proyecto con reporte semestral.</t>
  </si>
  <si>
    <t xml:space="preserve">Para este trimestre se ha avanzado en 6 de las 8 regionales en el actor Aseguradores(EPS), lo cual representa un avance del 64% del acumulado para el cuatrenio.
DR Andina:se realizaron Mesas de PQRD con 2 nuevos aseguradores en el mes de Agosto:  Policia, Astmetsalud
DR Orinoquía:Seguimiento del 1 al 10 de la Mesa PQRD con Capital Salud EPS Meta, Seguimiento del 1 al 9 de la Mesa PQRD con Famisanar EPS Meta, Seguimiento del 1 al 9 de la Mesa PQRD con Nueva EPS Meta, Seguimiento del 1 al 8 de la Mesa PQRD con Sanitas EPS Meta
DR Occidental: Se realizaron tres (3) mesas de Inspección y Vigilancia para seguimeinto de PQRD a las EPS Nueva EPS, Emssanar y Servicio Occidental de Salud. Adicionalmente en la Sede Agualongo Se realizó una lista de verificación LVR a la EPS Asmet Salud y mesa PQRD Emssanar. 
DR Sur: Se desarrollaron un total de 3 acciones que consistieron en la realización de mesa de trabajo seguimiento PQRD Huila y Tolima con Famisanar y 2 requerimientos a Famisanar EPS y Asmet Salud EPS para resolución de PQRD
DR Norte: N/A
DR Nororiental: 4 Mesa aseguradores (1seguimiento a estratégia contención de quejas con EPS Santander) y ( 3 Mesas Seguimiento TBC Bucaramanga) 
DR Chocó:
DR Caribe: Se realizó mesa tecnica de flujo de recursos con las 15 EPS que operan en los departamentos de Magdalena, Cesar y Guajira.
Sede Insular: Se ejecutó IVR a Nueva EPS el 17 de julio de 2025. </t>
  </si>
  <si>
    <t xml:space="preserve">Para el periodo de seguimiento se programaron impactar 50 nuevos territorios y se logró llegar a 50, lo cual evidencia un cumplimiento del 100% de los territorios programados para el periodo. 
DR Andina: Acción Inspectiva con prestadores en Ituango, y Mesa convocada por terceros en Santuario Risaralda.
DR Orinoquía:En total fueron impactados 3 nuevos territorios. 1. Mesa IV en cumaribo -  VIchada el 13 y 14 de agosto de 2025. 2. Mesa IV en San Carlos de Guaroa - Meta el 28 de julio de 2025. 3. Mesa IV en San Martin de los Llanos - Meta el 30 de Julio de 2025.
DR Occidental: Se realizaron un total de ocho (8) acciones de inspección y vigilancia en nuevos territorios, tres (3) en el departamento del Cauca, en los municipios de Puerto Tejada (vigías en el territorio referencia y contrarreferencia y a gestor farmacéutico); Villa Rica  (vigías en el territorio referencia y contrarreferencia y a gestor farmacéutico); Caloto (mesa de IV tosferina) y en el Valle del Cauca cinco (5) acciones, Tuluá (vigías en el territorio referencia y contrarreferencia); Palmira (vigías en el territorio referencia y contrarreferencia y a gestor farmacéutico); Candelaria (vigías en el territorio referencia y contrarreferencia y a gestor farmacéutico); Yumbo (vigías en el territorio referencia y contrarreferencia y a gestor farmacéutico) y Guadalajara de Buga vigías en el territorio (referencia y contrarreferencia y a gestor farmacéutico). 
DR Sur: En total fueron 4 territorios nuevos atendidos con: Mesa IV - San Vicente del Caguán - Caquetá, Mesa de Gobernanza - San Miguel y Orito - Putumayo, Apoyo a DPU en jornada de atención al usuario - Ataco - Tolima. 
DR Norte: N/A
DR Nororiental: 4 nuevos territorios  (2 Mesa IV de Gámeza e Iza), (1 Mesa Consejo Municipal Moniquirá), (2 Vigías de la Salud en Málaga y Socorro), (1 LVR en San Vicente de Chucurí)
DR Chocó: 9 acciones entre las cuales mesas IV, REFERENCIA Y CONTRAREFERENCIA
DR Caribe: 1 Mesa IV - Bosconia - Cesar,  5 Mesas de Gobernanza:  Cesar:  2:   Becerril, Talamemeque, Magdalena:  3 Salamina, Puebloviejo, La Guajira: 1:  Fonseca. 1 AIT - Santa Ana Magdalena. Proceso de referencia y contrareferencia.  5, LVR Gestores Farmaceuticos: 4
Sede Agualongo: En la sede Agualongo se realizaron cuatro (4) mesas de Inspección y Vigilancia en los municipios de Magui Payan, Barbacoas, Sandoná y Tuquerres. </t>
  </si>
  <si>
    <t>En el periodo anterior se identificaron 2 alertas sobre las cuales se realizó seguimiento en el presente periodo de reporte.
Para el tercer trimestre de 2025, la DIVGRA presentó dos nuevas alertas que derivaron en la realización de auditorías específicas a las siguientes entidades: 1. Lotería de Medellín y 2. Concesionario de apuestas permanentes Red de Servicios del Cesar.
Adicionalmente, se realizó seguimiento a los siguientes planes de mejoramiento:
-Gobernación del Chocó, tercer avance.
-Empresa Industrial y Comercial del Estado Administradora del Monopolio Rentístico de los Juegos de Suerte y Azar – COLJUEGOS, segundo avance.
-Unidad de Licores del Meta, primer avance.
-Gobernación del Meta, primer avance.
-ADRES,Tercer avance y cierre del plan de mejoramiento, en el marco de las acciones desarrolladas por las alertas presentadas.
Se adjuntan las comunicaciones que evidencian lo mencionado, así como las actas correspondientes a las auditorías realizadas en atención a las dos alertas.
DRN: Se realiza oficio de evaluación evidencias del plan de mejoramiento de Auditoria en Morales (Bolívar)</t>
  </si>
  <si>
    <t>Teniendo en cuenta que el seguimiento a este indicador es cuatrimestral se relaciona el acumulado de acciones integrales con respecto a la meta establecida para la vigencia, lo que representa un 72% del cumplimiento con respecto a la meta de 2025</t>
  </si>
  <si>
    <t>Durante el tercer trimestre del año, se realizaron 5 activaciones de la Red de Controladores en los departamentos de Magdalena, Atlántico, Vaupés, Valle del Cauca y San Andrés.
Es importante señalar que, a la fecha de este reporte, para la Red de Controladores del departamento de Vaupés únicamente se cuenta con la lista de asistencia, ya que el acta se encuentra en proceso de revisión y aprobación por parte de los asistentes. Una vez sea aprobada, será cargada en la carpeta de evidencias correspondiente.</t>
  </si>
  <si>
    <t>Informe de reclamos en salud abiertos y vencidos</t>
  </si>
  <si>
    <t>En el periodo reportado correspondiente al tercer trimestrede 2025,   se reportaron 210.030 reclamos en salud abiertos y vencidos y se realizaron acciones de inspección y vigilancia para los 210.030 reclamos.</t>
  </si>
  <si>
    <t>Base de reclamos en salud riesgo vital</t>
  </si>
  <si>
    <t>En el periodo reportado correspondiente al tercer trimestrede 2025,   se reportaron 1479 rreclamos en salud clasificados como riesgo vital y se realizaron acciones de inspección y vigilancia para los 1479 reclamos.</t>
  </si>
  <si>
    <t>Las evidencias de las actividades son:
1. Listados de Asistencia actividades correspondientes al tercer trimestre (julio, agosto y septiembre 2025).
2. Cronograma del periodo</t>
  </si>
  <si>
    <t>En el periodo reportado correspondiente al tercer trimestre de 2025,  se desarrollaron 91 actividades de 282 (anual) orientadas a promover los derechos y deberes en salud y los mecanismos de participación ciudadana, dirigidas a diferentes territorios del país, para un cumplimiento de el  32%. Los 91 eventos se discriminan así: 48 jornadas de atención al usuario, 24 capacitaciones, 6 seminarios, 4 diálogos con la SuperSalud, 4 piezas lúdicas, 4 líder tiene la palabra y 1 acompañamiento. 
Como soporte de estas acciones, se entrega el cronograma con los municipios visitados, dentro de los cuales se destacan varios municipios con enfoque PDET (Programa de Desarrollo con Enfoque Territorial), priorizados por su condición de vulnerabilidad y necesidad de fortalecimiento institucional y de igual forma se encuentran actividades con grupos poblacionales de caracter diferencial (Población LGBTIQ+,cuidadores de personas con discapacidad, mujeres y personas con discapacidad auditiva).
En conclusión, se cumple con la meta.</t>
  </si>
  <si>
    <t>Las evidencias de las actividades son:
1- Listados de Asistencia actividades correspondientes al tercer trimestre (julio, agosto y septiembre 2025).
2- Cronograma del periodo</t>
  </si>
  <si>
    <t>De la meta anual programada en 16.150 asistentes, durante el tercer trimestre se lograron 8.845 equivalentes al 55% de cumplimiento frente a la meta. Este resultado se debe a la ejecución de jornadas de promoción y participación ciudadana en salud, con enfoque diferencial, que fortalecieron la apropiación de los derechos y deberes en salud por parte de la ciudadanía. 
Con este desempeño  el resultado del trimestre constituye un aporte significativo al logro y superación de la meta anual y manteniendo un nivel de convocatoria adecuada.</t>
  </si>
  <si>
    <t>Tablero de Control PEI_DOLTS-GF
"PEI 3er Trimestre 2025"</t>
  </si>
  <si>
    <t>Respecto al avance a agosto de 2025 se han generado un total de 122.328.173 fórmulas de medicamentos PBS de las cuales se han dispensado 102.097.709 fórmulas completas, lo que representa el 83% de las fórmulas solicitadas en el periodo, encontrándose por debajo de la meta propuesta para la vigencia 2025; estos datos representan a 51 gestores farmacéuticos que a la fecha de corte reportan información. Este seguimiento permitió generar alertas de riesgos que derivaron en acciones particulares de supervisión: 5 auditorías y 7 visitas de verificación rápida a establecimientos farmacéuticos, con miras a evidenciar situaciones que afectan la entrega completa de las fórmulas de medicamentos y así generar acciones de mejoramiento para proteger el derecho de los usuarios al acceso oportuno a los medicamentos.</t>
  </si>
  <si>
    <t>Respecto al avance a agosto de 2025 se han generado un total de 3.240.688 fórmulas de medicamentos No PBS de las cuales se han dispensado 2.611.126 fórmulas completas, lo que representa el 81% de las fórmulas solicitadas en el periodo, encontrándose por debajo de la meta propuesta para la vigencia 2025; estos datos representan a 51 gestores farmacéuticos que a la fecha de corte reportan información. Este seguimiento permitió generar alertas de riesgos que derivaron en acciones particulares de supervisión: 5 auditorías y 7 visitas de verificación rápida a establecimientos farmacéuticos, con miras a evidenciar situaciones que afectan la entrega completa de las fórmulas de medicamentos y así generar acciones de mejoramiento para proteger el derecho de los usuarios al acceso oportuno a los medicamentos.</t>
  </si>
  <si>
    <t>Respecto al avance a agosto de 2025, se han generado un total de 127.353.000 fórmulas de medicamentos PBS y No PBS, de las cuales se han dispensado 106.027.331 fórmulas completas, lo que representa el 83% de las fórmulas de medicamentos PBS y No PBS solicitadas en el periodo, superando la meta propuesta para la vigencia 2025; estos datos representan a 51 gestores farmacéuticos que a la fecha de corte reportan información. Este seguimiento permitió generar alertas de riesgos que derivaron en acciones particulares de supervisión: 5 auditorías y 7 visitas de verificación rápida a establecimientos farmacéuticos, con miras a evidenciar situaciones que afectan la entrega completa de las fórmulas de medicamentos y así generar acciones de mejoramiento para proteger el derecho de los usuarios al acceso oportuno a los medicamentos.</t>
  </si>
  <si>
    <t xml:space="preserve"> En ejecución el contrato 116 de 2025 por valor de $1,634,000,000 con avance técnico del 50%. Este contrato tiene dos proyectos independientes que hacen parte de dos programas y el Objeto es: Desarrollar e Implementar el Programa de Gobernanza de Datos en las etapas restantes de diseño y arquitectura, implementación, y operación y control, y el Programa de Inteligencia de Negocios y Analítica de la Superintendencia Nacional de Salud 
 ALCANCE: Terminar de desarrollar e implementar las etapas restantes del programa de Gobernanza de Datos, iniciado en el 2024: 
	Fase 3: Arquitectura y Diseño en las subfases y actividades restantes no desarrolladas en el Contrato 131 de 2024 Subfase 3.1. actividad 3.1.3. para identificar herramientas y tecnología que apoye las capacidades de la GoD, subfases 
	Subfase 3.2, Definición de Marcos de operación, 
	Subfase 3.3, Formalización del compromiso y flujo de trabajo 
	Fase 4: Implementación (implantación) 
	Fase 5: Operación y Cambio 
* Desarrollar e Implementar el Programa de Inteligencia de Negocios de la Superintendencia Nacional de Salud: 
	Fase 1 Estructuración 
	Fase 2 Desarrollo 
	Fase 3 Despliegue 
	Fase 4 Implementación, operación, seguimiento y evaluación 
En alistamiento insumos contratación prestación de servicios para ejecutar en el año 2025 cuyo objeto son: Prestar servicios profesionales para avanzar en la formulación del Plan Estadístico Institucional y en la preparación para la certificación de las operaciones estadísticas de la Superintendencia Nacional de Salud. YAMIT JULIANA TOVAR
 Prestar servicios profesionales para avanzar en el desarrollo de los mecanismos de la Política de Gestión de la Información Estadística para la Superintendencia Nacional de Salud. HERNANDO TRILLEROS</t>
  </si>
  <si>
    <t xml:space="preserve">Para este trimestre no se reportan avances de acuerdo a lo establecido en el cronograma de trabajo de la Subdireccion de Metodologias, el porcentaje de avance corresponde al acumulado que se lleva a la fecha. </t>
  </si>
  <si>
    <t>Se anexa formato en excel que contiene en la hoja 1: cuadro de avances del enfoque difencial y hoja 2: pantallazos del avance de formalizacion laboral</t>
  </si>
  <si>
    <t>En el periodo reportado correspondiente al segundo trimestre de 2025, se ejecutaron 11/11 acciones, dando como resultado un cumplimiento del 100% frente a la meta pogramada. De acuerdo con lo anterior, el indicador se encuentra en un rango bueno, la tendencia del indicador es ascendente lo que refleja una mejora, este resultado se debe a que la Dirección de Medidas Especiales para Prestadores de Servicios en Salud, ha gestionado la implementación del lineamiento de enfoque diferencial y el plan de trabajo de formalización laboral por parte de las Entidades de Salud del Estado (E.S.E.) en medida especial.
Este resultado permitió que 11 entidades que actualmente se encuentran en medida dieran inicio a la implementacion y adopción de los lineamientos de formalización laboral y  de la atención en salud con enfoque diferencial para el II trimestre de la vigencia 2025, por lo cual no se requieren ajustes por el momento, pero se recomienda realizar seguimiento para que estos vigilados continuen con la implementación de las acciones que a la fecha de corte se encuentran de la siguiente manera:
Para el indicador de Enfoque Diferencial , 8 entidades estan en etapa de medicion y 3 se encuentran en etapa de parametrizacion del sistema para el reporte de datos. Para el indicador de Formalizacion Laboral, las entidades avanzan segun su plan y sus correspondientes fases estimadas.</t>
  </si>
  <si>
    <t xml:space="preserve">Se validan las evidencias aportadas por la dependencia, dando cumplimiento con lo planeado,  reporte correspondiente al tercer trimestre de la vigencia 2025. </t>
  </si>
  <si>
    <t>Anexos actas de mesas adelantadas en las regionales</t>
  </si>
  <si>
    <t xml:space="preserve">Se anexa evidencia de correos enviados: SE REALIZO REUNION CON LA DIRECTORA DE LA DID PARA EL DIAGNOSTICO Y EVALUACION DE LAS NECESIDADES DE LA DELEGADA , SE ANEXA INFORME DE NECESIDADES E INFORME DIAGNOSTICO </t>
  </si>
  <si>
    <t>SE RECIBE POR PARTE DE LA DID VISITA PARA PROGRAMAR SECCIONES DE TRABAJO POR PARTE DE ESTA DIRECCION  Y LA DELEGADA PARA PODER INICIAR LOS  PROCESOS DE ACTUALIZACION INFORMATICA EN HARDWARE Y LOS DESARROLLOS QUE REQUIERE LA DELEGADA PARA EL PERIODO 2026</t>
  </si>
  <si>
    <t>Se anexa informe de seguimiento al cumplimiento de acuerdos conciliatorios durante el TERCER TRIMESTRE del 2025.</t>
  </si>
  <si>
    <t>Para el tercer trimestrede 2025 se realizó el seguimiento al total de los acuerdos conciliatorios que corresponde a $5,069,539,871 como valor total conciliado, monto del cual posterior al respectivo seguimiento se confirmó que se  pago a los actores del sistema efectivamente $4,683,159,773  lo que corresponde al 92,38% valor confirmado de pago de los acuerdos conciliatorios con seguimiento.</t>
  </si>
  <si>
    <t>Se anexa informe y base de datos en la que se muestran los datos principales de los 166 acuerdos conciliatorios.</t>
  </si>
  <si>
    <t>Durante el periodo se reportan  166 de actividades  con  acuerdo conciliatorio, esta gestion del primer semestre  de audiencias de conciliación que culminen en acuerdos conciliatorios redunda en el objetivo de normalizar el flujo de recursos dentro del SGSSS en el marco de las jornadas de conciliación que se han ejecutado en el transcurrir de la vigencia y en las solicitudes recibidas en el reparto ordinario. Tal función alivia y descongestiona el aparato judicial de eventuales litigios que se presenten en el ámbito jurisdiccional y adicionalmente los actores se comprometen en depurar sus estados financieros y cartera para tener carteras saneadas. Esto contribuye al saneamiento financiero del sistema de salud .</t>
  </si>
  <si>
    <t>Se mantiene el mismo valor del segundo trimestre de 2025, dado que el indicador está en trámite de eliminación</t>
  </si>
  <si>
    <t>"Durante el segundo trimestre se avanzo en un 27%, con el desarrollo de 15 actividades de 21 programadas en el marco de la definición del Modelo de Gobernanza y Gestión de Datos e Información, se adelantaron las siguientes actividades:
Socialización Flujograma Gestionar Analítica de datos e información (1)
Base Única de Vigilados actualizada (1)
Documentos Reglas de Negocio e Integración de Datos actualizado (1)
Catálogo de Datos Abiertos actualizado (2)
Informes Validación de mallas - Archivos Tipo (2)
Reporting Services gestionados y actualizados (3) actividad mensual
Informes Cartera y otros financieros de vigilados (1)
Informe UIAF (1)
Tableros de Mando gestionados y actualizados (2)
Script (1)"</t>
  </si>
  <si>
    <t xml:space="preserve">acta de reunicón con DID </t>
  </si>
  <si>
    <t xml:space="preserve">La reunión es el día 25-09-2025 a las 2:00 PM en Virtual. El tema a tratar es: El martes 23 de septiembre se reunieron la profesional especializada, Sandra Yolima Gómez Contreras de la Oficina de Liquidaciones, así como los profesionales especializados de la Subdirección de Analítica, Daniel Trillos Navarro y Hernán Burbano Díaz. El objetivo de la reunión, de acuerdo con la solicitud realizada por la Oficina de Liquidaciones a través del DIFT33, es iniciar la fase 2 para actualizar el tablero de liquidaciones, incorporando nueva información. En este sentido, desde la Oficina de Liquidaciones se muestra el archivo con información financiera relevante para incluir en el tablero y que hace parte de los procesos de liquidación en curso o finalizados. Por parte de la Subdirección de Analítica, se indica la importancia de documentar los aspectos técnicos y metodológicos de este tablero, tanto para la información que actualmente se tiene como la segunda fase de construcción y actualización. En este sentido, a manera de compromisos se estableció: 1. Oficina de liquidaciones: remitir el archivo para crear un nuevo panel de visualización en el tablero actual. 2. Subdirección de Analítica: revisar la documentación que se tiene del tablero, para que se revise entre las dos áreas y se ajuste con la fase dos de ese tablero. </t>
  </si>
  <si>
    <t>Resultado de la medcion de desempño FURAG</t>
  </si>
  <si>
    <t>Según el informe, el desempeño institucional mostró un incremento de 4,5 puntos en comparación con 2023, pasando de 83 a 87,5 puntos en 2024. Este avance fue impulsado principalmente por la dimensión de Gestión del Conocimiento, que registró un notable crecimiento de 16,5 puntos. No obstante, el panorama general revela resultados mixtos entre las políticas evaluadas: 13 de las 19 mejoraron su desempeño, destacándose Gestión del Conocimiento (+16,5), Servicio a las Ciudadanías (+14,5) y Gobierno Digital (+9,5). En contraste, cinco políticas experimentaron retrocesos, especialmente Gestión Documental (-11,3), Racionalización de Trámites (-5,4) y Mejora Normativa (-3,1). Por su parte, las políticas de Defensa Jurídica y Compras y Contratación Pública mantuvieron su puntaje estable en 100 puntos</t>
  </si>
  <si>
    <t>En el periodo reportado correspondiente al segundo trimestrede del 2025,  se ejecutó  (1) campaña RILCO, dando como resultado un avance del 19 % de 55% frente a la meta programada, para un cumplimineto del 35%. De acuerdo con lo anterior el indicador evidencia un cumplimiento efectivo y favorable de acuerdo con lo programado, la tendencia del indicador es Ascendente lo que refleja una mejora y alto compromiso institucional, lo que permite identificar el resultado de las acciones realizadas.
 Conclusión: El indicador sí cumple con la meta. Este resultado permitió la toma de decisión en la mejora y desarrollo de las campañas institucionales a nivel nacional, regional y local. Asi las cosas, para la vigencia 2025, teniendo en cuenta las necesidades y observaciones del sector, se continuará realizando la respectiva divilgación y socialización de las acciones realizadas por la Superintendencia Nacional de Salud y contribuir al fortalecimiento del SGSSS.</t>
  </si>
  <si>
    <t>https://supersalud-my.sharepoint.com/:f:/r/personal/angelica_sanchez_supersalud_gov_co/Documents/EVIDENCIAS%20INDICADOR%20-%20Nuevas%20sedes%20y%20oficinas%20de%20la%20Superintendencia%20Nacional%20de%20Salud%20en%20territorio?csf=1&amp;web=1&amp;e=fUPgbH
Se relacionan la siguinetes evidencias:
1) Estudio de mercado regional Orinoquia (Villavicencio)
2)  Estudio de títulos inmuebles Villavicencio
3) Concepto jurídico inmueble Villavicencio
4) Comunicación bloqueo exhibición inmueble Villavicencio
5) Correo justificación cambio de sede
6) Solicitud modificación cambio de sede Cto 218 de 2023
7)Res120255000000004516_00002 enero 2025</t>
  </si>
  <si>
    <r>
      <t>SEDE VILLAVICENCIO
Durante el tercer trimestre del año 2025</t>
    </r>
    <r>
      <rPr>
        <sz val="11"/>
        <color rgb="FF000000"/>
        <rFont val="Calibri"/>
        <family val="2"/>
      </rPr>
      <t>, estos fueron los resultados de la gestión adelantada por la Dirección Administrativa:
1) Se realizó el  Estudio de mercado en la ciudad de Villavicencio de diferentes inmuebles, con objeto de seleccionar las posibles opciones para el traslado, de acuerdo con la necesidad de la entidad.
2) Una vez establecidas dichas opciones, se solicito al contratista American KPO realizar el estudio de títulos, con objeto de establecer que los inmuebles estuvieran saneados
3) Así mismo, el contratista American KPO remite el concepto jurídico de cada uno de ellos.
4) Al momento de establecer el inmueble que cumple con todo los requerimientos técnicos y jurídicos, el contratista American KPO remite comunicación por parte del dueño del inmueble, indicando que no se exhibirá más el local con objeto de adelantar los trámites para el cambio de sede
5) Se solicita la información actualizada para la justificación y construcción del insumo de  solicitud de modificación.
6) El 30 de septiembre de 2025 se radica a la Dirección de Contratos la respectiva solicitud con todos los anexos correspondientes.</t>
    </r>
    <r>
      <rPr>
        <b/>
        <sz val="11"/>
        <color rgb="FF000000"/>
        <rFont val="Calibri"/>
        <family val="2"/>
      </rPr>
      <t xml:space="preserve">
La inauguración de la sede está programada para el día </t>
    </r>
    <r>
      <rPr>
        <b/>
        <u/>
        <sz val="11"/>
        <color rgb="FF000000"/>
        <rFont val="Calibri"/>
        <family val="2"/>
      </rPr>
      <t>jueves, 30 de octubre del año en curso, a las 2:00 p.m.</t>
    </r>
    <r>
      <rPr>
        <sz val="11"/>
        <color rgb="FF000000"/>
        <rFont val="Calibri"/>
        <family val="2"/>
      </rPr>
      <t xml:space="preserve"> con lo cual se cumpliría con el 100% de este indicador para esta vigencia.</t>
    </r>
  </si>
  <si>
    <t xml:space="preserve">Informe extraído de GENESIS </t>
  </si>
  <si>
    <t>La contribución correspondiente al periodo 2025, según lo establecido en la Resolución No. 2025920040005394-6, tenía como fecha límite de recaudo oportuno el 5 de septiembre de 2025. No obstante, con el propósito de alcanzar un mayor número de vigilados que conocieran, aprobaran y cumplieran oportunamente con sus obligaciones, se amplió el plazo para el pago de la contribución de la vigencia 2025 hasta el 30 de septiembre de 2025, conforme a lo dispuesto en la Resolución No. 2025920050007532-6.
Al cierre del mes de septiembre, se alcanzó un recaudo del 95,7%, cifra que incluye los pagos realizados por los Gestores Farmacéuticos entre el 24 de diciembre de 2024 y el 31 de enero de 2025.
Este resultado fue posible gracias a la implementación de diversas estrategias, tales como el contacto telefónico permanente, el envío de mensajes de texto, el diseño y difusión de material gráfico, campañas de correo electrónico y el uso de otros canales de comunicación institucional. Adicionalmente, se brindó atención directa a los vigilados, ofreciéndoles acompañamiento para resolver inconvenientes y facilitar el cumplimiento oportuno de sus obligaciones. Estas acciones fueron determinantes para alcanzar el porcentaje de recaudo mencionado.</t>
  </si>
  <si>
    <t xml:space="preserve">Informe extraído de GENESIS 
</t>
  </si>
  <si>
    <t xml:space="preserve">Para determinar este indicador, se utilizó como línea base el recaudo de la vigencia anterior, comparando el recaudo acumulado hasta septiembre de la vigencia actual. La diferencia entre los recaudos se divide entre la línea base para calcular el porcentaje de variación:
•	Recaudo vigencia 2024: $129,936
•	Recaudo vigencia 2025: $143,268
•	Diferencia: $13,332
•	% de variación: 10,3%
La variación del 10,3% sugiere un crecimiento significativo en el recaudo. Esto puede interpretarse como un indicador de confianza en el sector, incluso en un contexto económico desafiante </t>
  </si>
  <si>
    <t>Para la determinación de este indicador, se utilizó como base para el denominador el número de sujetos pasivos susceptibles al cobro de la contribución, correspondiente al corte del 31 de diciembre de 2024. Para el numerador, se consideraron las entidades sin liquidación generadas hasta esa misma fecha:
• Sin obligación: 3,272
• Total: 11,379
• Porcentaje sin liquidación: 28.75%
Desde la Dirección Financiera, se apoya activamente en las actividades destinadas a promover el reporte de información financiera y disminuir el número de omisos. Este trabajo se realiza de manera coordinada con las áreas involucradas en el proceso, ya que no es una responsabilidad exclusiva de la Dirección Financiera. No obstante, esta dirección reconoce la importancia de reducir dicho indicador y su impacto en el cumplimiento de los objetivos institucionales.</t>
  </si>
  <si>
    <t>Informe de las acciones realiadas de la actividad No 1 y 2 en el periodo julio - septiembre de 2025.  Anexo 1
- Registro de asistencia al Taller sobre  conceptos básicos para la comprensión  del enfoque diferencial y  el enfoque de género. Este taller tiene como objetivo fortalecer las competencias del funcionariado sobre conceptos sobre orientación sexual, la diversidad sexual.  Anexo 2
- Lista de asistencia y nota en el Superboletin del seminario sobre "Derechos y participación social en salud para mujeres. Anexo 3
- Registro fotográfico de la celebración del día del conductor. Anexo 4
- Pieza comunicativa, recordandoe informando  el  uso de las cajas violetas. Anexo 5
- Registro de asistencia a las jornadas de inducción corporativa  donde se socializa el  Manual de prevensión, atención y protección  de acoso sexual y conductas discriminatorias en el ámbito laboral. Anexo 6</t>
  </si>
  <si>
    <t>Se tiene un porcentaje acumulado del 70% correspondiente a las actividades desarrolladas entre la vigencia 2023 - 2025, desagradas de la siguiente manera:
Vigencia 2023: Se tenía programada 1 (una actividad) - 10%
Vigencia 2024: Se tenían programadas 11 actividades - 40%
Vigencia 2025: Programadas 9 actividades correspondiente a un 30%.  Con corte a septiembre se han realizado 6, correspondiendo a un 20% del 30% de la vigencia.
De enero a septiembre se tiene un avance del 20% de las actividades definidas para la vigencia 2025. Por lo tanto el porcentaje acumulado del 2023 a septiembre de 2025,  es de 70 %.
Se realiza informe de las acciones realiadas de la actividad No 1 y 2 en el periodod julio - septiembre de 2025.  Anexo 1
Actividad No.1: Diseñar y ejecutar una estrategia integral para fortalecer competencias y la comunicación con un enfoque de género, diferencial e interseccional en  la entidad. 
- Taller sobre  conceptos básicos para la comprensión del enfoque dferencial y  enfoque de género. Este taller tiene como objetivo fortalecer las competencias del funcionariado sobre conceptos sobre orientación sexual, la diversidad sexual.
- La Delegada de Protección  al Usuario, realizó seminario sobre "Derechos y participación social en salud para mujeres, dirigida a representantes de organizaciones de control social en salud de la ciudad de Bogotá. 
- Socialización en loas jornadas de inducción de la Política de Género, diversidad e inclusión de l a Superintendencia Nacional de Salud y del Manual de prevensión, atención y protección  de acoso sexual y conductas discriminatorias en el ámbito laboral
Actividad No. 2: Realizar actividades con el fin de fomentar la igualdad, el respeto y la diversidad en el marco del enfoque de género, diferencial e interseccional.   
- Celebracion del día del conductor, se  ofrece un desayuno a todos los conductores de la Entidad.
- Se envía a través de correo institucional pieza comunicativa, recordando el  uso de las cajas violetas,  las cuales se encuentran ubicadas en los baños de las mujeres de todas las sedes de la Superintendencia Nacional de Salud.</t>
  </si>
  <si>
    <t>1. Insumo para la contratación de Bienes y Servicios para la  homogenización y estandarización de los inventarios documentales del archivo central de la Superintendencia Nacional de Salud. Líneas PAA 2025210 / 11 / 12 / 13 / 15 / 16 / 17. Radicados en Contratación 20259300300099523, 20259300300098773, 20259300300091463, 20259300300091223.</t>
  </si>
  <si>
    <t xml:space="preserve">De 8 actividades programadas para la vigencia 2025, se han ejecutado 7 hasta el 2do. trimestre de 2025; se tiene programado que entre el 3er. y 4to. trimestres se ejecute la otra actividad faltante, lo que da un cumplimiento del 35% frente a la meta programada de 8. Este resultado se debe a la gestión de las siguientes acciones:
1.	Formulación del proyecto de inversión.
2.	Estudiar la viabilidad de Arreglo Directo del Contrato - SGDEA.
3.	y 4. Realización de Benchmarkig en proyectos de innovación, orientados a la automatización y adopción de tecnologías emergentes como IA y RPA. 
5.	Exposición técnica de profesionales expertos, externos, sobre la formulación e implementación del Plan de Preservación Digital a Largo Plazo.
6.	Sustentación del proyecto de inversión para el Fortalecimiento de la Gestión Documental 2025–2030, ante el Departamento Nacional de Planeación.
7.	Sustentación ante el Comité de Conciliación de la Supersalud, de la propuesta de arreglo directo, frente al Contrato - SGDEA.
La actividad a cumplirse entre el 3ro. y 4to. trimestre es la de "Desarrollar una base de datos para la unificación de inventarios documentales y su correcta articulación o interacción con el gestor documental de la entidad. (2025 Fase 1)". El avance parcial , ha sido la elaboración de docuemntos pre-contractuales orientados a OPS que presten servicios profesionales en la homogenización y estandarización de los inventarios documentales del archivo central de la Superintendencia Nacional de Salud. El equipo comprende siete (7) integrantes.
Las actividades desarrolladas y por gestionar redundarán en la generación e implementación de estrategias organizacionales dirigidas a la planeación, dirección, control y fortalecimiento en el desarrollo de la política de gestión documental, que aporten a la eficiencia administrativa y misional de la Supersalud en el SGSSS, además de incrementar la aplicación de los componentes del Modelo de Gestión Documental y Administración de Archivos, alineándolos con el Ciclo Vital del Documento. 
 </t>
  </si>
  <si>
    <t xml:space="preserve">En forma consolidada el resultado del avance 2024 - 2025 de este Indicador ha alcanzado el 55%, con el cumplimiento de 11 actividades de las 20 programadas; en 2024 se sumplieron con 4 y hasta septiembre de 2025 se gestionaron 7 más.
De 8 actividades programadas para la vigencia 2025, se han ejecutado 7 hasta el 2do. trimestre de 2025; se tiene programado que entre el 3er. y 4to. trimestres se ejecute la otra actividad faltante, lo que da un cumplimiento del 35% frente a la meta programada de 8. Este resultado se debe a la gestión de las siguientes acciones:
1.	Formulación del proyecto de inversión.
2.	Estudiar la viabilidad de Arreglo Directo del Contrato - SGDEA.
3.	y 4. Realización de Benchmarkig en proyectos de innovación, orientados a la automatización y adopción de tecnologías emergentes como IA y RPA. 
5.	Exposición técnica de profesionales expertos, externos, sobre la formulación e implementación del Plan de Preservación Digital a Largo Plazo.
6.	Sustentación del proyecto de inversión para el Fortalecimiento de la Gestión Documental 2025–2030, ante el Departamento Nacional de Planeación.
7.	Sustentación ante el Comité de Conciliación de la Supersalud, de la propuesta de arreglo directo, frente al Contrato - SGDEA.
La actividad a cumplirse entre el 3ro. y 4to. trimestre es la de "Desarrollar una base de datos para la unificación de inventarios documentales y su correcta articulación o interacción con el gestor documental de la entidad. (2025 Fase 1)". El avance parcial , ha sido la elaboración de docuemntos pre-contractuales orientados a OPS que presten servicios profesionales en la homogenización y estandarización de los inventarios documentales del archivo central de la Superintendencia Nacional de Salud. El equipo comprende siete (7) integrantes.
Las actividades desarrolladas y por gestionar redundarán en la generación e implementación de estrategias organizacionales dirigidas a la planeación, dirección, control y fortalecimiento en el desarrollo de la política de gestión documental, que aporten a la eficiencia administrativa y misional de la Supersalud en el SGSSS, además de incrementar la aplicación de los componentes del Modelo de Gestión Documental y Administración de Archivos, alineándolos con el Ciclo Vital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</si>
</sst>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_(&quot;$&quot;\ * #,##0.00_);_(&quot;$&quot;\ * \(#,##0.00\);_(&quot;$&quot;\ * &quot;-&quot;??_);_(@_)"/>
    <numFmt numFmtId="165" formatCode="0.0%"/>
    <numFmt numFmtId="166" formatCode="0.000"/>
    <numFmt numFmtId="167" formatCode="_-&quot;$&quot;\ * #,##0_-;\-&quot;$&quot;\ * #,##0_-;_-&quot;$&quot;\ * &quot;-&quot;??_-;_-@_-"/>
  </numFmts>
  <fonts count="64">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10"/>
      <color theme="1"/>
      <name val="Calibri"/>
      <family val="2"/>
      <scheme val="minor"/>
    </font>
    <font>
      <sz val="9"/>
      <color rgb="FF000000"/>
      <name val="Arial"/>
      <family val="2"/>
    </font>
    <font>
      <sz val="9"/>
      <name val="Arial"/>
      <family val="2"/>
    </font>
    <font>
      <sz val="9"/>
      <color theme="1"/>
      <name val="Arial"/>
      <family val="2"/>
    </font>
    <font>
      <b/>
      <sz val="12"/>
      <color theme="1"/>
      <name val="Arial"/>
      <family val="2"/>
    </font>
    <font>
      <sz val="12"/>
      <color theme="1"/>
      <name val="Arial"/>
      <family val="2"/>
    </font>
    <font>
      <sz val="11"/>
      <color rgb="FF000000"/>
      <name val="Calibri"/>
      <family val="2"/>
      <scheme val="minor"/>
    </font>
    <font>
      <sz val="10"/>
      <color theme="1"/>
      <name val="Arial"/>
      <family val="2"/>
    </font>
    <font>
      <b/>
      <sz val="12"/>
      <color theme="1"/>
      <name val="Calibri"/>
      <family val="2"/>
      <scheme val="minor"/>
    </font>
    <font>
      <sz val="11"/>
      <color rgb="FF000000"/>
      <name val="Arial"/>
      <family val="2"/>
    </font>
    <font>
      <sz val="11"/>
      <name val="Calibri"/>
      <family val="2"/>
      <scheme val="minor"/>
    </font>
    <font>
      <sz val="11"/>
      <name val="Arial"/>
      <family val="2"/>
    </font>
    <font>
      <b/>
      <sz val="11"/>
      <name val="Arial"/>
      <family val="2"/>
    </font>
    <font>
      <b/>
      <sz val="10"/>
      <color rgb="FF000000"/>
      <name val="Arial"/>
      <family val="2"/>
    </font>
    <font>
      <sz val="9"/>
      <name val="Calibri"/>
      <family val="2"/>
      <scheme val="minor"/>
    </font>
    <font>
      <b/>
      <sz val="9"/>
      <name val="Calibri"/>
      <family val="2"/>
      <scheme val="minor"/>
    </font>
    <font>
      <b/>
      <sz val="9"/>
      <color theme="1"/>
      <name val="Arial"/>
      <family val="2"/>
    </font>
    <font>
      <b/>
      <sz val="9"/>
      <color theme="0"/>
      <name val="Arial"/>
      <family val="2"/>
    </font>
    <font>
      <sz val="10"/>
      <name val="Calibri"/>
      <family val="2"/>
      <scheme val="minor"/>
    </font>
    <font>
      <b/>
      <sz val="9"/>
      <name val="Arial"/>
      <family val="2"/>
    </font>
    <font>
      <sz val="10"/>
      <name val="Arial"/>
      <family val="2"/>
    </font>
    <font>
      <b/>
      <sz val="10"/>
      <name val="Arial"/>
      <family val="2"/>
    </font>
    <font>
      <u/>
      <sz val="11"/>
      <color theme="10"/>
      <name val="Calibri"/>
      <family val="2"/>
      <scheme val="minor"/>
    </font>
    <font>
      <sz val="11"/>
      <color theme="1"/>
      <name val="Calibri "/>
    </font>
    <font>
      <b/>
      <sz val="12"/>
      <color theme="1" tint="0.34998626667073579"/>
      <name val="Calibri "/>
    </font>
    <font>
      <sz val="11"/>
      <color theme="1" tint="0.34998626667073579"/>
      <name val="Calibri "/>
    </font>
    <font>
      <b/>
      <sz val="12"/>
      <color theme="0"/>
      <name val="Calibri "/>
    </font>
    <font>
      <sz val="11"/>
      <name val="Calibri "/>
    </font>
    <font>
      <sz val="11"/>
      <color rgb="FFFF0000"/>
      <name val="Calibri "/>
    </font>
    <font>
      <b/>
      <sz val="11"/>
      <name val="Calibri "/>
    </font>
    <font>
      <b/>
      <sz val="12"/>
      <name val="Calibri "/>
    </font>
    <font>
      <sz val="12"/>
      <name val="Calibri "/>
    </font>
    <font>
      <sz val="12"/>
      <color theme="1"/>
      <name val="Calibri"/>
      <family val="2"/>
      <scheme val="minor"/>
    </font>
    <font>
      <b/>
      <sz val="7"/>
      <name val="Arial"/>
      <family val="2"/>
    </font>
    <font>
      <b/>
      <sz val="8"/>
      <name val="Arial"/>
      <family val="2"/>
    </font>
    <font>
      <u/>
      <sz val="11"/>
      <name val="Calibri"/>
      <family val="2"/>
      <scheme val="minor"/>
    </font>
    <font>
      <b/>
      <sz val="14"/>
      <color theme="1" tint="0.34998626667073579"/>
      <name val="Arial"/>
      <family val="2"/>
    </font>
    <font>
      <b/>
      <sz val="11"/>
      <color rgb="FF000000"/>
      <name val="Arial"/>
      <family val="2"/>
    </font>
    <font>
      <b/>
      <sz val="11"/>
      <color theme="1"/>
      <name val="Arial"/>
      <family val="2"/>
    </font>
    <font>
      <b/>
      <sz val="14"/>
      <color theme="1"/>
      <name val="Arial"/>
      <family val="2"/>
    </font>
    <font>
      <sz val="11"/>
      <color theme="1"/>
      <name val="Aptos"/>
      <family val="2"/>
    </font>
    <font>
      <u/>
      <sz val="9"/>
      <name val="Arial"/>
      <family val="2"/>
    </font>
    <font>
      <sz val="9"/>
      <color theme="4"/>
      <name val="Arial"/>
      <family val="2"/>
    </font>
    <font>
      <b/>
      <sz val="9"/>
      <color rgb="FF000000"/>
      <name val="Arial"/>
      <family val="2"/>
    </font>
    <font>
      <u/>
      <sz val="9"/>
      <color theme="10"/>
      <name val="Arial"/>
      <family val="2"/>
    </font>
    <font>
      <sz val="11"/>
      <color theme="1"/>
      <name val="Arial Narrow"/>
      <family val="2"/>
    </font>
    <font>
      <u/>
      <sz val="11"/>
      <color theme="1"/>
      <name val="Calibri"/>
      <family val="2"/>
      <scheme val="minor"/>
    </font>
    <font>
      <sz val="11"/>
      <color rgb="FF000000"/>
      <name val="Calibri"/>
      <family val="2"/>
    </font>
    <font>
      <b/>
      <sz val="11"/>
      <color rgb="FF000000"/>
      <name val="Calibri"/>
      <family val="2"/>
    </font>
    <font>
      <b/>
      <u/>
      <sz val="11"/>
      <color rgb="FF000000"/>
      <name val="Calibri"/>
      <family val="2"/>
    </font>
  </fonts>
  <fills count="38">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rgb="FF000000"/>
      </patternFill>
    </fill>
    <fill>
      <patternFill patternType="solid">
        <fgColor rgb="FFFFFFFF"/>
        <bgColor rgb="FF000000"/>
      </patternFill>
    </fill>
    <fill>
      <patternFill patternType="solid">
        <fgColor rgb="FFFFFFCC"/>
        <bgColor indexed="64"/>
      </patternFill>
    </fill>
    <fill>
      <patternFill patternType="solid">
        <fgColor theme="0" tint="-0.249977111117893"/>
        <bgColor rgb="FF000000"/>
      </patternFill>
    </fill>
    <fill>
      <patternFill patternType="solid">
        <fgColor rgb="FF7030A0"/>
        <bgColor indexed="64"/>
      </patternFill>
    </fill>
    <fill>
      <patternFill patternType="solid">
        <fgColor rgb="FFE6B8B7"/>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249977111117893"/>
        <bgColor rgb="FF000000"/>
      </patternFill>
    </fill>
    <fill>
      <patternFill patternType="solid">
        <fgColor theme="9" tint="0.79998168889431442"/>
        <bgColor rgb="FF000000"/>
      </patternFill>
    </fill>
    <fill>
      <patternFill patternType="solid">
        <fgColor rgb="FFFF0000"/>
        <bgColor indexed="64"/>
      </patternFill>
    </fill>
    <fill>
      <patternFill patternType="solid">
        <fgColor theme="9" tint="0.59999389629810485"/>
        <bgColor rgb="FF000000"/>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medium">
        <color auto="1"/>
      </left>
      <right style="thin">
        <color auto="1"/>
      </right>
      <top/>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0">
    <xf numFmtId="0" fontId="0" fillId="0" borderId="0"/>
    <xf numFmtId="9" fontId="13" fillId="0" borderId="0" applyFont="0" applyFill="0" applyBorder="0" applyAlignment="0" applyProtection="0"/>
    <xf numFmtId="44" fontId="13" fillId="0" borderId="0" applyFont="0" applyFill="0" applyBorder="0" applyAlignment="0" applyProtection="0"/>
    <xf numFmtId="0" fontId="13" fillId="0" borderId="0"/>
    <xf numFmtId="0" fontId="23" fillId="0" borderId="0"/>
    <xf numFmtId="164" fontId="1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4" fontId="13" fillId="0" borderId="0" applyFont="0" applyFill="0" applyBorder="0" applyAlignment="0" applyProtection="0"/>
    <xf numFmtId="43" fontId="13" fillId="0" borderId="0" applyFont="0" applyFill="0" applyBorder="0" applyAlignment="0" applyProtection="0"/>
  </cellStyleXfs>
  <cellXfs count="682">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2" borderId="9" xfId="0" applyFill="1" applyBorder="1" applyAlignment="1">
      <alignment horizontal="center" wrapText="1"/>
    </xf>
    <xf numFmtId="0" fontId="5"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9" fillId="6"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1" borderId="31"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8" borderId="21" xfId="0" applyFont="1" applyFill="1" applyBorder="1" applyAlignment="1">
      <alignment horizontal="center" vertical="center" wrapText="1"/>
    </xf>
    <xf numFmtId="0" fontId="0" fillId="0" borderId="0" xfId="0" applyAlignment="1">
      <alignment horizontal="left" vertical="center"/>
    </xf>
    <xf numFmtId="0" fontId="0" fillId="6" borderId="21" xfId="0" applyFill="1" applyBorder="1" applyAlignment="1">
      <alignment horizontal="left" vertical="center" wrapText="1"/>
    </xf>
    <xf numFmtId="0" fontId="10" fillId="0" borderId="0" xfId="0" applyFont="1" applyAlignment="1">
      <alignment wrapText="1"/>
    </xf>
    <xf numFmtId="0" fontId="0" fillId="5" borderId="31" xfId="0" applyFill="1" applyBorder="1" applyAlignment="1">
      <alignment horizontal="left" vertical="center" wrapText="1"/>
    </xf>
    <xf numFmtId="0" fontId="0" fillId="8" borderId="31" xfId="0" applyFill="1" applyBorder="1" applyAlignment="1">
      <alignment horizontal="left" vertical="center" wrapText="1"/>
    </xf>
    <xf numFmtId="0" fontId="0" fillId="9" borderId="21" xfId="0" applyFill="1" applyBorder="1" applyAlignment="1">
      <alignment horizontal="left" vertical="center" wrapText="1"/>
    </xf>
    <xf numFmtId="0" fontId="0" fillId="10" borderId="23" xfId="0" applyFill="1" applyBorder="1" applyAlignment="1">
      <alignment horizontal="left" vertical="center" wrapText="1"/>
    </xf>
    <xf numFmtId="0" fontId="0" fillId="11" borderId="31" xfId="0" applyFill="1" applyBorder="1" applyAlignment="1">
      <alignment horizontal="left" vertical="center" wrapText="1"/>
    </xf>
    <xf numFmtId="0" fontId="0" fillId="0" borderId="21" xfId="0" applyBorder="1" applyAlignment="1">
      <alignment vertical="center" wrapText="1"/>
    </xf>
    <xf numFmtId="0" fontId="0" fillId="13" borderId="23" xfId="0" applyFill="1" applyBorder="1" applyAlignment="1">
      <alignment horizontal="left" vertical="center" wrapText="1"/>
    </xf>
    <xf numFmtId="0" fontId="0" fillId="14" borderId="21" xfId="0" applyFill="1" applyBorder="1" applyAlignment="1">
      <alignment horizontal="left" vertical="center" wrapText="1"/>
    </xf>
    <xf numFmtId="0" fontId="0" fillId="15" borderId="31" xfId="0" applyFill="1" applyBorder="1" applyAlignment="1">
      <alignment horizontal="left" vertical="center" wrapText="1"/>
    </xf>
    <xf numFmtId="0" fontId="0" fillId="16" borderId="21" xfId="0" applyFill="1" applyBorder="1" applyAlignment="1">
      <alignment horizontal="left" vertical="center" wrapText="1"/>
    </xf>
    <xf numFmtId="0" fontId="0" fillId="17" borderId="21" xfId="0" applyFill="1" applyBorder="1" applyAlignment="1">
      <alignment horizontal="left" vertical="center" wrapText="1"/>
    </xf>
    <xf numFmtId="0" fontId="0" fillId="19" borderId="31" xfId="0" applyFill="1" applyBorder="1" applyAlignment="1">
      <alignment horizontal="left" vertical="center" wrapText="1"/>
    </xf>
    <xf numFmtId="0" fontId="10" fillId="0" borderId="0" xfId="0" applyFont="1" applyAlignment="1">
      <alignment horizontal="justify" vertical="center" wrapText="1"/>
    </xf>
    <xf numFmtId="0" fontId="0" fillId="5" borderId="21" xfId="0" applyFill="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4" fillId="4" borderId="8" xfId="0" applyFont="1" applyFill="1" applyBorder="1" applyAlignment="1">
      <alignment horizontal="center" vertical="center" wrapText="1"/>
    </xf>
    <xf numFmtId="14" fontId="8" fillId="2" borderId="21" xfId="0" applyNumberFormat="1" applyFont="1" applyFill="1" applyBorder="1" applyAlignment="1">
      <alignment vertical="center" wrapText="1"/>
    </xf>
    <xf numFmtId="0" fontId="0" fillId="2" borderId="0" xfId="0" applyFill="1"/>
    <xf numFmtId="0" fontId="4" fillId="4" borderId="16" xfId="0" applyFont="1" applyFill="1" applyBorder="1" applyAlignment="1">
      <alignment horizontal="center" vertical="center" wrapText="1"/>
    </xf>
    <xf numFmtId="0" fontId="0" fillId="0" borderId="22" xfId="0" applyBorder="1" applyAlignment="1">
      <alignment vertical="center"/>
    </xf>
    <xf numFmtId="0" fontId="0" fillId="0" borderId="22" xfId="0" applyBorder="1" applyAlignment="1">
      <alignment horizontal="center" vertical="center" wrapText="1"/>
    </xf>
    <xf numFmtId="0" fontId="0" fillId="0" borderId="21" xfId="0" applyBorder="1"/>
    <xf numFmtId="0" fontId="0" fillId="0" borderId="2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21" xfId="0"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24" fillId="0" borderId="21" xfId="0" applyFont="1" applyBorder="1" applyAlignment="1">
      <alignment horizontal="center" vertical="center" wrapText="1"/>
    </xf>
    <xf numFmtId="0" fontId="0" fillId="0" borderId="21" xfId="1" applyNumberFormat="1"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0" fillId="0" borderId="0" xfId="1" applyNumberFormat="1"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5" fillId="3" borderId="8" xfId="0" applyFont="1" applyFill="1" applyBorder="1" applyAlignment="1">
      <alignment horizontal="center" vertical="center" wrapText="1"/>
    </xf>
    <xf numFmtId="0" fontId="4" fillId="3" borderId="43" xfId="0" applyFont="1" applyFill="1" applyBorder="1" applyAlignment="1">
      <alignment horizontal="center" vertical="center" wrapText="1" readingOrder="1"/>
    </xf>
    <xf numFmtId="0" fontId="4" fillId="3" borderId="44" xfId="0" applyFont="1" applyFill="1" applyBorder="1" applyAlignment="1">
      <alignment horizontal="center" vertical="center" wrapText="1" readingOrder="1"/>
    </xf>
    <xf numFmtId="0" fontId="4" fillId="3" borderId="45" xfId="0" applyFont="1" applyFill="1" applyBorder="1" applyAlignment="1">
      <alignment horizontal="center" vertical="center" wrapText="1" readingOrder="1"/>
    </xf>
    <xf numFmtId="0" fontId="27" fillId="23" borderId="21" xfId="0" applyFont="1" applyFill="1" applyBorder="1" applyAlignment="1">
      <alignment vertical="center"/>
    </xf>
    <xf numFmtId="0" fontId="27" fillId="23" borderId="22" xfId="0" applyFont="1" applyFill="1" applyBorder="1" applyAlignment="1">
      <alignment vertical="center"/>
    </xf>
    <xf numFmtId="0" fontId="27" fillId="23" borderId="32" xfId="0" applyFont="1" applyFill="1" applyBorder="1" applyAlignment="1">
      <alignment vertical="center"/>
    </xf>
    <xf numFmtId="0" fontId="27" fillId="23" borderId="28" xfId="0" applyFont="1" applyFill="1" applyBorder="1" applyAlignment="1">
      <alignment vertical="center"/>
    </xf>
    <xf numFmtId="0" fontId="27" fillId="23" borderId="46" xfId="0" applyFont="1" applyFill="1" applyBorder="1" applyAlignment="1">
      <alignment vertical="center"/>
    </xf>
    <xf numFmtId="0" fontId="27" fillId="23" borderId="34" xfId="0" applyFont="1" applyFill="1" applyBorder="1" applyAlignment="1">
      <alignment vertical="center"/>
    </xf>
    <xf numFmtId="0" fontId="27" fillId="23" borderId="2" xfId="0" applyFont="1" applyFill="1" applyBorder="1" applyAlignment="1">
      <alignment vertical="center"/>
    </xf>
    <xf numFmtId="0" fontId="27" fillId="23" borderId="23" xfId="0" applyFont="1" applyFill="1" applyBorder="1" applyAlignment="1">
      <alignment vertical="center"/>
    </xf>
    <xf numFmtId="0" fontId="17" fillId="2" borderId="21" xfId="0" applyFont="1" applyFill="1" applyBorder="1" applyAlignment="1">
      <alignment horizontal="left" vertical="center" wrapText="1"/>
    </xf>
    <xf numFmtId="0" fontId="17" fillId="0" borderId="31" xfId="0" applyFont="1" applyBorder="1" applyAlignment="1">
      <alignment vertical="center" wrapText="1"/>
    </xf>
    <xf numFmtId="1" fontId="14" fillId="0" borderId="48" xfId="1" applyNumberFormat="1" applyFont="1" applyFill="1" applyBorder="1" applyAlignment="1">
      <alignment horizontal="center" vertical="center" wrapText="1"/>
    </xf>
    <xf numFmtId="0" fontId="0" fillId="0" borderId="23" xfId="0" applyBorder="1"/>
    <xf numFmtId="0" fontId="17" fillId="0" borderId="48" xfId="0" applyFont="1" applyBorder="1" applyAlignment="1">
      <alignment horizontal="center" vertical="center" wrapText="1"/>
    </xf>
    <xf numFmtId="0" fontId="17" fillId="0" borderId="2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30" fillId="12" borderId="21" xfId="0" applyFont="1" applyFill="1" applyBorder="1" applyAlignment="1">
      <alignment vertical="center"/>
    </xf>
    <xf numFmtId="0" fontId="30" fillId="12" borderId="31" xfId="0" applyFont="1" applyFill="1" applyBorder="1" applyAlignment="1">
      <alignment vertical="center"/>
    </xf>
    <xf numFmtId="0" fontId="30" fillId="12" borderId="48" xfId="0" applyFont="1" applyFill="1" applyBorder="1" applyAlignment="1">
      <alignment vertical="center"/>
    </xf>
    <xf numFmtId="0" fontId="30" fillId="12" borderId="35" xfId="0" applyFont="1" applyFill="1" applyBorder="1" applyAlignment="1">
      <alignment vertical="center"/>
    </xf>
    <xf numFmtId="0" fontId="30" fillId="12" borderId="23" xfId="0" applyFont="1" applyFill="1" applyBorder="1" applyAlignment="1">
      <alignment vertical="center"/>
    </xf>
    <xf numFmtId="0" fontId="30" fillId="12" borderId="21" xfId="0" applyFont="1" applyFill="1" applyBorder="1" applyAlignment="1">
      <alignment vertical="center" wrapText="1"/>
    </xf>
    <xf numFmtId="1" fontId="28" fillId="0" borderId="35" xfId="1" applyNumberFormat="1" applyFont="1" applyFill="1" applyBorder="1" applyAlignment="1">
      <alignment horizontal="center" vertical="center" wrapText="1"/>
    </xf>
    <xf numFmtId="1" fontId="16" fillId="0" borderId="35" xfId="1" applyNumberFormat="1" applyFont="1" applyFill="1" applyBorder="1" applyAlignment="1">
      <alignment horizontal="center" vertical="center" wrapText="1"/>
    </xf>
    <xf numFmtId="0" fontId="31" fillId="24" borderId="21" xfId="0" applyFont="1" applyFill="1" applyBorder="1" applyAlignment="1">
      <alignment vertical="center"/>
    </xf>
    <xf numFmtId="0" fontId="31" fillId="24" borderId="31" xfId="0" applyFont="1" applyFill="1" applyBorder="1" applyAlignment="1">
      <alignment vertical="center"/>
    </xf>
    <xf numFmtId="0" fontId="31" fillId="24" borderId="48" xfId="0" applyFont="1" applyFill="1" applyBorder="1" applyAlignment="1">
      <alignment vertical="center"/>
    </xf>
    <xf numFmtId="0" fontId="31" fillId="24" borderId="35" xfId="0" applyFont="1" applyFill="1" applyBorder="1" applyAlignment="1">
      <alignment vertical="center"/>
    </xf>
    <xf numFmtId="0" fontId="31" fillId="24" borderId="23" xfId="0" applyFont="1" applyFill="1" applyBorder="1" applyAlignment="1">
      <alignment vertical="center"/>
    </xf>
    <xf numFmtId="0" fontId="30" fillId="25" borderId="21" xfId="0" applyFont="1" applyFill="1" applyBorder="1" applyAlignment="1">
      <alignment vertical="center"/>
    </xf>
    <xf numFmtId="0" fontId="30" fillId="25" borderId="31" xfId="0" applyFont="1" applyFill="1" applyBorder="1" applyAlignment="1">
      <alignment vertical="center"/>
    </xf>
    <xf numFmtId="0" fontId="30" fillId="25" borderId="48" xfId="0" applyFont="1" applyFill="1" applyBorder="1" applyAlignment="1">
      <alignment vertical="center"/>
    </xf>
    <xf numFmtId="0" fontId="30" fillId="25" borderId="35" xfId="0" applyFont="1" applyFill="1" applyBorder="1" applyAlignment="1">
      <alignment vertical="center"/>
    </xf>
    <xf numFmtId="0" fontId="30" fillId="25" borderId="23" xfId="0" applyFont="1" applyFill="1" applyBorder="1" applyAlignment="1">
      <alignment vertical="center"/>
    </xf>
    <xf numFmtId="0" fontId="17" fillId="0" borderId="21" xfId="0" applyFont="1" applyBorder="1" applyAlignment="1">
      <alignment vertical="center" wrapText="1"/>
    </xf>
    <xf numFmtId="1" fontId="17" fillId="0" borderId="48" xfId="1" applyNumberFormat="1" applyFont="1" applyFill="1" applyBorder="1" applyAlignment="1">
      <alignment horizontal="center" vertical="center"/>
    </xf>
    <xf numFmtId="0" fontId="30" fillId="22" borderId="21" xfId="0" applyFont="1" applyFill="1" applyBorder="1" applyAlignment="1">
      <alignment vertical="center"/>
    </xf>
    <xf numFmtId="0" fontId="30" fillId="22" borderId="31" xfId="0" applyFont="1" applyFill="1" applyBorder="1" applyAlignment="1">
      <alignment vertical="center"/>
    </xf>
    <xf numFmtId="0" fontId="30" fillId="22" borderId="48" xfId="0" applyFont="1" applyFill="1" applyBorder="1" applyAlignment="1">
      <alignment vertical="center"/>
    </xf>
    <xf numFmtId="0" fontId="30" fillId="22" borderId="35" xfId="0" applyFont="1" applyFill="1" applyBorder="1" applyAlignment="1">
      <alignment vertical="center"/>
    </xf>
    <xf numFmtId="0" fontId="30" fillId="22" borderId="23" xfId="0" applyFont="1" applyFill="1" applyBorder="1" applyAlignment="1">
      <alignment vertical="center"/>
    </xf>
    <xf numFmtId="0" fontId="33" fillId="26" borderId="21" xfId="0" applyFont="1" applyFill="1" applyBorder="1" applyAlignment="1">
      <alignment vertical="center"/>
    </xf>
    <xf numFmtId="0" fontId="17" fillId="26" borderId="31" xfId="0" applyFont="1" applyFill="1" applyBorder="1" applyAlignment="1">
      <alignment vertical="center" wrapText="1"/>
    </xf>
    <xf numFmtId="0" fontId="17" fillId="26" borderId="48" xfId="0" applyFont="1" applyFill="1" applyBorder="1" applyAlignment="1">
      <alignment horizontal="center" vertical="center" wrapText="1"/>
    </xf>
    <xf numFmtId="0" fontId="17" fillId="26" borderId="21" xfId="0" applyFont="1" applyFill="1" applyBorder="1" applyAlignment="1" applyProtection="1">
      <alignment horizontal="center" vertical="center"/>
      <protection locked="0"/>
    </xf>
    <xf numFmtId="0" fontId="17" fillId="26" borderId="31" xfId="0" applyFont="1" applyFill="1" applyBorder="1" applyAlignment="1" applyProtection="1">
      <alignment horizontal="center" vertical="center"/>
      <protection locked="0"/>
    </xf>
    <xf numFmtId="0" fontId="17" fillId="26" borderId="48" xfId="0" applyFont="1" applyFill="1" applyBorder="1" applyAlignment="1" applyProtection="1">
      <alignment horizontal="center" vertical="center"/>
      <protection locked="0"/>
    </xf>
    <xf numFmtId="0" fontId="17" fillId="26" borderId="35" xfId="0" applyFont="1" applyFill="1" applyBorder="1" applyAlignment="1" applyProtection="1">
      <alignment horizontal="center" vertical="center"/>
      <protection locked="0"/>
    </xf>
    <xf numFmtId="0" fontId="0" fillId="26" borderId="23" xfId="0" applyFill="1" applyBorder="1"/>
    <xf numFmtId="0" fontId="0" fillId="26" borderId="21" xfId="0" applyFill="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pplyProtection="1">
      <alignment horizontal="center" vertical="center"/>
      <protection locked="0"/>
    </xf>
    <xf numFmtId="1" fontId="17" fillId="0" borderId="0" xfId="1" applyNumberFormat="1" applyFont="1" applyFill="1" applyBorder="1" applyAlignment="1">
      <alignment horizontal="center" vertical="center"/>
    </xf>
    <xf numFmtId="1" fontId="16" fillId="0" borderId="0" xfId="1" applyNumberFormat="1" applyFont="1" applyFill="1" applyBorder="1" applyAlignment="1">
      <alignment horizontal="center" vertical="center" wrapText="1"/>
    </xf>
    <xf numFmtId="9" fontId="16" fillId="0" borderId="0" xfId="0" applyNumberFormat="1" applyFont="1" applyAlignment="1">
      <alignment horizontal="center" vertical="center" wrapText="1"/>
    </xf>
    <xf numFmtId="0" fontId="0" fillId="2" borderId="1" xfId="0" applyFill="1" applyBorder="1" applyAlignment="1">
      <alignment vertical="center" wrapText="1"/>
    </xf>
    <xf numFmtId="0" fontId="0" fillId="2" borderId="9" xfId="0" applyFill="1"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164" fontId="32" fillId="0" borderId="21" xfId="5" applyFont="1" applyFill="1" applyBorder="1" applyAlignment="1">
      <alignment horizontal="left" vertical="center" wrapText="1"/>
    </xf>
    <xf numFmtId="0" fontId="21" fillId="0" borderId="0" xfId="3" applyFont="1" applyAlignment="1">
      <alignment horizontal="left" vertical="center" wrapText="1"/>
    </xf>
    <xf numFmtId="0" fontId="21" fillId="2" borderId="0" xfId="0" applyFont="1" applyFill="1" applyAlignment="1">
      <alignment horizontal="center" vertical="center" wrapText="1"/>
    </xf>
    <xf numFmtId="9" fontId="34" fillId="2" borderId="0" xfId="3" applyNumberFormat="1" applyFont="1" applyFill="1" applyAlignment="1">
      <alignment horizontal="left" vertical="center" wrapText="1"/>
    </xf>
    <xf numFmtId="9" fontId="35" fillId="2" borderId="0" xfId="3"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wrapText="1"/>
    </xf>
    <xf numFmtId="9" fontId="16" fillId="2" borderId="0" xfId="3" applyNumberFormat="1" applyFont="1" applyFill="1" applyAlignment="1">
      <alignment horizontal="center" vertical="center" wrapText="1"/>
    </xf>
    <xf numFmtId="9" fontId="33" fillId="14" borderId="21" xfId="3" applyNumberFormat="1" applyFont="1" applyFill="1" applyBorder="1" applyAlignment="1">
      <alignment horizontal="center" vertical="center" wrapText="1"/>
    </xf>
    <xf numFmtId="0" fontId="16" fillId="2" borderId="21" xfId="3" applyFont="1" applyFill="1" applyBorder="1" applyAlignment="1">
      <alignment horizontal="center" vertical="center" wrapText="1"/>
    </xf>
    <xf numFmtId="9" fontId="16" fillId="2" borderId="21" xfId="3" applyNumberFormat="1" applyFont="1" applyFill="1" applyBorder="1" applyAlignment="1">
      <alignment horizontal="center" vertical="center" wrapText="1"/>
    </xf>
    <xf numFmtId="0" fontId="0" fillId="0" borderId="21" xfId="1" applyNumberFormat="1" applyFont="1" applyFill="1" applyBorder="1" applyAlignment="1">
      <alignment horizontal="center" vertical="center"/>
    </xf>
    <xf numFmtId="0" fontId="24" fillId="0" borderId="21" xfId="0" applyFont="1" applyBorder="1" applyAlignment="1">
      <alignment vertical="center" wrapText="1"/>
    </xf>
    <xf numFmtId="0" fontId="21" fillId="0" borderId="21" xfId="0" applyFont="1" applyBorder="1" applyAlignment="1">
      <alignment horizontal="center" vertical="center" wrapText="1"/>
    </xf>
    <xf numFmtId="9" fontId="32" fillId="0" borderId="21" xfId="3" applyNumberFormat="1" applyFont="1" applyBorder="1" applyAlignment="1">
      <alignment horizontal="left" vertical="center" wrapText="1"/>
    </xf>
    <xf numFmtId="9" fontId="34" fillId="0" borderId="21" xfId="3" applyNumberFormat="1" applyFont="1" applyBorder="1" applyAlignment="1">
      <alignment horizontal="left" vertical="center" wrapText="1"/>
    </xf>
    <xf numFmtId="9" fontId="35" fillId="0" borderId="21" xfId="3" applyNumberFormat="1" applyFont="1" applyBorder="1" applyAlignment="1">
      <alignment horizontal="left" vertical="center" wrapText="1"/>
    </xf>
    <xf numFmtId="0" fontId="0" fillId="0" borderId="21" xfId="0" applyBorder="1" applyAlignment="1">
      <alignment wrapText="1"/>
    </xf>
    <xf numFmtId="0" fontId="0" fillId="0" borderId="22" xfId="0" applyBorder="1" applyAlignment="1">
      <alignment horizontal="center" vertical="center"/>
    </xf>
    <xf numFmtId="0" fontId="25" fillId="0" borderId="21" xfId="0" applyFont="1" applyBorder="1" applyAlignment="1" applyProtection="1">
      <alignment horizontal="center" vertical="center"/>
      <protection locked="0"/>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0" fillId="0" borderId="21" xfId="0" applyFont="1" applyBorder="1" applyAlignment="1">
      <alignment horizontal="center" vertical="center" wrapText="1"/>
    </xf>
    <xf numFmtId="0" fontId="25" fillId="0" borderId="21" xfId="0" applyFont="1" applyBorder="1" applyAlignment="1">
      <alignment horizontal="center" vertical="center"/>
    </xf>
    <xf numFmtId="0" fontId="24" fillId="0" borderId="21" xfId="0" applyFont="1" applyBorder="1" applyAlignment="1">
      <alignment horizontal="center" vertical="center"/>
    </xf>
    <xf numFmtId="0" fontId="22" fillId="0" borderId="22" xfId="0" applyFont="1" applyBorder="1" applyAlignment="1">
      <alignment horizontal="center" vertical="center" wrapText="1"/>
    </xf>
    <xf numFmtId="0" fontId="19" fillId="0" borderId="21" xfId="0" applyFont="1" applyBorder="1" applyAlignment="1">
      <alignment vertical="center"/>
    </xf>
    <xf numFmtId="0" fontId="19" fillId="22" borderId="21" xfId="0" applyFont="1" applyFill="1" applyBorder="1" applyAlignment="1">
      <alignment vertical="center"/>
    </xf>
    <xf numFmtId="9" fontId="18" fillId="7" borderId="21" xfId="1" applyFont="1" applyFill="1" applyBorder="1" applyAlignment="1">
      <alignment vertical="center"/>
    </xf>
    <xf numFmtId="9" fontId="19" fillId="7" borderId="21" xfId="1" applyFont="1" applyFill="1" applyBorder="1" applyAlignment="1">
      <alignment horizontal="center" vertical="center"/>
    </xf>
    <xf numFmtId="0" fontId="37" fillId="2" borderId="1" xfId="0" applyFont="1" applyFill="1" applyBorder="1" applyAlignment="1">
      <alignment wrapText="1"/>
    </xf>
    <xf numFmtId="0" fontId="38" fillId="2" borderId="2" xfId="0" applyFont="1" applyFill="1" applyBorder="1" applyAlignment="1">
      <alignment horizontal="left" vertical="center" wrapText="1"/>
    </xf>
    <xf numFmtId="0" fontId="39" fillId="2" borderId="3" xfId="0" applyFont="1" applyFill="1" applyBorder="1" applyAlignment="1">
      <alignment horizontal="center" vertical="center" wrapText="1"/>
    </xf>
    <xf numFmtId="0" fontId="37" fillId="0" borderId="0" xfId="0" applyFont="1"/>
    <xf numFmtId="0" fontId="37" fillId="2" borderId="9" xfId="0" applyFont="1" applyFill="1" applyBorder="1" applyAlignment="1">
      <alignment wrapText="1"/>
    </xf>
    <xf numFmtId="0" fontId="38" fillId="2" borderId="23" xfId="0" applyFont="1" applyFill="1" applyBorder="1" applyAlignment="1">
      <alignment horizontal="left" vertical="center" wrapText="1"/>
    </xf>
    <xf numFmtId="0" fontId="39" fillId="2" borderId="4" xfId="0" applyFont="1" applyFill="1" applyBorder="1" applyAlignment="1" applyProtection="1">
      <alignment horizontal="center" vertical="center" wrapText="1"/>
      <protection locked="0"/>
    </xf>
    <xf numFmtId="0" fontId="37" fillId="2" borderId="9" xfId="0" applyFont="1" applyFill="1" applyBorder="1" applyAlignment="1">
      <alignment horizontal="center" wrapText="1"/>
    </xf>
    <xf numFmtId="0" fontId="38" fillId="2" borderId="21" xfId="0" applyFont="1" applyFill="1" applyBorder="1" applyAlignment="1">
      <alignment horizontal="left" vertical="center" wrapText="1"/>
    </xf>
    <xf numFmtId="14" fontId="39" fillId="2" borderId="4" xfId="0" applyNumberFormat="1" applyFont="1" applyFill="1" applyBorder="1" applyAlignment="1" applyProtection="1">
      <alignment horizontal="center" vertical="center" wrapText="1"/>
      <protection locked="0"/>
    </xf>
    <xf numFmtId="0" fontId="40" fillId="4" borderId="16"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readingOrder="1"/>
    </xf>
    <xf numFmtId="0" fontId="40" fillId="3" borderId="12" xfId="0" applyFont="1" applyFill="1" applyBorder="1" applyAlignment="1">
      <alignment horizontal="center" vertical="center" wrapText="1" readingOrder="1"/>
    </xf>
    <xf numFmtId="0" fontId="40" fillId="3" borderId="13" xfId="0" applyFont="1" applyFill="1" applyBorder="1" applyAlignment="1">
      <alignment horizontal="center" vertical="center" wrapText="1" readingOrder="1"/>
    </xf>
    <xf numFmtId="0" fontId="37" fillId="0" borderId="22" xfId="0" applyFont="1" applyBorder="1" applyAlignment="1">
      <alignment horizontal="left" vertical="center" wrapText="1"/>
    </xf>
    <xf numFmtId="0" fontId="37" fillId="0" borderId="32" xfId="0" applyFont="1" applyBorder="1" applyAlignment="1">
      <alignment horizontal="left" vertical="center" wrapText="1"/>
    </xf>
    <xf numFmtId="0" fontId="41" fillId="2" borderId="21" xfId="0" applyFont="1" applyFill="1" applyBorder="1" applyAlignment="1">
      <alignment horizontal="left" vertical="center" wrapText="1"/>
    </xf>
    <xf numFmtId="0" fontId="37" fillId="7" borderId="22" xfId="0" applyFont="1" applyFill="1" applyBorder="1" applyAlignment="1">
      <alignment horizontal="center" vertical="center"/>
    </xf>
    <xf numFmtId="0" fontId="37" fillId="0" borderId="22" xfId="0" applyFont="1" applyBorder="1" applyAlignment="1">
      <alignment horizontal="center" vertical="center"/>
    </xf>
    <xf numFmtId="9" fontId="37" fillId="0" borderId="21" xfId="0" applyNumberFormat="1" applyFont="1" applyBorder="1" applyAlignment="1">
      <alignment horizontal="center" vertical="center" wrapText="1"/>
    </xf>
    <xf numFmtId="9" fontId="41" fillId="0" borderId="21" xfId="0" applyNumberFormat="1" applyFont="1" applyBorder="1" applyAlignment="1">
      <alignment horizontal="center" vertical="center" wrapText="1"/>
    </xf>
    <xf numFmtId="0" fontId="37" fillId="0" borderId="22" xfId="0" applyFont="1" applyBorder="1"/>
    <xf numFmtId="0" fontId="37" fillId="0" borderId="22" xfId="0" applyFont="1" applyBorder="1" applyAlignment="1">
      <alignment horizontal="center" vertical="center" wrapText="1"/>
    </xf>
    <xf numFmtId="0" fontId="37" fillId="0" borderId="21" xfId="0" applyFont="1" applyBorder="1" applyAlignment="1">
      <alignment horizontal="center" wrapText="1"/>
    </xf>
    <xf numFmtId="0" fontId="37" fillId="0" borderId="21" xfId="0" applyFont="1" applyBorder="1" applyAlignment="1">
      <alignment horizontal="left" vertical="center" wrapText="1"/>
    </xf>
    <xf numFmtId="0" fontId="37" fillId="7" borderId="22" xfId="0" applyFont="1" applyFill="1" applyBorder="1" applyAlignment="1">
      <alignment horizontal="center" wrapText="1"/>
    </xf>
    <xf numFmtId="0" fontId="41" fillId="0" borderId="21" xfId="0" applyFont="1" applyBorder="1" applyAlignment="1">
      <alignment horizontal="center" wrapText="1"/>
    </xf>
    <xf numFmtId="0" fontId="37" fillId="0" borderId="21" xfId="0" applyFont="1" applyBorder="1" applyAlignment="1">
      <alignment horizontal="center" vertical="center" wrapText="1"/>
    </xf>
    <xf numFmtId="0" fontId="41" fillId="0" borderId="21" xfId="0" applyFont="1" applyBorder="1" applyAlignment="1">
      <alignment horizontal="center" vertical="center" wrapText="1"/>
    </xf>
    <xf numFmtId="0" fontId="37" fillId="0" borderId="41" xfId="0" applyFont="1" applyBorder="1" applyAlignment="1">
      <alignment horizontal="left" vertical="center" wrapText="1"/>
    </xf>
    <xf numFmtId="0" fontId="41" fillId="0" borderId="21" xfId="0" applyFont="1" applyBorder="1" applyAlignment="1">
      <alignment horizontal="left" vertical="center" wrapText="1"/>
    </xf>
    <xf numFmtId="0" fontId="41" fillId="0" borderId="32" xfId="0" applyFont="1" applyBorder="1" applyAlignment="1">
      <alignment horizontal="left" vertical="center" wrapText="1"/>
    </xf>
    <xf numFmtId="9" fontId="37" fillId="0" borderId="21" xfId="1" applyFont="1" applyBorder="1" applyAlignment="1">
      <alignment horizontal="center" vertical="center" wrapText="1"/>
    </xf>
    <xf numFmtId="0" fontId="37" fillId="0" borderId="21" xfId="0" applyFont="1" applyBorder="1" applyAlignment="1">
      <alignment horizontal="center" vertical="center"/>
    </xf>
    <xf numFmtId="0" fontId="37" fillId="31" borderId="22" xfId="0" applyFont="1" applyFill="1" applyBorder="1"/>
    <xf numFmtId="0" fontId="37" fillId="31" borderId="22" xfId="0" applyFont="1" applyFill="1" applyBorder="1" applyAlignment="1">
      <alignment horizontal="center" vertical="center"/>
    </xf>
    <xf numFmtId="0" fontId="37" fillId="31" borderId="22" xfId="0" applyFont="1" applyFill="1" applyBorder="1" applyAlignment="1">
      <alignment horizontal="left" vertical="center" wrapText="1"/>
    </xf>
    <xf numFmtId="0" fontId="37" fillId="29" borderId="22" xfId="0" applyFont="1" applyFill="1" applyBorder="1" applyAlignment="1">
      <alignment horizontal="left" vertical="center"/>
    </xf>
    <xf numFmtId="0" fontId="37" fillId="0" borderId="21" xfId="0" applyFont="1" applyBorder="1" applyAlignment="1">
      <alignment vertical="center" wrapText="1"/>
    </xf>
    <xf numFmtId="0" fontId="37" fillId="7" borderId="21" xfId="0" applyFont="1" applyFill="1" applyBorder="1" applyAlignment="1">
      <alignment horizontal="center" vertical="center"/>
    </xf>
    <xf numFmtId="0" fontId="37" fillId="7" borderId="22" xfId="0" applyFont="1" applyFill="1" applyBorder="1" applyAlignment="1">
      <alignment horizontal="left" vertical="center" wrapText="1"/>
    </xf>
    <xf numFmtId="0" fontId="37" fillId="7" borderId="22" xfId="0" applyFont="1" applyFill="1" applyBorder="1" applyAlignment="1">
      <alignment wrapText="1"/>
    </xf>
    <xf numFmtId="0" fontId="37" fillId="0" borderId="21" xfId="0" applyFont="1" applyBorder="1"/>
    <xf numFmtId="0" fontId="44" fillId="2" borderId="21" xfId="0" applyFont="1" applyFill="1" applyBorder="1" applyAlignment="1">
      <alignment vertical="center" wrapText="1"/>
    </xf>
    <xf numFmtId="14" fontId="45" fillId="2" borderId="21" xfId="0" applyNumberFormat="1" applyFont="1" applyFill="1" applyBorder="1" applyAlignment="1">
      <alignment vertical="center" wrapText="1"/>
    </xf>
    <xf numFmtId="0" fontId="37" fillId="0" borderId="0" xfId="0" applyFont="1" applyAlignment="1">
      <alignment horizontal="center" vertical="center"/>
    </xf>
    <xf numFmtId="0" fontId="37" fillId="0" borderId="0" xfId="0" applyFont="1" applyAlignment="1">
      <alignment horizontal="left" vertical="center" wrapText="1"/>
    </xf>
    <xf numFmtId="1" fontId="0" fillId="0" borderId="21" xfId="0" applyNumberFormat="1" applyBorder="1"/>
    <xf numFmtId="0" fontId="0" fillId="0" borderId="21" xfId="0" applyBorder="1" applyAlignment="1">
      <alignment vertical="center"/>
    </xf>
    <xf numFmtId="1" fontId="35" fillId="14" borderId="21" xfId="3" applyNumberFormat="1" applyFont="1" applyFill="1" applyBorder="1" applyAlignment="1">
      <alignment horizontal="center" vertical="center" wrapText="1"/>
    </xf>
    <xf numFmtId="9" fontId="34" fillId="2" borderId="21" xfId="3" applyNumberFormat="1" applyFont="1" applyFill="1" applyBorder="1" applyAlignment="1">
      <alignment horizontal="left" vertical="center" wrapText="1"/>
    </xf>
    <xf numFmtId="0" fontId="0" fillId="0" borderId="22" xfId="0" applyBorder="1"/>
    <xf numFmtId="1" fontId="35" fillId="0" borderId="21" xfId="3" applyNumberFormat="1" applyFont="1" applyBorder="1" applyAlignment="1">
      <alignment horizontal="center" vertical="center" wrapText="1"/>
    </xf>
    <xf numFmtId="0" fontId="0" fillId="0" borderId="22" xfId="0" applyBorder="1" applyAlignment="1">
      <alignment wrapText="1"/>
    </xf>
    <xf numFmtId="0" fontId="0" fillId="2" borderId="0" xfId="1" applyNumberFormat="1" applyFont="1" applyFill="1" applyBorder="1" applyAlignment="1">
      <alignment horizontal="center" vertical="center"/>
    </xf>
    <xf numFmtId="0" fontId="17" fillId="2" borderId="21" xfId="3" applyFont="1" applyFill="1" applyBorder="1" applyAlignment="1">
      <alignment horizontal="center" vertical="center"/>
    </xf>
    <xf numFmtId="1" fontId="16" fillId="2" borderId="21" xfId="3" applyNumberFormat="1" applyFont="1" applyFill="1" applyBorder="1" applyAlignment="1">
      <alignment horizontal="center" vertical="center" wrapText="1"/>
    </xf>
    <xf numFmtId="0" fontId="17" fillId="2" borderId="21" xfId="3" applyFont="1" applyFill="1" applyBorder="1" applyAlignment="1">
      <alignment horizontal="center" vertical="center" wrapText="1"/>
    </xf>
    <xf numFmtId="0" fontId="24" fillId="5" borderId="21" xfId="0" applyFont="1" applyFill="1" applyBorder="1" applyAlignment="1">
      <alignment horizontal="center" vertical="center" wrapText="1"/>
    </xf>
    <xf numFmtId="0" fontId="47" fillId="14" borderId="22" xfId="0" applyFont="1" applyFill="1" applyBorder="1" applyAlignment="1">
      <alignment horizontal="center" vertical="center" wrapText="1"/>
    </xf>
    <xf numFmtId="0" fontId="0" fillId="0" borderId="31" xfId="0" applyBorder="1" applyAlignment="1">
      <alignment horizontal="center" vertical="center"/>
    </xf>
    <xf numFmtId="0" fontId="0" fillId="0" borderId="23" xfId="0" applyBorder="1" applyAlignment="1">
      <alignment horizontal="center" vertical="center"/>
    </xf>
    <xf numFmtId="0" fontId="47" fillId="0" borderId="22" xfId="0" applyFont="1" applyBorder="1" applyAlignment="1">
      <alignment horizontal="center" vertical="center" wrapText="1"/>
    </xf>
    <xf numFmtId="0" fontId="26" fillId="2" borderId="21" xfId="0" applyFont="1" applyFill="1" applyBorder="1" applyAlignment="1">
      <alignment horizontal="center" vertical="center" wrapText="1"/>
    </xf>
    <xf numFmtId="0" fontId="47" fillId="0" borderId="21" xfId="0" applyFont="1" applyBorder="1" applyAlignment="1">
      <alignment horizontal="center" vertical="center" wrapText="1"/>
    </xf>
    <xf numFmtId="0" fontId="18" fillId="0" borderId="2" xfId="0" applyFont="1" applyBorder="1" applyAlignment="1">
      <alignment horizontal="left" vertical="center" wrapText="1"/>
    </xf>
    <xf numFmtId="0" fontId="12" fillId="0" borderId="3" xfId="0" applyFont="1" applyBorder="1" applyAlignment="1">
      <alignment horizontal="center" vertical="center" wrapText="1"/>
    </xf>
    <xf numFmtId="0" fontId="18" fillId="0" borderId="23"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18" fillId="0" borderId="21" xfId="0" applyFont="1" applyBorder="1" applyAlignment="1">
      <alignment horizontal="left" vertical="center" wrapText="1"/>
    </xf>
    <xf numFmtId="14" fontId="12" fillId="0" borderId="4" xfId="0" applyNumberFormat="1"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0" fillId="0" borderId="25" xfId="0" applyBorder="1" applyAlignment="1">
      <alignment horizontal="center" vertical="center" wrapText="1"/>
    </xf>
    <xf numFmtId="0" fontId="22" fillId="14" borderId="22" xfId="0" applyFont="1" applyFill="1" applyBorder="1" applyAlignment="1">
      <alignment horizontal="center" vertical="center" wrapText="1"/>
    </xf>
    <xf numFmtId="0" fontId="18" fillId="0" borderId="21" xfId="0" applyFont="1" applyBorder="1" applyAlignment="1">
      <alignment horizontal="center" vertical="center" wrapText="1"/>
    </xf>
    <xf numFmtId="14" fontId="19" fillId="0" borderId="21" xfId="0" applyNumberFormat="1" applyFont="1" applyBorder="1" applyAlignment="1">
      <alignment vertical="center" wrapText="1"/>
    </xf>
    <xf numFmtId="1" fontId="17" fillId="0" borderId="2" xfId="0" applyNumberFormat="1" applyFont="1" applyBorder="1" applyAlignment="1" applyProtection="1">
      <alignment horizontal="center" vertical="center"/>
      <protection locked="0"/>
    </xf>
    <xf numFmtId="1" fontId="28" fillId="0" borderId="48" xfId="0" applyNumberFormat="1" applyFont="1" applyBorder="1" applyAlignment="1">
      <alignment horizontal="center" vertical="center" wrapText="1"/>
    </xf>
    <xf numFmtId="1" fontId="28" fillId="0" borderId="21" xfId="0" applyNumberFormat="1" applyFont="1" applyBorder="1" applyAlignment="1">
      <alignment horizontal="center" vertical="center" wrapText="1"/>
    </xf>
    <xf numFmtId="1" fontId="29" fillId="14" borderId="21" xfId="0" applyNumberFormat="1" applyFont="1" applyFill="1" applyBorder="1" applyAlignment="1">
      <alignment horizontal="center" vertical="center" wrapText="1"/>
    </xf>
    <xf numFmtId="1" fontId="29" fillId="14" borderId="35" xfId="0" applyNumberFormat="1" applyFont="1" applyFill="1" applyBorder="1" applyAlignment="1">
      <alignment horizontal="center" vertical="center" wrapText="1"/>
    </xf>
    <xf numFmtId="1" fontId="30" fillId="12" borderId="21" xfId="0" applyNumberFormat="1" applyFont="1" applyFill="1" applyBorder="1" applyAlignment="1">
      <alignment vertical="center"/>
    </xf>
    <xf numFmtId="1" fontId="30" fillId="12" borderId="48" xfId="0" applyNumberFormat="1" applyFont="1" applyFill="1" applyBorder="1" applyAlignment="1">
      <alignment vertical="center"/>
    </xf>
    <xf numFmtId="1" fontId="30" fillId="12" borderId="35" xfId="0" applyNumberFormat="1" applyFont="1" applyFill="1" applyBorder="1" applyAlignment="1">
      <alignment vertical="center"/>
    </xf>
    <xf numFmtId="1" fontId="31" fillId="24" borderId="21" xfId="0" applyNumberFormat="1" applyFont="1" applyFill="1" applyBorder="1" applyAlignment="1">
      <alignment vertical="center"/>
    </xf>
    <xf numFmtId="1" fontId="31" fillId="24" borderId="48" xfId="0" applyNumberFormat="1" applyFont="1" applyFill="1" applyBorder="1" applyAlignment="1">
      <alignment vertical="center"/>
    </xf>
    <xf numFmtId="1" fontId="31" fillId="24" borderId="35" xfId="0" applyNumberFormat="1" applyFont="1" applyFill="1" applyBorder="1" applyAlignment="1">
      <alignment vertical="center"/>
    </xf>
    <xf numFmtId="1" fontId="30" fillId="25" borderId="21" xfId="0" applyNumberFormat="1" applyFont="1" applyFill="1" applyBorder="1" applyAlignment="1">
      <alignment vertical="center"/>
    </xf>
    <xf numFmtId="1" fontId="30" fillId="25" borderId="48" xfId="0" applyNumberFormat="1" applyFont="1" applyFill="1" applyBorder="1" applyAlignment="1">
      <alignment vertical="center"/>
    </xf>
    <xf numFmtId="1" fontId="30" fillId="25" borderId="35" xfId="0" applyNumberFormat="1" applyFont="1" applyFill="1" applyBorder="1" applyAlignment="1">
      <alignment vertical="center"/>
    </xf>
    <xf numFmtId="1" fontId="16" fillId="2" borderId="48" xfId="0" applyNumberFormat="1" applyFont="1" applyFill="1" applyBorder="1" applyAlignment="1">
      <alignment horizontal="center" vertical="center" wrapText="1"/>
    </xf>
    <xf numFmtId="1" fontId="16" fillId="2" borderId="21" xfId="0" applyNumberFormat="1" applyFont="1" applyFill="1" applyBorder="1" applyAlignment="1">
      <alignment horizontal="center" vertical="center" wrapText="1"/>
    </xf>
    <xf numFmtId="1" fontId="30" fillId="22" borderId="21" xfId="0" applyNumberFormat="1" applyFont="1" applyFill="1" applyBorder="1" applyAlignment="1">
      <alignment vertical="center"/>
    </xf>
    <xf numFmtId="1" fontId="30" fillId="22" borderId="48" xfId="0" applyNumberFormat="1" applyFont="1" applyFill="1" applyBorder="1" applyAlignment="1">
      <alignment vertical="center"/>
    </xf>
    <xf numFmtId="1" fontId="30" fillId="22" borderId="35" xfId="0" applyNumberFormat="1" applyFont="1" applyFill="1" applyBorder="1" applyAlignment="1">
      <alignment vertical="center"/>
    </xf>
    <xf numFmtId="1" fontId="17" fillId="26" borderId="21" xfId="0" applyNumberFormat="1" applyFont="1" applyFill="1" applyBorder="1" applyAlignment="1" applyProtection="1">
      <alignment horizontal="center" vertical="center"/>
      <protection locked="0"/>
    </xf>
    <xf numFmtId="1" fontId="17" fillId="26" borderId="48" xfId="0" applyNumberFormat="1" applyFont="1" applyFill="1" applyBorder="1" applyAlignment="1" applyProtection="1">
      <alignment horizontal="center" vertical="center"/>
      <protection locked="0"/>
    </xf>
    <xf numFmtId="1" fontId="28" fillId="26" borderId="21" xfId="0" applyNumberFormat="1" applyFont="1" applyFill="1" applyBorder="1" applyAlignment="1">
      <alignment horizontal="center" vertical="center" wrapText="1"/>
    </xf>
    <xf numFmtId="1" fontId="29" fillId="26" borderId="21" xfId="0" applyNumberFormat="1" applyFont="1" applyFill="1" applyBorder="1" applyAlignment="1">
      <alignment horizontal="center" vertical="center" wrapText="1"/>
    </xf>
    <xf numFmtId="1" fontId="29" fillId="26" borderId="35" xfId="0" applyNumberFormat="1" applyFont="1" applyFill="1" applyBorder="1" applyAlignment="1">
      <alignment horizontal="center" vertical="center" wrapText="1"/>
    </xf>
    <xf numFmtId="1" fontId="29" fillId="0" borderId="0" xfId="0" applyNumberFormat="1" applyFont="1" applyAlignment="1">
      <alignment horizontal="center" vertical="center" wrapText="1"/>
    </xf>
    <xf numFmtId="1" fontId="16" fillId="0" borderId="0" xfId="0" applyNumberFormat="1" applyFont="1" applyAlignment="1">
      <alignment horizontal="center" vertical="center" wrapText="1"/>
    </xf>
    <xf numFmtId="0" fontId="0" fillId="0" borderId="0" xfId="0" applyAlignment="1">
      <alignment wrapText="1"/>
    </xf>
    <xf numFmtId="49" fontId="0" fillId="0" borderId="0" xfId="0" applyNumberFormat="1"/>
    <xf numFmtId="0" fontId="9" fillId="5" borderId="21" xfId="0" applyFont="1" applyFill="1" applyBorder="1" applyAlignment="1">
      <alignment horizontal="center" vertical="center"/>
    </xf>
    <xf numFmtId="0" fontId="24" fillId="5" borderId="22" xfId="0" applyFont="1" applyFill="1" applyBorder="1" applyAlignment="1">
      <alignment horizontal="center" vertical="center"/>
    </xf>
    <xf numFmtId="0" fontId="0" fillId="5" borderId="22" xfId="0" applyFill="1" applyBorder="1" applyAlignment="1">
      <alignment horizontal="left" vertical="center" wrapText="1"/>
    </xf>
    <xf numFmtId="0" fontId="24" fillId="5" borderId="21" xfId="0" applyFont="1" applyFill="1" applyBorder="1" applyAlignment="1">
      <alignment vertical="center" wrapText="1"/>
    </xf>
    <xf numFmtId="0" fontId="49" fillId="5" borderId="21" xfId="6" applyFont="1" applyFill="1" applyBorder="1" applyAlignment="1">
      <alignment horizontal="center" vertical="center" wrapText="1"/>
    </xf>
    <xf numFmtId="9" fontId="0" fillId="5" borderId="21" xfId="0" applyNumberFormat="1" applyFill="1" applyBorder="1" applyAlignment="1">
      <alignment horizontal="center" vertical="center"/>
    </xf>
    <xf numFmtId="0" fontId="24" fillId="0" borderId="22" xfId="0" applyFont="1" applyBorder="1" applyAlignment="1">
      <alignment horizontal="center" vertical="center" wrapText="1"/>
    </xf>
    <xf numFmtId="0" fontId="25" fillId="0" borderId="22" xfId="0" applyFont="1" applyBorder="1" applyAlignment="1" applyProtection="1">
      <alignment horizontal="center" vertical="center"/>
      <protection locked="0"/>
    </xf>
    <xf numFmtId="0" fontId="0" fillId="0" borderId="22" xfId="1" applyNumberFormat="1" applyFont="1" applyFill="1" applyBorder="1" applyAlignment="1">
      <alignment horizontal="center" vertical="center" wrapText="1"/>
    </xf>
    <xf numFmtId="0" fontId="2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5" fillId="2" borderId="22" xfId="0" applyFont="1" applyFill="1" applyBorder="1" applyAlignment="1">
      <alignment horizontal="center" vertical="center" wrapText="1"/>
    </xf>
    <xf numFmtId="0" fontId="0" fillId="0" borderId="25" xfId="0" applyBorder="1" applyAlignment="1">
      <alignment horizontal="center" vertical="center"/>
    </xf>
    <xf numFmtId="0" fontId="20" fillId="0" borderId="22" xfId="0" applyFont="1" applyBorder="1" applyAlignment="1">
      <alignment horizontal="center" vertical="center" wrapText="1"/>
    </xf>
    <xf numFmtId="0" fontId="0" fillId="0" borderId="27" xfId="0" applyBorder="1" applyAlignment="1">
      <alignment horizontal="center" vertical="center"/>
    </xf>
    <xf numFmtId="0" fontId="15" fillId="21" borderId="46" xfId="3" applyFont="1" applyFill="1" applyBorder="1" applyAlignment="1">
      <alignment horizontal="left" vertical="center" wrapText="1"/>
    </xf>
    <xf numFmtId="0" fontId="16" fillId="0" borderId="2" xfId="3" applyFont="1" applyBorder="1" applyAlignment="1">
      <alignment horizontal="left" vertical="center" wrapText="1"/>
    </xf>
    <xf numFmtId="0" fontId="17" fillId="0" borderId="2" xfId="3" applyFont="1" applyBorder="1" applyAlignment="1" applyProtection="1">
      <alignment horizontal="left" vertical="center" wrapText="1"/>
      <protection locked="0"/>
    </xf>
    <xf numFmtId="9" fontId="15" fillId="0" borderId="2" xfId="3" applyNumberFormat="1" applyFont="1" applyBorder="1" applyAlignment="1">
      <alignment horizontal="center" vertical="center" wrapText="1"/>
    </xf>
    <xf numFmtId="1" fontId="15" fillId="0" borderId="2" xfId="3" applyNumberFormat="1" applyFont="1" applyBorder="1" applyAlignment="1">
      <alignment horizontal="center" vertical="center" wrapText="1"/>
    </xf>
    <xf numFmtId="0" fontId="17" fillId="2" borderId="2" xfId="3" applyFont="1" applyFill="1" applyBorder="1" applyAlignment="1">
      <alignment horizontal="left" vertical="center" wrapText="1"/>
    </xf>
    <xf numFmtId="0" fontId="17" fillId="10" borderId="2"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6" fillId="0" borderId="2" xfId="0" applyFont="1" applyBorder="1" applyAlignment="1">
      <alignment horizontal="center" vertical="center" wrapText="1"/>
    </xf>
    <xf numFmtId="0" fontId="17" fillId="0" borderId="34" xfId="3" applyFont="1" applyBorder="1" applyAlignment="1">
      <alignment horizontal="center" vertical="center" wrapText="1"/>
    </xf>
    <xf numFmtId="0" fontId="15" fillId="21" borderId="53" xfId="3" applyFont="1" applyFill="1" applyBorder="1" applyAlignment="1">
      <alignment horizontal="left" vertical="center" wrapText="1"/>
    </xf>
    <xf numFmtId="0" fontId="17" fillId="0" borderId="21" xfId="3" applyFont="1" applyBorder="1" applyAlignment="1">
      <alignment horizontal="justify" vertical="center" wrapText="1"/>
    </xf>
    <xf numFmtId="0" fontId="17" fillId="0" borderId="21" xfId="3" applyFont="1" applyBorder="1" applyAlignment="1" applyProtection="1">
      <alignment horizontal="left" vertical="center" wrapText="1"/>
      <protection locked="0"/>
    </xf>
    <xf numFmtId="9" fontId="15" fillId="0" borderId="22" xfId="3" applyNumberFormat="1" applyFont="1" applyBorder="1" applyAlignment="1">
      <alignment horizontal="center" vertical="center" wrapText="1"/>
    </xf>
    <xf numFmtId="1" fontId="15" fillId="0" borderId="22" xfId="3" applyNumberFormat="1" applyFont="1" applyBorder="1" applyAlignment="1">
      <alignment horizontal="center" vertical="center" wrapText="1"/>
    </xf>
    <xf numFmtId="0" fontId="17" fillId="2" borderId="22" xfId="3" applyFont="1" applyFill="1" applyBorder="1" applyAlignment="1">
      <alignment horizontal="center" vertical="center" wrapText="1"/>
    </xf>
    <xf numFmtId="0" fontId="17" fillId="10" borderId="22" xfId="3" applyFont="1" applyFill="1" applyBorder="1" applyAlignment="1">
      <alignment horizontal="center" vertical="center" wrapText="1"/>
    </xf>
    <xf numFmtId="0" fontId="17" fillId="2" borderId="22" xfId="3" applyFont="1" applyFill="1" applyBorder="1" applyAlignment="1">
      <alignment horizontal="left" vertical="center" wrapText="1"/>
    </xf>
    <xf numFmtId="0" fontId="16" fillId="0" borderId="21" xfId="0" applyFont="1" applyBorder="1" applyAlignment="1">
      <alignment horizontal="center" vertical="center" wrapText="1"/>
    </xf>
    <xf numFmtId="0" fontId="17" fillId="0" borderId="54" xfId="3" applyFont="1" applyBorder="1" applyAlignment="1">
      <alignment horizontal="center" vertical="center" wrapText="1"/>
    </xf>
    <xf numFmtId="0" fontId="17" fillId="0" borderId="21" xfId="3" applyFont="1" applyBorder="1" applyAlignment="1">
      <alignment vertical="center" wrapText="1"/>
    </xf>
    <xf numFmtId="0" fontId="17" fillId="10" borderId="21" xfId="3" applyFont="1" applyFill="1" applyBorder="1" applyAlignment="1">
      <alignment horizontal="center" vertical="center" wrapText="1"/>
    </xf>
    <xf numFmtId="0" fontId="16" fillId="0" borderId="21" xfId="0" applyFont="1" applyBorder="1" applyAlignment="1">
      <alignment vertical="center" wrapText="1"/>
    </xf>
    <xf numFmtId="0" fontId="17" fillId="0" borderId="21" xfId="3" applyFont="1" applyBorder="1" applyAlignment="1">
      <alignment horizontal="center" vertical="center" wrapText="1"/>
    </xf>
    <xf numFmtId="0" fontId="15" fillId="21" borderId="48" xfId="3" applyFont="1" applyFill="1" applyBorder="1" applyAlignment="1">
      <alignment horizontal="left" vertical="center" wrapText="1"/>
    </xf>
    <xf numFmtId="9" fontId="15" fillId="0" borderId="21" xfId="3" applyNumberFormat="1" applyFont="1" applyBorder="1" applyAlignment="1">
      <alignment horizontal="center" vertical="center" wrapText="1"/>
    </xf>
    <xf numFmtId="0" fontId="17" fillId="0" borderId="35" xfId="3" applyFont="1" applyBorder="1" applyAlignment="1">
      <alignment horizontal="center" vertical="center" wrapText="1"/>
    </xf>
    <xf numFmtId="0" fontId="36" fillId="0" borderId="22" xfId="6" applyBorder="1" applyAlignment="1">
      <alignment horizontal="center" vertical="center" wrapText="1"/>
    </xf>
    <xf numFmtId="0" fontId="17" fillId="2" borderId="32" xfId="3" applyFont="1" applyFill="1" applyBorder="1" applyAlignment="1">
      <alignment horizontal="justify" vertical="center" wrapText="1"/>
    </xf>
    <xf numFmtId="1" fontId="15" fillId="0" borderId="21" xfId="3" applyNumberFormat="1" applyFont="1" applyBorder="1" applyAlignment="1">
      <alignment horizontal="center" vertical="center" wrapText="1"/>
    </xf>
    <xf numFmtId="0" fontId="17" fillId="2" borderId="32" xfId="3" applyFont="1" applyFill="1" applyBorder="1" applyAlignment="1">
      <alignment horizontal="center" vertical="center" wrapText="1"/>
    </xf>
    <xf numFmtId="0" fontId="17" fillId="10" borderId="32" xfId="3" applyFont="1" applyFill="1" applyBorder="1" applyAlignment="1">
      <alignment horizontal="center" vertical="center" wrapText="1"/>
    </xf>
    <xf numFmtId="0" fontId="16" fillId="0" borderId="32" xfId="0" applyFont="1" applyBorder="1" applyAlignment="1">
      <alignment vertical="center" wrapText="1"/>
    </xf>
    <xf numFmtId="0" fontId="15" fillId="21" borderId="49" xfId="3" applyFont="1" applyFill="1" applyBorder="1" applyAlignment="1">
      <alignment horizontal="left" vertical="center" wrapText="1"/>
    </xf>
    <xf numFmtId="0" fontId="17" fillId="0" borderId="33" xfId="3" applyFont="1" applyBorder="1" applyAlignment="1">
      <alignment horizontal="justify" vertical="center" wrapText="1"/>
    </xf>
    <xf numFmtId="0" fontId="17" fillId="0" borderId="33" xfId="3" applyFont="1" applyBorder="1" applyAlignment="1" applyProtection="1">
      <alignment horizontal="left" vertical="center" wrapText="1"/>
      <protection locked="0"/>
    </xf>
    <xf numFmtId="9" fontId="15" fillId="0" borderId="56" xfId="3" applyNumberFormat="1" applyFont="1" applyBorder="1" applyAlignment="1">
      <alignment horizontal="center" vertical="center" wrapText="1"/>
    </xf>
    <xf numFmtId="1" fontId="15" fillId="0" borderId="56" xfId="3" applyNumberFormat="1" applyFont="1" applyBorder="1" applyAlignment="1">
      <alignment horizontal="center" vertical="center" wrapText="1"/>
    </xf>
    <xf numFmtId="0" fontId="17" fillId="0" borderId="56" xfId="3" applyFont="1" applyBorder="1" applyAlignment="1">
      <alignment horizontal="center" vertical="center" wrapText="1"/>
    </xf>
    <xf numFmtId="0" fontId="17" fillId="0" borderId="33" xfId="3" applyFont="1" applyBorder="1" applyAlignment="1">
      <alignment horizontal="center" vertical="center" wrapText="1"/>
    </xf>
    <xf numFmtId="0" fontId="17" fillId="10" borderId="33" xfId="3" applyFont="1" applyFill="1" applyBorder="1" applyAlignment="1">
      <alignment horizontal="center" vertical="center" wrapText="1"/>
    </xf>
    <xf numFmtId="0" fontId="17" fillId="2" borderId="33" xfId="3" applyFont="1" applyFill="1" applyBorder="1" applyAlignment="1">
      <alignment horizontal="center" vertical="center" wrapText="1"/>
    </xf>
    <xf numFmtId="0" fontId="16" fillId="0" borderId="33" xfId="0" applyFont="1" applyBorder="1" applyAlignment="1">
      <alignment vertical="center" wrapText="1"/>
    </xf>
    <xf numFmtId="0" fontId="15" fillId="21" borderId="31" xfId="3" applyFont="1" applyFill="1" applyBorder="1" applyAlignment="1">
      <alignment horizontal="left" vertical="center" wrapText="1"/>
    </xf>
    <xf numFmtId="0" fontId="17" fillId="2" borderId="21" xfId="3" applyFont="1" applyFill="1" applyBorder="1" applyAlignment="1" applyProtection="1">
      <alignment horizontal="center" vertical="center" wrapText="1"/>
      <protection locked="0"/>
    </xf>
    <xf numFmtId="9" fontId="15" fillId="0" borderId="32" xfId="3" applyNumberFormat="1" applyFont="1" applyBorder="1" applyAlignment="1">
      <alignment horizontal="center" vertical="center" wrapText="1"/>
    </xf>
    <xf numFmtId="1" fontId="15" fillId="0" borderId="32" xfId="3" applyNumberFormat="1" applyFont="1" applyBorder="1" applyAlignment="1">
      <alignment horizontal="center" vertical="center" wrapText="1"/>
    </xf>
    <xf numFmtId="0" fontId="17" fillId="0" borderId="32" xfId="3" applyFont="1" applyBorder="1" applyAlignment="1">
      <alignment horizontal="center" vertical="center" wrapText="1"/>
    </xf>
    <xf numFmtId="0" fontId="17" fillId="2" borderId="33" xfId="3" applyFont="1" applyFill="1" applyBorder="1" applyAlignment="1">
      <alignment horizontal="justify" vertical="center" wrapText="1"/>
    </xf>
    <xf numFmtId="9" fontId="15" fillId="0" borderId="33" xfId="3" applyNumberFormat="1" applyFont="1" applyBorder="1" applyAlignment="1">
      <alignment horizontal="center" vertical="center" wrapText="1"/>
    </xf>
    <xf numFmtId="1" fontId="15" fillId="0" borderId="33" xfId="3" applyNumberFormat="1" applyFont="1" applyBorder="1" applyAlignment="1">
      <alignment horizontal="center" vertical="center" wrapText="1"/>
    </xf>
    <xf numFmtId="0" fontId="15" fillId="21" borderId="22" xfId="3" applyFont="1" applyFill="1" applyBorder="1" applyAlignment="1">
      <alignment horizontal="left" vertical="center" wrapText="1"/>
    </xf>
    <xf numFmtId="0" fontId="17" fillId="0" borderId="22" xfId="3" applyFont="1" applyBorder="1" applyAlignment="1" applyProtection="1">
      <alignment horizontal="left" vertical="center" wrapText="1"/>
      <protection locked="0"/>
    </xf>
    <xf numFmtId="0" fontId="17" fillId="0" borderId="22" xfId="3" applyFont="1" applyBorder="1" applyAlignment="1">
      <alignment horizontal="center" vertical="center" wrapText="1"/>
    </xf>
    <xf numFmtId="0" fontId="16" fillId="0" borderId="22" xfId="0" applyFont="1" applyBorder="1" applyAlignment="1">
      <alignment vertical="center" wrapText="1"/>
    </xf>
    <xf numFmtId="0" fontId="15" fillId="21" borderId="21" xfId="3" applyFont="1" applyFill="1" applyBorder="1" applyAlignment="1">
      <alignment horizontal="left" vertical="center" wrapText="1"/>
    </xf>
    <xf numFmtId="0" fontId="17" fillId="0" borderId="21" xfId="3" applyFont="1" applyBorder="1" applyAlignment="1">
      <alignment horizontal="left" vertical="center" wrapText="1"/>
    </xf>
    <xf numFmtId="0" fontId="17" fillId="2" borderId="21"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16" fillId="0" borderId="21" xfId="3" applyFont="1" applyBorder="1" applyAlignment="1">
      <alignment horizontal="left" vertical="center" wrapText="1"/>
    </xf>
    <xf numFmtId="0" fontId="17" fillId="2" borderId="21" xfId="3" applyFont="1" applyFill="1" applyBorder="1" applyAlignment="1">
      <alignment horizontal="justify" vertical="center" wrapText="1"/>
    </xf>
    <xf numFmtId="0" fontId="16" fillId="2" borderId="21" xfId="0" applyFont="1" applyFill="1" applyBorder="1" applyAlignment="1">
      <alignment vertical="center" wrapText="1"/>
    </xf>
    <xf numFmtId="0" fontId="17" fillId="0" borderId="21" xfId="3" applyFont="1" applyBorder="1" applyAlignment="1" applyProtection="1">
      <alignment horizontal="center" vertical="center" wrapText="1"/>
      <protection locked="0"/>
    </xf>
    <xf numFmtId="0" fontId="12" fillId="0" borderId="0" xfId="0" applyFont="1" applyAlignment="1">
      <alignment vertical="center"/>
    </xf>
    <xf numFmtId="0" fontId="52" fillId="30" borderId="21" xfId="0" applyFont="1" applyFill="1" applyBorder="1" applyAlignment="1">
      <alignment horizontal="center" vertical="center"/>
    </xf>
    <xf numFmtId="0" fontId="12" fillId="0" borderId="21" xfId="0" applyFont="1" applyBorder="1" applyAlignment="1">
      <alignment vertical="center"/>
    </xf>
    <xf numFmtId="0" fontId="53" fillId="7" borderId="21" xfId="0" applyFont="1" applyFill="1" applyBorder="1" applyAlignment="1">
      <alignment vertical="center"/>
    </xf>
    <xf numFmtId="0" fontId="12" fillId="0" borderId="0" xfId="0" applyFont="1"/>
    <xf numFmtId="0" fontId="0" fillId="7" borderId="22" xfId="0" applyFill="1" applyBorder="1" applyAlignment="1">
      <alignment horizontal="center" vertical="center"/>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7" fillId="0" borderId="46" xfId="0" applyFont="1" applyBorder="1" applyAlignment="1">
      <alignment horizontal="center" vertical="center" wrapText="1"/>
    </xf>
    <xf numFmtId="0" fontId="17" fillId="0" borderId="2"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1" fontId="10" fillId="0" borderId="35" xfId="1" applyNumberFormat="1" applyFont="1" applyFill="1" applyBorder="1" applyAlignment="1">
      <alignment horizontal="center" vertical="center" wrapText="1"/>
    </xf>
    <xf numFmtId="1" fontId="28" fillId="0" borderId="21" xfId="2" applyNumberFormat="1" applyFont="1" applyFill="1" applyBorder="1" applyAlignment="1">
      <alignment horizontal="center" vertical="center" wrapText="1"/>
    </xf>
    <xf numFmtId="0" fontId="0" fillId="0" borderId="23" xfId="0" applyBorder="1" applyAlignment="1">
      <alignment vertical="center"/>
    </xf>
    <xf numFmtId="9" fontId="0" fillId="0" borderId="21" xfId="0" applyNumberFormat="1" applyBorder="1" applyAlignment="1">
      <alignment horizontal="center" vertical="center"/>
    </xf>
    <xf numFmtId="0" fontId="30" fillId="12" borderId="21" xfId="0" applyFont="1" applyFill="1" applyBorder="1" applyAlignment="1">
      <alignment horizontal="center" vertical="center"/>
    </xf>
    <xf numFmtId="1" fontId="14" fillId="0" borderId="48" xfId="1" applyNumberFormat="1" applyFont="1" applyFill="1" applyBorder="1" applyAlignment="1">
      <alignment horizontal="center" vertical="center"/>
    </xf>
    <xf numFmtId="0" fontId="31" fillId="24" borderId="21" xfId="0" applyFont="1" applyFill="1" applyBorder="1" applyAlignment="1">
      <alignment horizontal="center" vertical="center"/>
    </xf>
    <xf numFmtId="1" fontId="17" fillId="0" borderId="35" xfId="1" applyNumberFormat="1" applyFont="1" applyFill="1" applyBorder="1" applyAlignment="1">
      <alignment horizontal="center" vertical="center" wrapText="1"/>
    </xf>
    <xf numFmtId="1" fontId="28" fillId="0" borderId="35" xfId="0" applyNumberFormat="1" applyFont="1" applyBorder="1" applyAlignment="1">
      <alignment horizontal="center" vertical="center" wrapText="1"/>
    </xf>
    <xf numFmtId="1" fontId="32" fillId="0" borderId="48" xfId="1" applyNumberFormat="1" applyFont="1" applyFill="1" applyBorder="1" applyAlignment="1">
      <alignment horizontal="center" vertical="center"/>
    </xf>
    <xf numFmtId="1" fontId="16" fillId="0" borderId="35" xfId="1" applyNumberFormat="1" applyFont="1" applyFill="1" applyBorder="1" applyAlignment="1">
      <alignment horizontal="center" vertical="center"/>
    </xf>
    <xf numFmtId="0" fontId="0" fillId="2" borderId="21" xfId="0" applyFill="1" applyBorder="1" applyAlignment="1">
      <alignment vertical="center" wrapText="1"/>
    </xf>
    <xf numFmtId="0" fontId="0" fillId="0" borderId="21" xfId="0" applyBorder="1" applyAlignment="1">
      <alignment horizontal="left" vertical="center" wrapText="1"/>
    </xf>
    <xf numFmtId="1" fontId="17" fillId="0" borderId="35" xfId="1" applyNumberFormat="1" applyFont="1" applyFill="1" applyBorder="1" applyAlignment="1">
      <alignment horizontal="center" vertical="center"/>
    </xf>
    <xf numFmtId="0" fontId="0" fillId="2" borderId="21" xfId="0" applyFill="1" applyBorder="1" applyAlignment="1">
      <alignment wrapText="1"/>
    </xf>
    <xf numFmtId="1" fontId="16" fillId="2" borderId="35" xfId="0" applyNumberFormat="1" applyFont="1" applyFill="1" applyBorder="1" applyAlignment="1">
      <alignment horizontal="center" vertical="center" wrapText="1"/>
    </xf>
    <xf numFmtId="9" fontId="0" fillId="0" borderId="21" xfId="0" applyNumberFormat="1" applyBorder="1" applyAlignment="1">
      <alignment horizontal="center" vertical="center" wrapText="1"/>
    </xf>
    <xf numFmtId="0" fontId="17" fillId="0" borderId="49" xfId="0" applyFont="1" applyBorder="1" applyAlignment="1">
      <alignment horizontal="center" vertical="center" wrapText="1"/>
    </xf>
    <xf numFmtId="0" fontId="17" fillId="0" borderId="33"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1" fontId="17" fillId="0" borderId="49" xfId="1" applyNumberFormat="1" applyFont="1" applyFill="1" applyBorder="1" applyAlignment="1">
      <alignment horizontal="center" vertical="center"/>
    </xf>
    <xf numFmtId="1" fontId="16" fillId="0" borderId="36" xfId="1" applyNumberFormat="1" applyFont="1" applyFill="1" applyBorder="1" applyAlignment="1">
      <alignment horizontal="center" vertical="center" wrapText="1"/>
    </xf>
    <xf numFmtId="1" fontId="16" fillId="2" borderId="49" xfId="0" applyNumberFormat="1" applyFont="1" applyFill="1" applyBorder="1" applyAlignment="1">
      <alignment horizontal="center" vertical="center" wrapText="1"/>
    </xf>
    <xf numFmtId="1" fontId="16" fillId="2" borderId="33" xfId="0" applyNumberFormat="1" applyFont="1" applyFill="1" applyBorder="1" applyAlignment="1">
      <alignment horizontal="center" vertical="center" wrapText="1"/>
    </xf>
    <xf numFmtId="0" fontId="48" fillId="0" borderId="21" xfId="0" applyFont="1" applyBorder="1" applyAlignment="1">
      <alignment horizontal="center" vertical="center" wrapText="1"/>
    </xf>
    <xf numFmtId="0" fontId="47" fillId="2" borderId="21" xfId="0" applyFont="1" applyFill="1" applyBorder="1" applyAlignment="1">
      <alignment horizontal="center" vertical="center" wrapText="1"/>
    </xf>
    <xf numFmtId="9" fontId="0" fillId="0" borderId="31" xfId="0" applyNumberFormat="1" applyBorder="1" applyAlignment="1">
      <alignment horizontal="center" vertical="center"/>
    </xf>
    <xf numFmtId="0" fontId="0" fillId="0" borderId="23" xfId="0" applyBorder="1" applyAlignment="1">
      <alignment horizontal="center" vertical="center" wrapText="1"/>
    </xf>
    <xf numFmtId="0" fontId="20" fillId="2" borderId="21" xfId="0" applyFont="1" applyFill="1" applyBorder="1" applyAlignment="1">
      <alignment horizontal="center" vertical="center" wrapText="1"/>
    </xf>
    <xf numFmtId="0" fontId="0" fillId="2" borderId="23" xfId="0" applyFill="1" applyBorder="1" applyAlignment="1">
      <alignment horizontal="center" vertical="center" wrapText="1"/>
    </xf>
    <xf numFmtId="14" fontId="8" fillId="2" borderId="21" xfId="0" applyNumberFormat="1" applyFont="1" applyFill="1" applyBorder="1" applyAlignment="1">
      <alignment horizontal="right" vertical="center" wrapText="1"/>
    </xf>
    <xf numFmtId="0" fontId="21" fillId="2" borderId="21" xfId="0" applyFont="1" applyFill="1" applyBorder="1" applyAlignment="1">
      <alignment horizontal="center" vertical="center" wrapText="1"/>
    </xf>
    <xf numFmtId="0" fontId="0" fillId="2" borderId="21" xfId="0" applyFill="1" applyBorder="1"/>
    <xf numFmtId="1" fontId="0" fillId="0" borderId="21" xfId="0" applyNumberFormat="1" applyBorder="1" applyAlignment="1">
      <alignment vertical="center"/>
    </xf>
    <xf numFmtId="0" fontId="22" fillId="14" borderId="16" xfId="0" applyFont="1" applyFill="1" applyBorder="1" applyAlignment="1">
      <alignment horizontal="center" vertical="center" wrapText="1"/>
    </xf>
    <xf numFmtId="0" fontId="18" fillId="14" borderId="17" xfId="0" applyFont="1" applyFill="1" applyBorder="1" applyAlignment="1">
      <alignment horizontal="center" vertical="center" wrapText="1" readingOrder="1"/>
    </xf>
    <xf numFmtId="0" fontId="18" fillId="14" borderId="12" xfId="0" applyFont="1" applyFill="1" applyBorder="1" applyAlignment="1">
      <alignment horizontal="center" vertical="center" wrapText="1" readingOrder="1"/>
    </xf>
    <xf numFmtId="0" fontId="18" fillId="14" borderId="13" xfId="0" applyFont="1" applyFill="1" applyBorder="1" applyAlignment="1">
      <alignment horizontal="center" vertical="center" wrapText="1" readingOrder="1"/>
    </xf>
    <xf numFmtId="9" fontId="0" fillId="0" borderId="22" xfId="0" applyNumberFormat="1" applyBorder="1" applyAlignment="1">
      <alignment horizontal="center" vertical="center" wrapText="1"/>
    </xf>
    <xf numFmtId="0" fontId="0" fillId="2" borderId="22" xfId="0" applyFill="1" applyBorder="1" applyAlignment="1">
      <alignment horizontal="center" vertical="center" wrapText="1"/>
    </xf>
    <xf numFmtId="9" fontId="0" fillId="2" borderId="22" xfId="0" applyNumberFormat="1" applyFill="1" applyBorder="1" applyAlignment="1">
      <alignment horizontal="center" vertical="center" wrapText="1"/>
    </xf>
    <xf numFmtId="9" fontId="0" fillId="28" borderId="22" xfId="0" applyNumberFormat="1" applyFill="1" applyBorder="1" applyAlignment="1">
      <alignment horizontal="center" vertical="center" wrapText="1"/>
    </xf>
    <xf numFmtId="0" fontId="0" fillId="28" borderId="22" xfId="0" applyFill="1" applyBorder="1" applyAlignment="1">
      <alignment horizontal="center" vertical="center" wrapText="1"/>
    </xf>
    <xf numFmtId="0" fontId="24" fillId="28" borderId="22" xfId="0"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0" fontId="0" fillId="29" borderId="22" xfId="0" applyFill="1" applyBorder="1" applyAlignment="1">
      <alignment vertical="center"/>
    </xf>
    <xf numFmtId="0" fontId="0" fillId="29" borderId="22" xfId="0" applyFill="1" applyBorder="1" applyAlignment="1">
      <alignment horizontal="left" vertical="center" wrapText="1"/>
    </xf>
    <xf numFmtId="2" fontId="0" fillId="0" borderId="22" xfId="0" applyNumberFormat="1" applyBorder="1" applyAlignment="1">
      <alignment horizontal="center" vertical="center"/>
    </xf>
    <xf numFmtId="1" fontId="0" fillId="0" borderId="22" xfId="0" applyNumberFormat="1" applyBorder="1" applyAlignment="1">
      <alignment horizontal="center" vertical="center"/>
    </xf>
    <xf numFmtId="0" fontId="0" fillId="28" borderId="22" xfId="0" applyFill="1" applyBorder="1" applyAlignment="1">
      <alignment horizontal="center" vertical="center"/>
    </xf>
    <xf numFmtId="9" fontId="0" fillId="0" borderId="22" xfId="1" applyFont="1" applyBorder="1" applyAlignment="1">
      <alignment vertical="center"/>
    </xf>
    <xf numFmtId="0" fontId="0" fillId="36" borderId="22" xfId="0" applyFill="1" applyBorder="1" applyAlignment="1">
      <alignment horizontal="center" vertical="center"/>
    </xf>
    <xf numFmtId="0" fontId="0" fillId="32" borderId="22" xfId="0" applyFill="1" applyBorder="1" applyAlignment="1">
      <alignment vertical="center"/>
    </xf>
    <xf numFmtId="0" fontId="0" fillId="32" borderId="22" xfId="0" applyFill="1" applyBorder="1" applyAlignment="1">
      <alignment horizontal="left" vertical="center" wrapText="1"/>
    </xf>
    <xf numFmtId="0" fontId="0" fillId="33" borderId="22" xfId="0" applyFill="1" applyBorder="1" applyAlignment="1">
      <alignment vertical="center"/>
    </xf>
    <xf numFmtId="0" fontId="0" fillId="33" borderId="22" xfId="0" applyFill="1" applyBorder="1" applyAlignment="1">
      <alignment horizontal="left" vertical="center" wrapText="1"/>
    </xf>
    <xf numFmtId="0" fontId="54" fillId="0" borderId="21" xfId="0" applyFont="1" applyBorder="1" applyAlignment="1">
      <alignment vertical="center" wrapText="1"/>
    </xf>
    <xf numFmtId="0" fontId="17" fillId="0" borderId="2" xfId="3" applyFont="1" applyBorder="1" applyAlignment="1" applyProtection="1">
      <alignment horizontal="center" vertical="center" wrapText="1"/>
      <protection locked="0"/>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55" fillId="0" borderId="2" xfId="6" applyFont="1" applyBorder="1" applyAlignment="1">
      <alignment horizontal="center" vertical="center" wrapText="1"/>
    </xf>
    <xf numFmtId="0" fontId="17" fillId="0" borderId="22" xfId="3" applyFont="1" applyBorder="1" applyAlignment="1" applyProtection="1">
      <alignment horizontal="center" vertical="center" wrapText="1"/>
      <protection locked="0"/>
    </xf>
    <xf numFmtId="0" fontId="17" fillId="0" borderId="22" xfId="0" applyFont="1" applyBorder="1" applyAlignment="1">
      <alignment vertical="center" wrapText="1"/>
    </xf>
    <xf numFmtId="0" fontId="17" fillId="0" borderId="2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2" xfId="3" applyFont="1" applyBorder="1" applyAlignment="1" applyProtection="1">
      <alignment horizontal="center" vertical="center" wrapText="1"/>
      <protection locked="0"/>
    </xf>
    <xf numFmtId="0" fontId="17" fillId="0" borderId="36" xfId="3" applyFont="1" applyBorder="1" applyAlignment="1">
      <alignment horizontal="center" vertical="center" wrapText="1"/>
    </xf>
    <xf numFmtId="0" fontId="17" fillId="0" borderId="33" xfId="3" applyFont="1" applyBorder="1" applyAlignment="1" applyProtection="1">
      <alignment horizontal="center" vertical="center" wrapText="1"/>
      <protection locked="0"/>
    </xf>
    <xf numFmtId="0" fontId="17" fillId="0" borderId="56" xfId="3" applyFont="1" applyBorder="1" applyAlignment="1" applyProtection="1">
      <alignment horizontal="center" vertical="center" wrapText="1"/>
      <protection locked="0"/>
    </xf>
    <xf numFmtId="0" fontId="17" fillId="0" borderId="56" xfId="0" applyFont="1" applyBorder="1" applyAlignment="1">
      <alignment vertical="center" wrapText="1"/>
    </xf>
    <xf numFmtId="0" fontId="17" fillId="0" borderId="56" xfId="0" applyFont="1" applyBorder="1" applyAlignment="1">
      <alignment horizontal="center" vertical="center" wrapText="1"/>
    </xf>
    <xf numFmtId="0" fontId="17" fillId="2" borderId="21" xfId="0" applyFont="1" applyFill="1" applyBorder="1" applyAlignment="1">
      <alignment horizontal="center" vertical="center" wrapText="1"/>
    </xf>
    <xf numFmtId="0" fontId="58" fillId="2" borderId="21" xfId="6" applyFont="1" applyFill="1" applyBorder="1" applyAlignment="1">
      <alignment horizontal="center" vertical="center" wrapText="1"/>
    </xf>
    <xf numFmtId="0" fontId="17" fillId="0" borderId="32" xfId="3" applyFont="1" applyBorder="1" applyAlignment="1">
      <alignment horizontal="justify" vertical="center" wrapText="1"/>
    </xf>
    <xf numFmtId="0" fontId="17" fillId="0" borderId="32" xfId="0" applyFont="1" applyBorder="1" applyAlignment="1">
      <alignment vertical="center" wrapText="1"/>
    </xf>
    <xf numFmtId="0" fontId="17" fillId="0" borderId="33" xfId="0" applyFont="1" applyBorder="1" applyAlignment="1">
      <alignment vertical="center" wrapText="1"/>
    </xf>
    <xf numFmtId="0" fontId="56" fillId="0" borderId="22" xfId="0" applyFont="1" applyBorder="1" applyAlignment="1">
      <alignment horizontal="center" vertical="center" wrapText="1"/>
    </xf>
    <xf numFmtId="0" fontId="17" fillId="0" borderId="22" xfId="3" applyFont="1" applyBorder="1" applyAlignment="1">
      <alignment horizontal="justify" vertical="center" wrapText="1"/>
    </xf>
    <xf numFmtId="0" fontId="17" fillId="2" borderId="22" xfId="3" applyFont="1" applyFill="1" applyBorder="1" applyAlignment="1" applyProtection="1">
      <alignment horizontal="center" vertical="center" wrapText="1"/>
      <protection locked="0"/>
    </xf>
    <xf numFmtId="0" fontId="17" fillId="27" borderId="21" xfId="3" applyFont="1" applyFill="1" applyBorder="1" applyAlignment="1">
      <alignment horizontal="justify" vertical="center" wrapText="1"/>
    </xf>
    <xf numFmtId="0" fontId="17" fillId="27" borderId="21" xfId="3" applyFont="1" applyFill="1" applyBorder="1" applyAlignment="1">
      <alignment horizontal="center" vertical="center" wrapText="1"/>
    </xf>
    <xf numFmtId="0" fontId="17" fillId="27" borderId="21" xfId="3" applyFont="1" applyFill="1" applyBorder="1" applyAlignment="1">
      <alignment horizontal="left" vertical="center" wrapText="1"/>
    </xf>
    <xf numFmtId="0" fontId="17" fillId="27" borderId="22" xfId="3"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6" fillId="27" borderId="21" xfId="3" applyFont="1" applyFill="1" applyBorder="1" applyAlignment="1">
      <alignment horizontal="justify" vertical="center" wrapText="1"/>
    </xf>
    <xf numFmtId="0" fontId="16" fillId="28" borderId="21" xfId="3" applyFont="1" applyFill="1" applyBorder="1" applyAlignment="1">
      <alignment horizontal="center" vertical="center" wrapText="1"/>
    </xf>
    <xf numFmtId="0" fontId="58" fillId="0" borderId="21" xfId="6" applyFont="1" applyBorder="1" applyAlignment="1">
      <alignment horizontal="center" vertical="center" wrapText="1"/>
    </xf>
    <xf numFmtId="0" fontId="58" fillId="0" borderId="22" xfId="6" applyFont="1" applyBorder="1" applyAlignment="1">
      <alignment horizontal="center" vertical="center" wrapText="1"/>
    </xf>
    <xf numFmtId="0" fontId="15" fillId="37" borderId="21" xfId="3" applyFont="1" applyFill="1" applyBorder="1" applyAlignment="1">
      <alignment horizontal="left" vertical="center" wrapText="1"/>
    </xf>
    <xf numFmtId="0" fontId="17" fillId="27" borderId="21" xfId="3" applyFont="1" applyFill="1" applyBorder="1" applyAlignment="1" applyProtection="1">
      <alignment horizontal="left" vertical="center" wrapText="1"/>
      <protection locked="0"/>
    </xf>
    <xf numFmtId="0" fontId="17" fillId="27" borderId="21" xfId="3" applyFont="1" applyFill="1" applyBorder="1" applyAlignment="1" applyProtection="1">
      <alignment horizontal="center" vertical="center" wrapText="1"/>
      <protection locked="0"/>
    </xf>
    <xf numFmtId="9" fontId="15" fillId="27" borderId="21" xfId="3" applyNumberFormat="1" applyFont="1" applyFill="1" applyBorder="1" applyAlignment="1">
      <alignment horizontal="center" vertical="center" wrapText="1"/>
    </xf>
    <xf numFmtId="1" fontId="15" fillId="27" borderId="21" xfId="3" applyNumberFormat="1" applyFont="1" applyFill="1" applyBorder="1" applyAlignment="1">
      <alignment horizontal="center" vertical="center" wrapText="1"/>
    </xf>
    <xf numFmtId="0" fontId="17" fillId="10" borderId="21" xfId="3" applyFont="1" applyFill="1" applyBorder="1" applyAlignment="1">
      <alignment horizontal="justify" vertical="center" wrapText="1"/>
    </xf>
    <xf numFmtId="9" fontId="17" fillId="0" borderId="21" xfId="3" applyNumberFormat="1" applyFont="1" applyBorder="1" applyAlignment="1">
      <alignment horizontal="center" vertical="center" wrapText="1"/>
    </xf>
    <xf numFmtId="0" fontId="0" fillId="0" borderId="0" xfId="0" applyAlignment="1">
      <alignment horizontal="center"/>
    </xf>
    <xf numFmtId="0" fontId="46" fillId="0" borderId="0" xfId="0" applyFont="1" applyAlignment="1">
      <alignment horizontal="center"/>
    </xf>
    <xf numFmtId="0" fontId="46" fillId="0" borderId="0" xfId="0" applyFont="1" applyAlignment="1">
      <alignment horizontal="center" vertical="center"/>
    </xf>
    <xf numFmtId="0" fontId="0" fillId="2" borderId="9" xfId="0" applyFill="1" applyBorder="1" applyAlignment="1">
      <alignment horizontal="center" vertical="center" wrapText="1"/>
    </xf>
    <xf numFmtId="0" fontId="15" fillId="0" borderId="59" xfId="0" applyFont="1" applyBorder="1" applyAlignment="1">
      <alignment vertical="center" wrapText="1"/>
    </xf>
    <xf numFmtId="0" fontId="19" fillId="0" borderId="21" xfId="0" applyFont="1" applyBorder="1" applyAlignment="1">
      <alignment horizontal="left"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52" xfId="0" applyBorder="1" applyAlignment="1">
      <alignment horizontal="center" vertical="center" wrapText="1"/>
    </xf>
    <xf numFmtId="0" fontId="0" fillId="0" borderId="52" xfId="0" applyBorder="1" applyAlignment="1">
      <alignment vertical="center" wrapText="1"/>
    </xf>
    <xf numFmtId="1" fontId="15" fillId="2" borderId="52" xfId="0" applyNumberFormat="1" applyFont="1" applyFill="1" applyBorder="1" applyAlignment="1">
      <alignment horizontal="center" vertical="center" wrapText="1"/>
    </xf>
    <xf numFmtId="0" fontId="20" fillId="0" borderId="21" xfId="0" applyFont="1" applyBorder="1" applyAlignment="1">
      <alignment horizontal="justify" vertical="center" wrapText="1"/>
    </xf>
    <xf numFmtId="0" fontId="0" fillId="0" borderId="21" xfId="0" applyBorder="1" applyAlignment="1">
      <alignment horizontal="justify" vertical="center" wrapText="1"/>
    </xf>
    <xf numFmtId="0" fontId="19" fillId="0" borderId="21" xfId="0" applyFont="1" applyBorder="1" applyAlignment="1">
      <alignment horizontal="left" vertical="center"/>
    </xf>
    <xf numFmtId="0" fontId="20" fillId="2" borderId="21" xfId="0" applyFont="1" applyFill="1" applyBorder="1" applyAlignment="1">
      <alignment horizontal="justify" vertical="center" wrapText="1"/>
    </xf>
    <xf numFmtId="0" fontId="15" fillId="0" borderId="63" xfId="0" applyFont="1" applyBorder="1" applyAlignment="1">
      <alignment vertical="center" wrapText="1"/>
    </xf>
    <xf numFmtId="0" fontId="19" fillId="0" borderId="32" xfId="0" applyFont="1" applyBorder="1" applyAlignment="1">
      <alignment horizontal="left" vertical="center" wrapText="1"/>
    </xf>
    <xf numFmtId="0" fontId="0" fillId="0" borderId="64" xfId="0" applyBorder="1" applyAlignment="1">
      <alignment horizontal="center" vertical="center" wrapText="1"/>
    </xf>
    <xf numFmtId="0" fontId="0" fillId="0" borderId="64" xfId="0" applyBorder="1" applyAlignment="1">
      <alignment vertical="center" wrapText="1"/>
    </xf>
    <xf numFmtId="1" fontId="15" fillId="2" borderId="64" xfId="0" applyNumberFormat="1" applyFont="1" applyFill="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28" borderId="32" xfId="0" applyFill="1" applyBorder="1" applyAlignment="1">
      <alignment horizontal="center" vertical="center" wrapText="1"/>
    </xf>
    <xf numFmtId="0" fontId="0" fillId="0" borderId="32" xfId="0" applyBorder="1" applyAlignment="1">
      <alignment vertical="center" wrapText="1"/>
    </xf>
    <xf numFmtId="0" fontId="20" fillId="2" borderId="32" xfId="0" applyFont="1" applyFill="1" applyBorder="1" applyAlignment="1">
      <alignment horizontal="justify" vertical="center" wrapText="1"/>
    </xf>
    <xf numFmtId="0" fontId="36" fillId="2" borderId="32" xfId="6" applyFill="1" applyBorder="1" applyAlignment="1">
      <alignment horizontal="center" vertical="center" wrapText="1"/>
    </xf>
    <xf numFmtId="0" fontId="15" fillId="0" borderId="21" xfId="0" applyFont="1" applyBorder="1" applyAlignment="1">
      <alignment vertical="center" wrapText="1"/>
    </xf>
    <xf numFmtId="1" fontId="15" fillId="2" borderId="21" xfId="0" applyNumberFormat="1" applyFont="1" applyFill="1" applyBorder="1" applyAlignment="1">
      <alignment horizontal="center" vertical="center" wrapText="1"/>
    </xf>
    <xf numFmtId="0" fontId="15" fillId="0" borderId="0" xfId="0" applyFont="1" applyAlignment="1">
      <alignment wrapText="1"/>
    </xf>
    <xf numFmtId="0" fontId="0" fillId="0" borderId="65" xfId="0" applyBorder="1" applyAlignment="1">
      <alignment horizontal="center" vertical="center" wrapText="1"/>
    </xf>
    <xf numFmtId="0" fontId="7" fillId="2" borderId="0" xfId="0" applyFont="1" applyFill="1" applyAlignment="1">
      <alignment vertical="center" wrapText="1"/>
    </xf>
    <xf numFmtId="14" fontId="8" fillId="2" borderId="0" xfId="0" applyNumberFormat="1" applyFont="1" applyFill="1" applyAlignment="1">
      <alignment vertical="center" wrapText="1"/>
    </xf>
    <xf numFmtId="166" fontId="0" fillId="0" borderId="59" xfId="0" applyNumberFormat="1" applyBorder="1" applyAlignment="1">
      <alignment horizontal="center" vertical="center" wrapText="1"/>
    </xf>
    <xf numFmtId="166" fontId="0" fillId="0" borderId="62" xfId="0" applyNumberFormat="1" applyBorder="1" applyAlignment="1">
      <alignment horizontal="center" vertical="center" wrapText="1"/>
    </xf>
    <xf numFmtId="166" fontId="0" fillId="0" borderId="61" xfId="0" applyNumberFormat="1" applyBorder="1" applyAlignment="1">
      <alignment horizontal="center" vertical="center" wrapText="1"/>
    </xf>
    <xf numFmtId="166" fontId="0" fillId="0" borderId="0" xfId="0" applyNumberFormat="1" applyAlignment="1">
      <alignment vertical="center" wrapText="1"/>
    </xf>
    <xf numFmtId="9" fontId="0" fillId="0" borderId="0" xfId="1" applyFont="1" applyAlignment="1">
      <alignment horizontal="center" vertical="center" wrapText="1"/>
    </xf>
    <xf numFmtId="0" fontId="15" fillId="0" borderId="52" xfId="0" applyFont="1" applyBorder="1" applyAlignment="1">
      <alignment vertical="center" wrapText="1"/>
    </xf>
    <xf numFmtId="0" fontId="16" fillId="2" borderId="51" xfId="0" applyFont="1" applyFill="1" applyBorder="1" applyAlignment="1">
      <alignment horizontal="justify" vertical="center" wrapText="1"/>
    </xf>
    <xf numFmtId="0" fontId="0" fillId="2" borderId="21" xfId="0" applyFill="1" applyBorder="1" applyAlignment="1">
      <alignment horizontal="center" vertical="center" wrapText="1"/>
    </xf>
    <xf numFmtId="0" fontId="16" fillId="2" borderId="51" xfId="0" applyFont="1" applyFill="1" applyBorder="1" applyAlignment="1">
      <alignment horizontal="justify" vertical="center"/>
    </xf>
    <xf numFmtId="0" fontId="36" fillId="0" borderId="21" xfId="6" applyBorder="1" applyAlignment="1">
      <alignment horizontal="center" vertical="center" wrapText="1"/>
    </xf>
    <xf numFmtId="0" fontId="16" fillId="2" borderId="51" xfId="0" applyFont="1" applyFill="1" applyBorder="1" applyAlignment="1">
      <alignment horizontal="left" vertical="center" wrapText="1"/>
    </xf>
    <xf numFmtId="0" fontId="0" fillId="7" borderId="21" xfId="0" applyFill="1" applyBorder="1" applyAlignment="1">
      <alignment horizontal="center" vertical="center"/>
    </xf>
    <xf numFmtId="0" fontId="0" fillId="5" borderId="21" xfId="0" applyFill="1" applyBorder="1" applyAlignment="1">
      <alignment horizontal="center" vertical="center" wrapText="1"/>
    </xf>
    <xf numFmtId="0" fontId="0" fillId="5" borderId="21" xfId="0" applyFill="1" applyBorder="1" applyAlignment="1">
      <alignment horizontal="center" wrapText="1"/>
    </xf>
    <xf numFmtId="0" fontId="0" fillId="7" borderId="22" xfId="0" applyFill="1" applyBorder="1" applyAlignment="1">
      <alignment horizontal="center" vertical="center" wrapText="1"/>
    </xf>
    <xf numFmtId="9" fontId="0" fillId="7" borderId="21" xfId="0" applyNumberFormat="1" applyFill="1" applyBorder="1" applyAlignment="1">
      <alignment horizontal="center" vertical="center"/>
    </xf>
    <xf numFmtId="0" fontId="0" fillId="7" borderId="22" xfId="0" applyFill="1" applyBorder="1" applyAlignment="1">
      <alignment horizontal="left" vertical="center" wrapText="1"/>
    </xf>
    <xf numFmtId="0" fontId="0" fillId="5" borderId="21" xfId="0" applyFill="1" applyBorder="1" applyAlignment="1">
      <alignment horizontal="center" vertical="center"/>
    </xf>
    <xf numFmtId="0" fontId="0" fillId="5" borderId="21" xfId="0" applyFill="1" applyBorder="1" applyAlignment="1" applyProtection="1">
      <alignment horizontal="center" vertical="center"/>
      <protection locked="0"/>
    </xf>
    <xf numFmtId="0" fontId="0" fillId="5" borderId="21" xfId="0" applyFill="1" applyBorder="1" applyAlignment="1" applyProtection="1">
      <alignment horizontal="center" vertical="top"/>
      <protection locked="0"/>
    </xf>
    <xf numFmtId="0" fontId="20" fillId="5" borderId="52" xfId="0" applyFont="1" applyFill="1" applyBorder="1" applyAlignment="1">
      <alignment horizontal="center" vertical="center"/>
    </xf>
    <xf numFmtId="0" fontId="20" fillId="35" borderId="52" xfId="0" applyFont="1" applyFill="1" applyBorder="1" applyAlignment="1">
      <alignment horizontal="center" vertical="center"/>
    </xf>
    <xf numFmtId="0" fontId="0" fillId="5" borderId="22" xfId="0" applyFill="1" applyBorder="1" applyAlignment="1">
      <alignment horizontal="center" vertical="center"/>
    </xf>
    <xf numFmtId="167" fontId="0" fillId="5" borderId="22" xfId="2" applyNumberFormat="1" applyFont="1" applyFill="1" applyBorder="1" applyAlignment="1">
      <alignment horizontal="center" vertical="center"/>
    </xf>
    <xf numFmtId="0" fontId="0" fillId="5" borderId="22" xfId="0" applyFill="1" applyBorder="1" applyAlignment="1">
      <alignment horizontal="center" vertical="center" wrapText="1"/>
    </xf>
    <xf numFmtId="0" fontId="0" fillId="5" borderId="21" xfId="0" applyFill="1" applyBorder="1" applyAlignment="1" applyProtection="1">
      <alignment horizontal="center" vertical="top" wrapText="1"/>
      <protection locked="0"/>
    </xf>
    <xf numFmtId="0" fontId="20" fillId="5" borderId="21" xfId="0" applyFont="1" applyFill="1" applyBorder="1" applyAlignment="1">
      <alignment horizontal="center" vertical="center" wrapText="1"/>
    </xf>
    <xf numFmtId="0" fontId="54" fillId="5" borderId="21" xfId="0" applyFont="1" applyFill="1" applyBorder="1" applyAlignment="1" applyProtection="1">
      <alignment vertical="top" wrapText="1"/>
      <protection locked="0"/>
    </xf>
    <xf numFmtId="0" fontId="42" fillId="0" borderId="21" xfId="0" applyFont="1" applyBorder="1" applyAlignment="1">
      <alignment horizontal="left" vertical="center" wrapText="1"/>
    </xf>
    <xf numFmtId="0" fontId="37" fillId="5" borderId="22" xfId="0" applyFont="1" applyFill="1" applyBorder="1" applyAlignment="1">
      <alignment horizontal="center" vertical="center"/>
    </xf>
    <xf numFmtId="16" fontId="20" fillId="5" borderId="21" xfId="0" applyNumberFormat="1" applyFont="1" applyFill="1" applyBorder="1" applyAlignment="1">
      <alignment horizontal="left" vertical="center" wrapText="1"/>
    </xf>
    <xf numFmtId="9" fontId="0" fillId="0" borderId="21" xfId="1" applyFont="1" applyBorder="1" applyAlignment="1" applyProtection="1">
      <alignment horizontal="center" vertical="center" wrapText="1"/>
    </xf>
    <xf numFmtId="9" fontId="0" fillId="0" borderId="21" xfId="1" applyFont="1" applyBorder="1" applyAlignment="1" applyProtection="1">
      <alignment horizontal="center" vertical="center"/>
    </xf>
    <xf numFmtId="0" fontId="59" fillId="0" borderId="21" xfId="0" applyFont="1" applyBorder="1" applyAlignment="1">
      <alignment horizontal="center" vertical="center" wrapText="1"/>
    </xf>
    <xf numFmtId="0" fontId="59" fillId="0" borderId="31" xfId="0" applyFont="1" applyBorder="1" applyAlignment="1">
      <alignment horizontal="center" vertical="center" wrapText="1"/>
    </xf>
    <xf numFmtId="0" fontId="0" fillId="5" borderId="21" xfId="0" applyFill="1" applyBorder="1" applyAlignment="1" applyProtection="1">
      <alignment horizontal="center" vertical="center" wrapText="1"/>
      <protection locked="0"/>
    </xf>
    <xf numFmtId="0" fontId="0" fillId="0" borderId="21" xfId="0" applyBorder="1" applyAlignment="1">
      <alignment horizontal="center" vertical="top"/>
    </xf>
    <xf numFmtId="9" fontId="0" fillId="0" borderId="21" xfId="1" applyFont="1" applyBorder="1" applyAlignment="1" applyProtection="1">
      <alignment horizontal="center" vertical="top" wrapText="1"/>
    </xf>
    <xf numFmtId="9" fontId="0" fillId="0" borderId="21" xfId="1" applyFont="1" applyBorder="1" applyAlignment="1" applyProtection="1">
      <alignment horizontal="center" vertical="top"/>
    </xf>
    <xf numFmtId="3" fontId="20" fillId="35" borderId="52" xfId="0" applyNumberFormat="1" applyFont="1" applyFill="1" applyBorder="1" applyAlignment="1">
      <alignment horizontal="center" vertical="center"/>
    </xf>
    <xf numFmtId="0" fontId="34" fillId="0" borderId="21" xfId="0" applyFont="1" applyBorder="1" applyAlignment="1" applyProtection="1">
      <alignment horizontal="center" vertical="center" wrapText="1"/>
      <protection locked="0"/>
    </xf>
    <xf numFmtId="9" fontId="34" fillId="0" borderId="21" xfId="0" applyNumberFormat="1" applyFont="1" applyBorder="1" applyAlignment="1">
      <alignment horizontal="center" vertical="center" wrapText="1"/>
    </xf>
    <xf numFmtId="9" fontId="34" fillId="2" borderId="21" xfId="0" applyNumberFormat="1" applyFont="1" applyFill="1" applyBorder="1" applyAlignment="1">
      <alignment horizontal="center" vertical="center" wrapText="1"/>
    </xf>
    <xf numFmtId="9" fontId="34" fillId="2" borderId="22" xfId="0" applyNumberFormat="1" applyFont="1" applyFill="1" applyBorder="1" applyAlignment="1">
      <alignment horizontal="center" vertical="center" wrapText="1"/>
    </xf>
    <xf numFmtId="0" fontId="34" fillId="2" borderId="21" xfId="0" applyFont="1" applyFill="1" applyBorder="1" applyAlignment="1">
      <alignment horizontal="center" vertical="center" wrapText="1"/>
    </xf>
    <xf numFmtId="0" fontId="0" fillId="5" borderId="21" xfId="0" applyFill="1" applyBorder="1"/>
    <xf numFmtId="9" fontId="0" fillId="2" borderId="21" xfId="0" applyNumberFormat="1" applyFill="1" applyBorder="1" applyAlignment="1">
      <alignment horizontal="center" vertical="center"/>
    </xf>
    <xf numFmtId="0" fontId="34" fillId="0" borderId="21" xfId="0" applyFont="1" applyBorder="1" applyAlignment="1">
      <alignment horizontal="center" vertical="center" wrapText="1"/>
    </xf>
    <xf numFmtId="0" fontId="0" fillId="5" borderId="22" xfId="0" applyFill="1" applyBorder="1" applyAlignment="1" applyProtection="1">
      <alignment horizontal="center" vertical="center" wrapText="1"/>
      <protection locked="0"/>
    </xf>
    <xf numFmtId="8" fontId="0" fillId="5" borderId="21" xfId="0" applyNumberFormat="1" applyFill="1" applyBorder="1" applyAlignment="1">
      <alignment horizontal="center" vertical="center"/>
    </xf>
    <xf numFmtId="2" fontId="0" fillId="5" borderId="21" xfId="0" applyNumberFormat="1" applyFill="1" applyBorder="1" applyAlignment="1">
      <alignment horizontal="center" vertical="center"/>
    </xf>
    <xf numFmtId="9" fontId="24" fillId="0" borderId="21" xfId="0" applyNumberFormat="1" applyFont="1" applyBorder="1" applyAlignment="1">
      <alignment horizontal="center" vertical="center" wrapText="1"/>
    </xf>
    <xf numFmtId="9" fontId="37" fillId="5" borderId="22" xfId="0" applyNumberFormat="1" applyFont="1" applyFill="1" applyBorder="1" applyAlignment="1">
      <alignment horizontal="center" vertical="center"/>
    </xf>
    <xf numFmtId="0" fontId="0" fillId="5" borderId="41" xfId="0" applyFill="1" applyBorder="1" applyAlignment="1" applyProtection="1">
      <alignment vertical="center" wrapText="1"/>
      <protection locked="0"/>
    </xf>
    <xf numFmtId="0" fontId="0" fillId="5" borderId="32" xfId="0" applyFill="1" applyBorder="1" applyAlignment="1" applyProtection="1">
      <alignment vertical="center" wrapText="1"/>
      <protection locked="0"/>
    </xf>
    <xf numFmtId="0" fontId="20" fillId="5" borderId="21" xfId="0" applyFont="1" applyFill="1" applyBorder="1" applyAlignment="1">
      <alignment horizontal="left" vertical="center" wrapText="1"/>
    </xf>
    <xf numFmtId="0" fontId="0" fillId="0" borderId="21" xfId="9" applyNumberFormat="1" applyFont="1" applyBorder="1" applyAlignment="1" applyProtection="1">
      <alignment horizontal="center" vertical="center" wrapText="1"/>
    </xf>
    <xf numFmtId="0" fontId="0" fillId="5" borderId="21" xfId="0" applyFill="1" applyBorder="1" applyAlignment="1" applyProtection="1">
      <alignment vertical="center" wrapText="1"/>
      <protection locked="0"/>
    </xf>
    <xf numFmtId="9" fontId="0" fillId="5" borderId="21" xfId="0" applyNumberFormat="1" applyFill="1" applyBorder="1" applyAlignment="1" applyProtection="1">
      <alignment horizontal="center" vertical="center"/>
      <protection locked="0"/>
    </xf>
    <xf numFmtId="0" fontId="60" fillId="5" borderId="21" xfId="6" applyFont="1" applyFill="1" applyBorder="1" applyAlignment="1" applyProtection="1">
      <alignment horizontal="center" vertical="top" wrapText="1"/>
      <protection locked="0"/>
    </xf>
    <xf numFmtId="0" fontId="61" fillId="35" borderId="22" xfId="0" applyFont="1" applyFill="1" applyBorder="1" applyAlignment="1">
      <alignment horizontal="center" vertical="center" wrapText="1"/>
    </xf>
    <xf numFmtId="0" fontId="61" fillId="35" borderId="27" xfId="0" applyFont="1" applyFill="1" applyBorder="1" applyAlignment="1">
      <alignment horizontal="center" vertical="center" wrapText="1"/>
    </xf>
    <xf numFmtId="9" fontId="0" fillId="0" borderId="22" xfId="0" applyNumberFormat="1" applyBorder="1" applyAlignment="1">
      <alignment vertical="center"/>
    </xf>
    <xf numFmtId="0" fontId="0" fillId="5" borderId="22" xfId="0" applyFill="1" applyBorder="1"/>
    <xf numFmtId="0" fontId="36" fillId="35" borderId="22" xfId="7" applyFill="1" applyBorder="1" applyAlignment="1">
      <alignment vertical="center" wrapText="1"/>
    </xf>
    <xf numFmtId="0" fontId="62" fillId="35" borderId="22" xfId="0" applyFont="1" applyFill="1" applyBorder="1" applyAlignment="1">
      <alignment wrapText="1"/>
    </xf>
    <xf numFmtId="165" fontId="24" fillId="0" borderId="21" xfId="0" applyNumberFormat="1" applyFont="1" applyBorder="1" applyAlignment="1">
      <alignment horizontal="center" vertical="center" wrapText="1"/>
    </xf>
    <xf numFmtId="0" fontId="0" fillId="5" borderId="22" xfId="0" applyFill="1" applyBorder="1" applyAlignment="1">
      <alignment vertical="center" wrapText="1"/>
    </xf>
    <xf numFmtId="0" fontId="10" fillId="5" borderId="22" xfId="0" applyFont="1" applyFill="1" applyBorder="1" applyAlignment="1">
      <alignment horizontal="left" vertical="center" wrapText="1"/>
    </xf>
    <xf numFmtId="2" fontId="0" fillId="5" borderId="22" xfId="0" applyNumberFormat="1" applyFill="1" applyBorder="1" applyAlignment="1">
      <alignment horizontal="center" vertical="center" wrapText="1"/>
    </xf>
    <xf numFmtId="0" fontId="10" fillId="5" borderId="22" xfId="0" applyFont="1" applyFill="1" applyBorder="1" applyAlignment="1">
      <alignment horizontal="left" vertical="top" wrapText="1"/>
    </xf>
    <xf numFmtId="9" fontId="37" fillId="0" borderId="22" xfId="0" applyNumberFormat="1" applyFont="1" applyBorder="1" applyAlignment="1">
      <alignment horizontal="center" vertical="center"/>
    </xf>
    <xf numFmtId="9" fontId="0" fillId="0" borderId="21" xfId="1" applyFont="1" applyFill="1" applyBorder="1" applyAlignment="1">
      <alignment horizontal="center" vertical="center"/>
    </xf>
    <xf numFmtId="9" fontId="0" fillId="0" borderId="21" xfId="0" applyNumberFormat="1" applyBorder="1" applyAlignment="1">
      <alignment horizontal="center" vertical="top"/>
    </xf>
    <xf numFmtId="9" fontId="20" fillId="0" borderId="52" xfId="0" applyNumberFormat="1" applyFont="1" applyBorder="1" applyAlignment="1">
      <alignment horizontal="center" vertical="center"/>
    </xf>
    <xf numFmtId="10" fontId="0" fillId="0" borderId="21" xfId="0" applyNumberFormat="1" applyBorder="1" applyAlignment="1">
      <alignment horizontal="center" vertical="center"/>
    </xf>
    <xf numFmtId="9" fontId="37" fillId="0" borderId="55" xfId="0" applyNumberFormat="1" applyFont="1" applyBorder="1" applyAlignment="1">
      <alignment horizontal="center" vertical="center"/>
    </xf>
    <xf numFmtId="9" fontId="0" fillId="0" borderId="22" xfId="0" applyNumberFormat="1" applyBorder="1" applyAlignment="1">
      <alignment horizontal="center" vertical="center"/>
    </xf>
    <xf numFmtId="165"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40" fillId="3" borderId="18"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40" fillId="3" borderId="10" xfId="0" applyFont="1" applyFill="1" applyBorder="1" applyAlignment="1">
      <alignment horizontal="left" vertical="center" wrapText="1"/>
    </xf>
    <xf numFmtId="0" fontId="40" fillId="3" borderId="15" xfId="0" applyFont="1" applyFill="1" applyBorder="1" applyAlignment="1">
      <alignment horizontal="left" vertical="center" wrapText="1"/>
    </xf>
    <xf numFmtId="0" fontId="40" fillId="3" borderId="8"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5"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27"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0" xfId="0" applyFont="1" applyFill="1" applyAlignment="1">
      <alignment horizontal="center" vertical="center"/>
    </xf>
    <xf numFmtId="0" fontId="38" fillId="5" borderId="24"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0" xfId="0" applyFont="1" applyFill="1" applyAlignment="1">
      <alignment horizontal="center" vertical="center"/>
    </xf>
    <xf numFmtId="0" fontId="6" fillId="5" borderId="24" xfId="0" applyFont="1" applyFill="1" applyBorder="1" applyAlignment="1">
      <alignment horizontal="center" vertical="center"/>
    </xf>
    <xf numFmtId="0" fontId="4" fillId="3" borderId="3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0" xfId="0" applyFont="1" applyFill="1" applyBorder="1" applyAlignment="1">
      <alignment horizontal="center" vertical="center" wrapText="1"/>
    </xf>
    <xf numFmtId="0" fontId="18" fillId="14" borderId="1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27" borderId="9" xfId="0" applyFont="1" applyFill="1" applyBorder="1" applyAlignment="1">
      <alignment horizontal="center" vertical="center"/>
    </xf>
    <xf numFmtId="0" fontId="18" fillId="27" borderId="0" xfId="0" applyFont="1" applyFill="1" applyAlignment="1">
      <alignment horizontal="center" vertical="center"/>
    </xf>
    <xf numFmtId="0" fontId="18" fillId="27" borderId="24" xfId="0" applyFont="1" applyFill="1" applyBorder="1" applyAlignment="1">
      <alignment horizontal="center" vertical="center"/>
    </xf>
    <xf numFmtId="0" fontId="4" fillId="34" borderId="5"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7" xfId="0" applyFont="1" applyFill="1" applyBorder="1" applyAlignment="1">
      <alignment horizontal="center" vertical="center" wrapText="1"/>
    </xf>
    <xf numFmtId="0" fontId="53" fillId="0" borderId="21" xfId="0" applyFont="1" applyBorder="1" applyAlignment="1">
      <alignment horizontal="center" vertical="center"/>
    </xf>
    <xf numFmtId="0" fontId="18" fillId="0" borderId="21" xfId="0" applyFont="1" applyBorder="1" applyAlignment="1">
      <alignment horizontal="center" vertical="center"/>
    </xf>
    <xf numFmtId="0" fontId="19" fillId="0" borderId="21" xfId="0" applyFont="1" applyBorder="1" applyAlignment="1">
      <alignment horizontal="center" vertical="center"/>
    </xf>
    <xf numFmtId="0" fontId="19" fillId="7" borderId="21" xfId="0" applyFont="1" applyFill="1" applyBorder="1" applyAlignment="1">
      <alignment horizontal="center" vertical="center"/>
    </xf>
    <xf numFmtId="0" fontId="18" fillId="0" borderId="0" xfId="0" applyFont="1" applyAlignment="1">
      <alignment horizontal="right" vertical="center"/>
    </xf>
    <xf numFmtId="0" fontId="51" fillId="20" borderId="37" xfId="3" applyFont="1" applyFill="1" applyBorder="1" applyAlignment="1">
      <alignment horizontal="left" vertical="center" wrapText="1"/>
    </xf>
    <xf numFmtId="0" fontId="51" fillId="20" borderId="38" xfId="3" applyFont="1" applyFill="1" applyBorder="1" applyAlignment="1">
      <alignment horizontal="left" vertical="center" wrapText="1"/>
    </xf>
    <xf numFmtId="0" fontId="51" fillId="20" borderId="39" xfId="3" applyFont="1" applyFill="1" applyBorder="1" applyAlignment="1">
      <alignment horizontal="left" vertical="center" wrapText="1"/>
    </xf>
    <xf numFmtId="0" fontId="52" fillId="30" borderId="21" xfId="0" applyFont="1" applyFill="1" applyBorder="1" applyAlignment="1">
      <alignment horizontal="center" vertical="center"/>
    </xf>
    <xf numFmtId="0" fontId="57" fillId="20" borderId="5" xfId="3" applyFont="1" applyFill="1" applyBorder="1" applyAlignment="1">
      <alignment horizontal="left" vertical="center" wrapText="1"/>
    </xf>
    <xf numFmtId="0" fontId="57" fillId="20" borderId="6" xfId="3" applyFont="1" applyFill="1" applyBorder="1" applyAlignment="1">
      <alignment horizontal="left" vertical="center" wrapText="1"/>
    </xf>
    <xf numFmtId="0" fontId="57" fillId="20" borderId="7" xfId="3" applyFont="1" applyFill="1" applyBorder="1" applyAlignment="1">
      <alignment horizontal="left" vertical="center" wrapText="1"/>
    </xf>
    <xf numFmtId="0" fontId="57" fillId="20" borderId="40" xfId="3" applyFont="1" applyFill="1" applyBorder="1" applyAlignment="1">
      <alignment horizontal="left" vertical="center" wrapText="1"/>
    </xf>
    <xf numFmtId="0" fontId="57" fillId="20" borderId="38" xfId="3" applyFont="1" applyFill="1" applyBorder="1" applyAlignment="1">
      <alignment horizontal="left" vertical="center" wrapText="1"/>
    </xf>
    <xf numFmtId="0" fontId="57" fillId="20" borderId="0" xfId="3" applyFont="1" applyFill="1" applyAlignment="1">
      <alignment horizontal="left" vertical="center" wrapText="1"/>
    </xf>
    <xf numFmtId="0" fontId="57" fillId="20" borderId="39" xfId="3" applyFont="1" applyFill="1" applyBorder="1" applyAlignment="1">
      <alignment horizontal="left" vertical="center" wrapText="1"/>
    </xf>
    <xf numFmtId="0" fontId="50" fillId="5" borderId="9" xfId="0" applyFont="1" applyFill="1" applyBorder="1" applyAlignment="1">
      <alignment horizontal="center" vertical="center"/>
    </xf>
    <xf numFmtId="0" fontId="50" fillId="5" borderId="0" xfId="0" applyFont="1" applyFill="1" applyAlignment="1">
      <alignment horizontal="center" vertical="center"/>
    </xf>
    <xf numFmtId="0" fontId="50" fillId="5" borderId="24" xfId="0" applyFont="1" applyFill="1" applyBorder="1" applyAlignment="1">
      <alignment horizontal="center" vertical="center"/>
    </xf>
    <xf numFmtId="0" fontId="4" fillId="3" borderId="42" xfId="0" applyFont="1" applyFill="1" applyBorder="1" applyAlignment="1">
      <alignment horizontal="center" vertical="center" wrapText="1"/>
    </xf>
    <xf numFmtId="9" fontId="9" fillId="5" borderId="21" xfId="1" applyFont="1" applyFill="1" applyBorder="1" applyAlignment="1">
      <alignment horizontal="center"/>
    </xf>
    <xf numFmtId="0" fontId="9" fillId="5" borderId="21" xfId="0" applyFont="1" applyFill="1" applyBorder="1" applyAlignment="1">
      <alignment horizontal="center"/>
    </xf>
    <xf numFmtId="166" fontId="0" fillId="0" borderId="59" xfId="0" applyNumberFormat="1" applyBorder="1" applyAlignment="1">
      <alignment horizontal="center" vertical="center" wrapText="1"/>
    </xf>
    <xf numFmtId="166" fontId="0" fillId="0" borderId="62" xfId="0" applyNumberFormat="1" applyBorder="1" applyAlignment="1">
      <alignment horizontal="center" vertical="center" wrapText="1"/>
    </xf>
    <xf numFmtId="166" fontId="0" fillId="0" borderId="61" xfId="0" applyNumberFormat="1" applyBorder="1" applyAlignment="1">
      <alignment horizontal="center" vertical="center" wrapText="1"/>
    </xf>
    <xf numFmtId="9" fontId="0" fillId="0" borderId="52" xfId="0" applyNumberFormat="1" applyBorder="1" applyAlignment="1">
      <alignment horizontal="center" vertical="center" wrapText="1"/>
    </xf>
    <xf numFmtId="0" fontId="0" fillId="0" borderId="52" xfId="0"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4" xfId="0" applyFont="1" applyFill="1" applyBorder="1" applyAlignment="1">
      <alignment horizontal="center" vertical="center" wrapText="1"/>
    </xf>
    <xf numFmtId="9" fontId="0" fillId="0" borderId="59" xfId="0" applyNumberFormat="1" applyBorder="1" applyAlignment="1">
      <alignment horizontal="center" vertical="center" wrapText="1"/>
    </xf>
    <xf numFmtId="9" fontId="0" fillId="0" borderId="62" xfId="0" applyNumberFormat="1" applyBorder="1" applyAlignment="1">
      <alignment horizontal="center" vertical="center" wrapText="1"/>
    </xf>
    <xf numFmtId="9" fontId="0" fillId="0" borderId="61" xfId="0" applyNumberFormat="1" applyBorder="1" applyAlignment="1">
      <alignment horizontal="center" vertical="center" wrapText="1"/>
    </xf>
  </cellXfs>
  <cellStyles count="10">
    <cellStyle name="Hipervínculo" xfId="6" builtinId="8"/>
    <cellStyle name="Hyperlink" xfId="7" xr:uid="{87DC3E62-0A56-4030-8C53-2C250833751E}"/>
    <cellStyle name="Millares" xfId="9" builtinId="3"/>
    <cellStyle name="Moneda" xfId="2" builtinId="4"/>
    <cellStyle name="Moneda 2 3" xfId="5" xr:uid="{2178157B-E9BF-4F50-830E-C139D1A1C074}"/>
    <cellStyle name="Moneda 3" xfId="8" xr:uid="{10C6A08C-3C03-4E42-A33E-CF17D51BA2DB}"/>
    <cellStyle name="Normal" xfId="0" builtinId="0"/>
    <cellStyle name="Normal 10" xfId="4" xr:uid="{B271B078-E737-4474-A4DB-9BCAED80C9E6}"/>
    <cellStyle name="Normal 3 2" xfId="3" xr:uid="{7A0A766F-2069-4E09-9B93-31A82D146BF5}"/>
    <cellStyle name="Porcentaje" xfId="1" builtinId="5"/>
  </cellStyles>
  <dxfs count="6">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PEIDA!A1"/><Relationship Id="rId3" Type="http://schemas.openxmlformats.org/officeDocument/2006/relationships/hyperlink" Target="#PTRSPI!A1"/><Relationship Id="rId7" Type="http://schemas.openxmlformats.org/officeDocument/2006/relationships/hyperlink" Target="#PAA!A1"/><Relationship Id="rId2" Type="http://schemas.openxmlformats.org/officeDocument/2006/relationships/hyperlink" Target="#PSPI!A1"/><Relationship Id="rId1" Type="http://schemas.openxmlformats.org/officeDocument/2006/relationships/hyperlink" Target="#'PETH '!A1"/><Relationship Id="rId6" Type="http://schemas.openxmlformats.org/officeDocument/2006/relationships/hyperlink" Target="#PAAC!A1"/><Relationship Id="rId5" Type="http://schemas.openxmlformats.org/officeDocument/2006/relationships/hyperlink" Target="#PINAR!A1"/><Relationship Id="rId4" Type="http://schemas.openxmlformats.org/officeDocument/2006/relationships/hyperlink" Target="#PETI!A1"/><Relationship Id="rId9"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BIENESTAR!A1"/><Relationship Id="rId7" Type="http://schemas.openxmlformats.org/officeDocument/2006/relationships/image" Target="../media/image4.png"/><Relationship Id="rId2" Type="http://schemas.openxmlformats.org/officeDocument/2006/relationships/hyperlink" Target="#SST!A1"/><Relationship Id="rId1" Type="http://schemas.openxmlformats.org/officeDocument/2006/relationships/hyperlink" Target="#'PETH- '!A1"/><Relationship Id="rId6" Type="http://schemas.openxmlformats.org/officeDocument/2006/relationships/image" Target="../media/image3.svg"/><Relationship Id="rId5" Type="http://schemas.openxmlformats.org/officeDocument/2006/relationships/image" Target="../media/image2.png"/><Relationship Id="rId10" Type="http://schemas.openxmlformats.org/officeDocument/2006/relationships/image" Target="../media/image6.png"/><Relationship Id="rId4" Type="http://schemas.openxmlformats.org/officeDocument/2006/relationships/hyperlink" Target="#PIC!A1"/><Relationship Id="rId9" Type="http://schemas.openxmlformats.org/officeDocument/2006/relationships/hyperlink" Target="#'PLANES ESTRAT&#201;GICOS'!A1"/></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449030</xdr:colOff>
      <xdr:row>5</xdr:row>
      <xdr:rowOff>102959</xdr:rowOff>
    </xdr:from>
    <xdr:to>
      <xdr:col>9</xdr:col>
      <xdr:colOff>28575</xdr:colOff>
      <xdr:row>34</xdr:row>
      <xdr:rowOff>47664</xdr:rowOff>
    </xdr:to>
    <xdr:grpSp>
      <xdr:nvGrpSpPr>
        <xdr:cNvPr id="4" name="Group 1027">
          <a:extLst>
            <a:ext uri="{FF2B5EF4-FFF2-40B4-BE49-F238E27FC236}">
              <a16:creationId xmlns:a16="http://schemas.microsoft.com/office/drawing/2014/main" id="{00000000-0008-0000-0000-000004000000}"/>
            </a:ext>
          </a:extLst>
        </xdr:cNvPr>
        <xdr:cNvGrpSpPr/>
      </xdr:nvGrpSpPr>
      <xdr:grpSpPr>
        <a:xfrm>
          <a:off x="1175311" y="1888897"/>
          <a:ext cx="5389795" cy="5469205"/>
          <a:chOff x="3713956" y="1412874"/>
          <a:chExt cx="4797234" cy="4767712"/>
        </a:xfrm>
      </xdr:grpSpPr>
      <xdr:sp macro="" textlink="">
        <xdr:nvSpPr>
          <xdr:cNvPr id="5" name="Freeform 6">
            <a:extLst>
              <a:ext uri="{FF2B5EF4-FFF2-40B4-BE49-F238E27FC236}">
                <a16:creationId xmlns:a16="http://schemas.microsoft.com/office/drawing/2014/main" id="{00000000-0008-0000-0000-000005000000}"/>
              </a:ext>
            </a:extLst>
          </xdr:cNvPr>
          <xdr:cNvSpPr>
            <a:spLocks/>
          </xdr:cNvSpPr>
        </xdr:nvSpPr>
        <xdr:spPr bwMode="auto">
          <a:xfrm>
            <a:off x="6182519" y="1412874"/>
            <a:ext cx="1525588" cy="1303338"/>
          </a:xfrm>
          <a:custGeom>
            <a:avLst/>
            <a:gdLst>
              <a:gd name="T0" fmla="*/ 116 w 1922"/>
              <a:gd name="T1" fmla="*/ 0 h 1642"/>
              <a:gd name="T2" fmla="*/ 169 w 1922"/>
              <a:gd name="T3" fmla="*/ 4 h 1642"/>
              <a:gd name="T4" fmla="*/ 266 w 1922"/>
              <a:gd name="T5" fmla="*/ 13 h 1642"/>
              <a:gd name="T6" fmla="*/ 399 w 1922"/>
              <a:gd name="T7" fmla="*/ 33 h 1642"/>
              <a:gd name="T8" fmla="*/ 563 w 1922"/>
              <a:gd name="T9" fmla="*/ 68 h 1642"/>
              <a:gd name="T10" fmla="*/ 745 w 1922"/>
              <a:gd name="T11" fmla="*/ 119 h 1642"/>
              <a:gd name="T12" fmla="*/ 942 w 1922"/>
              <a:gd name="T13" fmla="*/ 190 h 1642"/>
              <a:gd name="T14" fmla="*/ 1164 w 1922"/>
              <a:gd name="T15" fmla="*/ 294 h 1642"/>
              <a:gd name="T16" fmla="*/ 1373 w 1922"/>
              <a:gd name="T17" fmla="*/ 405 h 1642"/>
              <a:gd name="T18" fmla="*/ 1541 w 1922"/>
              <a:gd name="T19" fmla="*/ 505 h 1642"/>
              <a:gd name="T20" fmla="*/ 1672 w 1922"/>
              <a:gd name="T21" fmla="*/ 592 h 1642"/>
              <a:gd name="T22" fmla="*/ 1767 w 1922"/>
              <a:gd name="T23" fmla="*/ 664 h 1642"/>
              <a:gd name="T24" fmla="*/ 1833 w 1922"/>
              <a:gd name="T25" fmla="*/ 716 h 1642"/>
              <a:gd name="T26" fmla="*/ 1869 w 1922"/>
              <a:gd name="T27" fmla="*/ 751 h 1642"/>
              <a:gd name="T28" fmla="*/ 1880 w 1922"/>
              <a:gd name="T29" fmla="*/ 762 h 1642"/>
              <a:gd name="T30" fmla="*/ 1915 w 1922"/>
              <a:gd name="T31" fmla="*/ 809 h 1642"/>
              <a:gd name="T32" fmla="*/ 1920 w 1922"/>
              <a:gd name="T33" fmla="*/ 849 h 1642"/>
              <a:gd name="T34" fmla="*/ 1898 w 1922"/>
              <a:gd name="T35" fmla="*/ 882 h 1642"/>
              <a:gd name="T36" fmla="*/ 1131 w 1922"/>
              <a:gd name="T37" fmla="*/ 1620 h 1642"/>
              <a:gd name="T38" fmla="*/ 1102 w 1922"/>
              <a:gd name="T39" fmla="*/ 1638 h 1642"/>
              <a:gd name="T40" fmla="*/ 1067 w 1922"/>
              <a:gd name="T41" fmla="*/ 1640 h 1642"/>
              <a:gd name="T42" fmla="*/ 1026 w 1922"/>
              <a:gd name="T43" fmla="*/ 1613 h 1642"/>
              <a:gd name="T44" fmla="*/ 947 w 1922"/>
              <a:gd name="T45" fmla="*/ 1543 h 1642"/>
              <a:gd name="T46" fmla="*/ 891 w 1922"/>
              <a:gd name="T47" fmla="*/ 1500 h 1642"/>
              <a:gd name="T48" fmla="*/ 854 w 1922"/>
              <a:gd name="T49" fmla="*/ 1476 h 1642"/>
              <a:gd name="T50" fmla="*/ 843 w 1922"/>
              <a:gd name="T51" fmla="*/ 1469 h 1642"/>
              <a:gd name="T52" fmla="*/ 794 w 1922"/>
              <a:gd name="T53" fmla="*/ 1449 h 1642"/>
              <a:gd name="T54" fmla="*/ 727 w 1922"/>
              <a:gd name="T55" fmla="*/ 1443 h 1642"/>
              <a:gd name="T56" fmla="*/ 658 w 1922"/>
              <a:gd name="T57" fmla="*/ 1465 h 1642"/>
              <a:gd name="T58" fmla="*/ 499 w 1922"/>
              <a:gd name="T59" fmla="*/ 1560 h 1642"/>
              <a:gd name="T60" fmla="*/ 461 w 1922"/>
              <a:gd name="T61" fmla="*/ 1553 h 1642"/>
              <a:gd name="T62" fmla="*/ 439 w 1922"/>
              <a:gd name="T63" fmla="*/ 1514 h 1642"/>
              <a:gd name="T64" fmla="*/ 392 w 1922"/>
              <a:gd name="T65" fmla="*/ 1290 h 1642"/>
              <a:gd name="T66" fmla="*/ 350 w 1922"/>
              <a:gd name="T67" fmla="*/ 1247 h 1642"/>
              <a:gd name="T68" fmla="*/ 291 w 1922"/>
              <a:gd name="T69" fmla="*/ 1221 h 1642"/>
              <a:gd name="T70" fmla="*/ 224 w 1922"/>
              <a:gd name="T71" fmla="*/ 1206 h 1642"/>
              <a:gd name="T72" fmla="*/ 149 w 1922"/>
              <a:gd name="T73" fmla="*/ 1197 h 1642"/>
              <a:gd name="T74" fmla="*/ 78 w 1922"/>
              <a:gd name="T75" fmla="*/ 1192 h 1642"/>
              <a:gd name="T76" fmla="*/ 33 w 1922"/>
              <a:gd name="T77" fmla="*/ 1175 h 1642"/>
              <a:gd name="T78" fmla="*/ 5 w 1922"/>
              <a:gd name="T79" fmla="*/ 1141 h 1642"/>
              <a:gd name="T80" fmla="*/ 0 w 1922"/>
              <a:gd name="T81" fmla="*/ 70 h 1642"/>
              <a:gd name="T82" fmla="*/ 7 w 1922"/>
              <a:gd name="T83" fmla="*/ 35 h 1642"/>
              <a:gd name="T84" fmla="*/ 31 w 1922"/>
              <a:gd name="T85" fmla="*/ 11 h 1642"/>
              <a:gd name="T86" fmla="*/ 76 w 1922"/>
              <a:gd name="T87" fmla="*/ 0 h 16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2" h="1642">
                <a:moveTo>
                  <a:pt x="109" y="0"/>
                </a:moveTo>
                <a:lnTo>
                  <a:pt x="116" y="0"/>
                </a:lnTo>
                <a:lnTo>
                  <a:pt x="136" y="0"/>
                </a:lnTo>
                <a:lnTo>
                  <a:pt x="169" y="4"/>
                </a:lnTo>
                <a:lnTo>
                  <a:pt x="213" y="8"/>
                </a:lnTo>
                <a:lnTo>
                  <a:pt x="266" y="13"/>
                </a:lnTo>
                <a:lnTo>
                  <a:pt x="330" y="22"/>
                </a:lnTo>
                <a:lnTo>
                  <a:pt x="399" y="33"/>
                </a:lnTo>
                <a:lnTo>
                  <a:pt x="477" y="48"/>
                </a:lnTo>
                <a:lnTo>
                  <a:pt x="563" y="68"/>
                </a:lnTo>
                <a:lnTo>
                  <a:pt x="652" y="90"/>
                </a:lnTo>
                <a:lnTo>
                  <a:pt x="745" y="119"/>
                </a:lnTo>
                <a:lnTo>
                  <a:pt x="843" y="152"/>
                </a:lnTo>
                <a:lnTo>
                  <a:pt x="942" y="190"/>
                </a:lnTo>
                <a:lnTo>
                  <a:pt x="1042" y="235"/>
                </a:lnTo>
                <a:lnTo>
                  <a:pt x="1164" y="294"/>
                </a:lnTo>
                <a:lnTo>
                  <a:pt x="1273" y="350"/>
                </a:lnTo>
                <a:lnTo>
                  <a:pt x="1373" y="405"/>
                </a:lnTo>
                <a:lnTo>
                  <a:pt x="1461" y="456"/>
                </a:lnTo>
                <a:lnTo>
                  <a:pt x="1541" y="505"/>
                </a:lnTo>
                <a:lnTo>
                  <a:pt x="1610" y="551"/>
                </a:lnTo>
                <a:lnTo>
                  <a:pt x="1672" y="592"/>
                </a:lnTo>
                <a:lnTo>
                  <a:pt x="1723" y="629"/>
                </a:lnTo>
                <a:lnTo>
                  <a:pt x="1767" y="664"/>
                </a:lnTo>
                <a:lnTo>
                  <a:pt x="1803" y="693"/>
                </a:lnTo>
                <a:lnTo>
                  <a:pt x="1833" y="716"/>
                </a:lnTo>
                <a:lnTo>
                  <a:pt x="1854" y="736"/>
                </a:lnTo>
                <a:lnTo>
                  <a:pt x="1869" y="751"/>
                </a:lnTo>
                <a:lnTo>
                  <a:pt x="1878" y="760"/>
                </a:lnTo>
                <a:lnTo>
                  <a:pt x="1880" y="762"/>
                </a:lnTo>
                <a:lnTo>
                  <a:pt x="1902" y="787"/>
                </a:lnTo>
                <a:lnTo>
                  <a:pt x="1915" y="809"/>
                </a:lnTo>
                <a:lnTo>
                  <a:pt x="1922" y="831"/>
                </a:lnTo>
                <a:lnTo>
                  <a:pt x="1920" y="849"/>
                </a:lnTo>
                <a:lnTo>
                  <a:pt x="1913" y="866"/>
                </a:lnTo>
                <a:lnTo>
                  <a:pt x="1898" y="882"/>
                </a:lnTo>
                <a:lnTo>
                  <a:pt x="1146" y="1607"/>
                </a:lnTo>
                <a:lnTo>
                  <a:pt x="1131" y="1620"/>
                </a:lnTo>
                <a:lnTo>
                  <a:pt x="1117" y="1631"/>
                </a:lnTo>
                <a:lnTo>
                  <a:pt x="1102" y="1638"/>
                </a:lnTo>
                <a:lnTo>
                  <a:pt x="1086" y="1642"/>
                </a:lnTo>
                <a:lnTo>
                  <a:pt x="1067" y="1640"/>
                </a:lnTo>
                <a:lnTo>
                  <a:pt x="1047" y="1631"/>
                </a:lnTo>
                <a:lnTo>
                  <a:pt x="1026" y="1613"/>
                </a:lnTo>
                <a:lnTo>
                  <a:pt x="984" y="1574"/>
                </a:lnTo>
                <a:lnTo>
                  <a:pt x="947" y="1543"/>
                </a:lnTo>
                <a:lnTo>
                  <a:pt x="916" y="1518"/>
                </a:lnTo>
                <a:lnTo>
                  <a:pt x="891" y="1500"/>
                </a:lnTo>
                <a:lnTo>
                  <a:pt x="869" y="1485"/>
                </a:lnTo>
                <a:lnTo>
                  <a:pt x="854" y="1476"/>
                </a:lnTo>
                <a:lnTo>
                  <a:pt x="845" y="1471"/>
                </a:lnTo>
                <a:lnTo>
                  <a:pt x="843" y="1469"/>
                </a:lnTo>
                <a:lnTo>
                  <a:pt x="821" y="1458"/>
                </a:lnTo>
                <a:lnTo>
                  <a:pt x="794" y="1449"/>
                </a:lnTo>
                <a:lnTo>
                  <a:pt x="761" y="1443"/>
                </a:lnTo>
                <a:lnTo>
                  <a:pt x="727" y="1443"/>
                </a:lnTo>
                <a:lnTo>
                  <a:pt x="692" y="1451"/>
                </a:lnTo>
                <a:lnTo>
                  <a:pt x="658" y="1465"/>
                </a:lnTo>
                <a:lnTo>
                  <a:pt x="521" y="1551"/>
                </a:lnTo>
                <a:lnTo>
                  <a:pt x="499" y="1560"/>
                </a:lnTo>
                <a:lnTo>
                  <a:pt x="479" y="1562"/>
                </a:lnTo>
                <a:lnTo>
                  <a:pt x="461" y="1553"/>
                </a:lnTo>
                <a:lnTo>
                  <a:pt x="448" y="1538"/>
                </a:lnTo>
                <a:lnTo>
                  <a:pt x="439" y="1514"/>
                </a:lnTo>
                <a:lnTo>
                  <a:pt x="404" y="1319"/>
                </a:lnTo>
                <a:lnTo>
                  <a:pt x="392" y="1290"/>
                </a:lnTo>
                <a:lnTo>
                  <a:pt x="373" y="1267"/>
                </a:lnTo>
                <a:lnTo>
                  <a:pt x="350" y="1247"/>
                </a:lnTo>
                <a:lnTo>
                  <a:pt x="322" y="1232"/>
                </a:lnTo>
                <a:lnTo>
                  <a:pt x="291" y="1221"/>
                </a:lnTo>
                <a:lnTo>
                  <a:pt x="259" y="1212"/>
                </a:lnTo>
                <a:lnTo>
                  <a:pt x="224" y="1206"/>
                </a:lnTo>
                <a:lnTo>
                  <a:pt x="187" y="1201"/>
                </a:lnTo>
                <a:lnTo>
                  <a:pt x="149" y="1197"/>
                </a:lnTo>
                <a:lnTo>
                  <a:pt x="113" y="1194"/>
                </a:lnTo>
                <a:lnTo>
                  <a:pt x="78" y="1192"/>
                </a:lnTo>
                <a:lnTo>
                  <a:pt x="53" y="1186"/>
                </a:lnTo>
                <a:lnTo>
                  <a:pt x="33" y="1175"/>
                </a:lnTo>
                <a:lnTo>
                  <a:pt x="16" y="1161"/>
                </a:lnTo>
                <a:lnTo>
                  <a:pt x="5" y="1141"/>
                </a:lnTo>
                <a:lnTo>
                  <a:pt x="0" y="1117"/>
                </a:lnTo>
                <a:lnTo>
                  <a:pt x="0" y="70"/>
                </a:lnTo>
                <a:lnTo>
                  <a:pt x="2" y="51"/>
                </a:lnTo>
                <a:lnTo>
                  <a:pt x="7" y="35"/>
                </a:lnTo>
                <a:lnTo>
                  <a:pt x="16" y="22"/>
                </a:lnTo>
                <a:lnTo>
                  <a:pt x="31" y="11"/>
                </a:lnTo>
                <a:lnTo>
                  <a:pt x="51" y="4"/>
                </a:lnTo>
                <a:lnTo>
                  <a:pt x="76" y="0"/>
                </a:lnTo>
                <a:lnTo>
                  <a:pt x="109" y="0"/>
                </a:lnTo>
                <a:close/>
              </a:path>
            </a:pathLst>
          </a:custGeom>
          <a:solidFill>
            <a:schemeClr val="accent3">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 name="Freeform 7">
            <a:extLst>
              <a:ext uri="{FF2B5EF4-FFF2-40B4-BE49-F238E27FC236}">
                <a16:creationId xmlns:a16="http://schemas.microsoft.com/office/drawing/2014/main" id="{00000000-0008-0000-0000-000006000000}"/>
              </a:ext>
            </a:extLst>
          </xdr:cNvPr>
          <xdr:cNvSpPr>
            <a:spLocks/>
          </xdr:cNvSpPr>
        </xdr:nvSpPr>
        <xdr:spPr bwMode="auto">
          <a:xfrm>
            <a:off x="7161051" y="2186124"/>
            <a:ext cx="1271588" cy="1538288"/>
          </a:xfrm>
          <a:custGeom>
            <a:avLst/>
            <a:gdLst>
              <a:gd name="T0" fmla="*/ 820 w 1603"/>
              <a:gd name="T1" fmla="*/ 2 h 1936"/>
              <a:gd name="T2" fmla="*/ 862 w 1603"/>
              <a:gd name="T3" fmla="*/ 25 h 1936"/>
              <a:gd name="T4" fmla="*/ 889 w 1603"/>
              <a:gd name="T5" fmla="*/ 53 h 1936"/>
              <a:gd name="T6" fmla="*/ 913 w 1603"/>
              <a:gd name="T7" fmla="*/ 80 h 1936"/>
              <a:gd name="T8" fmla="*/ 957 w 1603"/>
              <a:gd name="T9" fmla="*/ 131 h 1936"/>
              <a:gd name="T10" fmla="*/ 1015 w 1603"/>
              <a:gd name="T11" fmla="*/ 206 h 1936"/>
              <a:gd name="T12" fmla="*/ 1086 w 1603"/>
              <a:gd name="T13" fmla="*/ 304 h 1936"/>
              <a:gd name="T14" fmla="*/ 1163 w 1603"/>
              <a:gd name="T15" fmla="*/ 421 h 1936"/>
              <a:gd name="T16" fmla="*/ 1239 w 1603"/>
              <a:gd name="T17" fmla="*/ 556 h 1936"/>
              <a:gd name="T18" fmla="*/ 1314 w 1603"/>
              <a:gd name="T19" fmla="*/ 707 h 1936"/>
              <a:gd name="T20" fmla="*/ 1381 w 1603"/>
              <a:gd name="T21" fmla="*/ 873 h 1936"/>
              <a:gd name="T22" fmla="*/ 1460 w 1603"/>
              <a:gd name="T23" fmla="*/ 1104 h 1936"/>
              <a:gd name="T24" fmla="*/ 1516 w 1603"/>
              <a:gd name="T25" fmla="*/ 1302 h 1936"/>
              <a:gd name="T26" fmla="*/ 1556 w 1603"/>
              <a:gd name="T27" fmla="*/ 1468 h 1936"/>
              <a:gd name="T28" fmla="*/ 1582 w 1603"/>
              <a:gd name="T29" fmla="*/ 1603 h 1936"/>
              <a:gd name="T30" fmla="*/ 1596 w 1603"/>
              <a:gd name="T31" fmla="*/ 1707 h 1936"/>
              <a:gd name="T32" fmla="*/ 1602 w 1603"/>
              <a:gd name="T33" fmla="*/ 1780 h 1936"/>
              <a:gd name="T34" fmla="*/ 1603 w 1603"/>
              <a:gd name="T35" fmla="*/ 1824 h 1936"/>
              <a:gd name="T36" fmla="*/ 1603 w 1603"/>
              <a:gd name="T37" fmla="*/ 1838 h 1936"/>
              <a:gd name="T38" fmla="*/ 1594 w 1603"/>
              <a:gd name="T39" fmla="*/ 1896 h 1936"/>
              <a:gd name="T40" fmla="*/ 1571 w 1603"/>
              <a:gd name="T41" fmla="*/ 1927 h 1936"/>
              <a:gd name="T42" fmla="*/ 1532 w 1603"/>
              <a:gd name="T43" fmla="*/ 1936 h 1936"/>
              <a:gd name="T44" fmla="*/ 469 w 1603"/>
              <a:gd name="T45" fmla="*/ 1918 h 1936"/>
              <a:gd name="T46" fmla="*/ 434 w 1603"/>
              <a:gd name="T47" fmla="*/ 1911 h 1936"/>
              <a:gd name="T48" fmla="*/ 410 w 1603"/>
              <a:gd name="T49" fmla="*/ 1887 h 1936"/>
              <a:gd name="T50" fmla="*/ 397 w 1603"/>
              <a:gd name="T51" fmla="*/ 1838 h 1936"/>
              <a:gd name="T52" fmla="*/ 390 w 1603"/>
              <a:gd name="T53" fmla="*/ 1722 h 1936"/>
              <a:gd name="T54" fmla="*/ 379 w 1603"/>
              <a:gd name="T55" fmla="*/ 1649 h 1936"/>
              <a:gd name="T56" fmla="*/ 370 w 1603"/>
              <a:gd name="T57" fmla="*/ 1612 h 1936"/>
              <a:gd name="T58" fmla="*/ 363 w 1603"/>
              <a:gd name="T59" fmla="*/ 1585 h 1936"/>
              <a:gd name="T60" fmla="*/ 330 w 1603"/>
              <a:gd name="T61" fmla="*/ 1532 h 1936"/>
              <a:gd name="T62" fmla="*/ 275 w 1603"/>
              <a:gd name="T63" fmla="*/ 1488 h 1936"/>
              <a:gd name="T64" fmla="*/ 84 w 1603"/>
              <a:gd name="T65" fmla="*/ 1439 h 1936"/>
              <a:gd name="T66" fmla="*/ 46 w 1603"/>
              <a:gd name="T67" fmla="*/ 1417 h 1936"/>
              <a:gd name="T68" fmla="*/ 40 w 1603"/>
              <a:gd name="T69" fmla="*/ 1377 h 1936"/>
              <a:gd name="T70" fmla="*/ 164 w 1603"/>
              <a:gd name="T71" fmla="*/ 1193 h 1936"/>
              <a:gd name="T72" fmla="*/ 179 w 1603"/>
              <a:gd name="T73" fmla="*/ 1120 h 1936"/>
              <a:gd name="T74" fmla="*/ 155 w 1603"/>
              <a:gd name="T75" fmla="*/ 1047 h 1936"/>
              <a:gd name="T76" fmla="*/ 108 w 1603"/>
              <a:gd name="T77" fmla="*/ 975 h 1936"/>
              <a:gd name="T78" fmla="*/ 51 w 1603"/>
              <a:gd name="T79" fmla="*/ 905 h 1936"/>
              <a:gd name="T80" fmla="*/ 9 w 1603"/>
              <a:gd name="T81" fmla="*/ 851 h 1936"/>
              <a:gd name="T82" fmla="*/ 0 w 1603"/>
              <a:gd name="T83" fmla="*/ 807 h 1936"/>
              <a:gd name="T84" fmla="*/ 20 w 1603"/>
              <a:gd name="T85" fmla="*/ 765 h 1936"/>
              <a:gd name="T86" fmla="*/ 773 w 1603"/>
              <a:gd name="T87" fmla="*/ 9 h 1936"/>
              <a:gd name="T88" fmla="*/ 804 w 1603"/>
              <a:gd name="T89" fmla="*/ 0 h 19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03" h="1936">
                <a:moveTo>
                  <a:pt x="804" y="0"/>
                </a:moveTo>
                <a:lnTo>
                  <a:pt x="820" y="2"/>
                </a:lnTo>
                <a:lnTo>
                  <a:pt x="840" y="11"/>
                </a:lnTo>
                <a:lnTo>
                  <a:pt x="862" y="25"/>
                </a:lnTo>
                <a:lnTo>
                  <a:pt x="886" y="49"/>
                </a:lnTo>
                <a:lnTo>
                  <a:pt x="889" y="53"/>
                </a:lnTo>
                <a:lnTo>
                  <a:pt x="898" y="64"/>
                </a:lnTo>
                <a:lnTo>
                  <a:pt x="913" y="80"/>
                </a:lnTo>
                <a:lnTo>
                  <a:pt x="933" y="102"/>
                </a:lnTo>
                <a:lnTo>
                  <a:pt x="957" y="131"/>
                </a:lnTo>
                <a:lnTo>
                  <a:pt x="984" y="166"/>
                </a:lnTo>
                <a:lnTo>
                  <a:pt x="1015" y="206"/>
                </a:lnTo>
                <a:lnTo>
                  <a:pt x="1050" y="253"/>
                </a:lnTo>
                <a:lnTo>
                  <a:pt x="1086" y="304"/>
                </a:lnTo>
                <a:lnTo>
                  <a:pt x="1123" y="359"/>
                </a:lnTo>
                <a:lnTo>
                  <a:pt x="1163" y="421"/>
                </a:lnTo>
                <a:lnTo>
                  <a:pt x="1201" y="486"/>
                </a:lnTo>
                <a:lnTo>
                  <a:pt x="1239" y="556"/>
                </a:lnTo>
                <a:lnTo>
                  <a:pt x="1277" y="628"/>
                </a:lnTo>
                <a:lnTo>
                  <a:pt x="1314" y="707"/>
                </a:lnTo>
                <a:lnTo>
                  <a:pt x="1348" y="789"/>
                </a:lnTo>
                <a:lnTo>
                  <a:pt x="1381" y="873"/>
                </a:lnTo>
                <a:lnTo>
                  <a:pt x="1423" y="993"/>
                </a:lnTo>
                <a:lnTo>
                  <a:pt x="1460" y="1104"/>
                </a:lnTo>
                <a:lnTo>
                  <a:pt x="1491" y="1208"/>
                </a:lnTo>
                <a:lnTo>
                  <a:pt x="1516" y="1302"/>
                </a:lnTo>
                <a:lnTo>
                  <a:pt x="1538" y="1390"/>
                </a:lnTo>
                <a:lnTo>
                  <a:pt x="1556" y="1468"/>
                </a:lnTo>
                <a:lnTo>
                  <a:pt x="1571" y="1539"/>
                </a:lnTo>
                <a:lnTo>
                  <a:pt x="1582" y="1603"/>
                </a:lnTo>
                <a:lnTo>
                  <a:pt x="1591" y="1660"/>
                </a:lnTo>
                <a:lnTo>
                  <a:pt x="1596" y="1707"/>
                </a:lnTo>
                <a:lnTo>
                  <a:pt x="1600" y="1747"/>
                </a:lnTo>
                <a:lnTo>
                  <a:pt x="1602" y="1780"/>
                </a:lnTo>
                <a:lnTo>
                  <a:pt x="1603" y="1805"/>
                </a:lnTo>
                <a:lnTo>
                  <a:pt x="1603" y="1824"/>
                </a:lnTo>
                <a:lnTo>
                  <a:pt x="1603" y="1834"/>
                </a:lnTo>
                <a:lnTo>
                  <a:pt x="1603" y="1838"/>
                </a:lnTo>
                <a:lnTo>
                  <a:pt x="1602" y="1871"/>
                </a:lnTo>
                <a:lnTo>
                  <a:pt x="1594" y="1896"/>
                </a:lnTo>
                <a:lnTo>
                  <a:pt x="1585" y="1915"/>
                </a:lnTo>
                <a:lnTo>
                  <a:pt x="1571" y="1927"/>
                </a:lnTo>
                <a:lnTo>
                  <a:pt x="1552" y="1935"/>
                </a:lnTo>
                <a:lnTo>
                  <a:pt x="1532" y="1936"/>
                </a:lnTo>
                <a:lnTo>
                  <a:pt x="487" y="1920"/>
                </a:lnTo>
                <a:lnTo>
                  <a:pt x="469" y="1918"/>
                </a:lnTo>
                <a:lnTo>
                  <a:pt x="450" y="1916"/>
                </a:lnTo>
                <a:lnTo>
                  <a:pt x="434" y="1911"/>
                </a:lnTo>
                <a:lnTo>
                  <a:pt x="421" y="1902"/>
                </a:lnTo>
                <a:lnTo>
                  <a:pt x="410" y="1887"/>
                </a:lnTo>
                <a:lnTo>
                  <a:pt x="401" y="1867"/>
                </a:lnTo>
                <a:lnTo>
                  <a:pt x="397" y="1838"/>
                </a:lnTo>
                <a:lnTo>
                  <a:pt x="396" y="1774"/>
                </a:lnTo>
                <a:lnTo>
                  <a:pt x="390" y="1722"/>
                </a:lnTo>
                <a:lnTo>
                  <a:pt x="385" y="1680"/>
                </a:lnTo>
                <a:lnTo>
                  <a:pt x="379" y="1649"/>
                </a:lnTo>
                <a:lnTo>
                  <a:pt x="374" y="1625"/>
                </a:lnTo>
                <a:lnTo>
                  <a:pt x="370" y="1612"/>
                </a:lnTo>
                <a:lnTo>
                  <a:pt x="370" y="1609"/>
                </a:lnTo>
                <a:lnTo>
                  <a:pt x="363" y="1585"/>
                </a:lnTo>
                <a:lnTo>
                  <a:pt x="348" y="1559"/>
                </a:lnTo>
                <a:lnTo>
                  <a:pt x="330" y="1532"/>
                </a:lnTo>
                <a:lnTo>
                  <a:pt x="306" y="1508"/>
                </a:lnTo>
                <a:lnTo>
                  <a:pt x="275" y="1488"/>
                </a:lnTo>
                <a:lnTo>
                  <a:pt x="241" y="1476"/>
                </a:lnTo>
                <a:lnTo>
                  <a:pt x="84" y="1439"/>
                </a:lnTo>
                <a:lnTo>
                  <a:pt x="62" y="1430"/>
                </a:lnTo>
                <a:lnTo>
                  <a:pt x="46" y="1417"/>
                </a:lnTo>
                <a:lnTo>
                  <a:pt x="40" y="1399"/>
                </a:lnTo>
                <a:lnTo>
                  <a:pt x="40" y="1377"/>
                </a:lnTo>
                <a:lnTo>
                  <a:pt x="51" y="1355"/>
                </a:lnTo>
                <a:lnTo>
                  <a:pt x="164" y="1193"/>
                </a:lnTo>
                <a:lnTo>
                  <a:pt x="177" y="1157"/>
                </a:lnTo>
                <a:lnTo>
                  <a:pt x="179" y="1120"/>
                </a:lnTo>
                <a:lnTo>
                  <a:pt x="172" y="1084"/>
                </a:lnTo>
                <a:lnTo>
                  <a:pt x="155" y="1047"/>
                </a:lnTo>
                <a:lnTo>
                  <a:pt x="135" y="1011"/>
                </a:lnTo>
                <a:lnTo>
                  <a:pt x="108" y="975"/>
                </a:lnTo>
                <a:lnTo>
                  <a:pt x="80" y="940"/>
                </a:lnTo>
                <a:lnTo>
                  <a:pt x="51" y="905"/>
                </a:lnTo>
                <a:lnTo>
                  <a:pt x="22" y="871"/>
                </a:lnTo>
                <a:lnTo>
                  <a:pt x="9" y="851"/>
                </a:lnTo>
                <a:lnTo>
                  <a:pt x="0" y="829"/>
                </a:lnTo>
                <a:lnTo>
                  <a:pt x="0" y="807"/>
                </a:lnTo>
                <a:lnTo>
                  <a:pt x="6" y="785"/>
                </a:lnTo>
                <a:lnTo>
                  <a:pt x="20" y="765"/>
                </a:lnTo>
                <a:lnTo>
                  <a:pt x="758" y="22"/>
                </a:lnTo>
                <a:lnTo>
                  <a:pt x="773" y="9"/>
                </a:lnTo>
                <a:lnTo>
                  <a:pt x="787" y="2"/>
                </a:lnTo>
                <a:lnTo>
                  <a:pt x="804" y="0"/>
                </a:lnTo>
                <a:close/>
              </a:path>
            </a:pathLst>
          </a:custGeom>
          <a:solidFill>
            <a:srgbClr val="D99FDD"/>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3200" b="1">
              <a:latin typeface="+mj-lt"/>
            </a:endParaRPr>
          </a:p>
        </xdr:txBody>
      </xdr:sp>
      <xdr:sp macro="" textlink="">
        <xdr:nvSpPr>
          <xdr:cNvPr id="7" name="Freeform 8">
            <a:extLst>
              <a:ext uri="{FF2B5EF4-FFF2-40B4-BE49-F238E27FC236}">
                <a16:creationId xmlns:a16="http://schemas.microsoft.com/office/drawing/2014/main" id="{00000000-0008-0000-0000-000007000000}"/>
              </a:ext>
            </a:extLst>
          </xdr:cNvPr>
          <xdr:cNvSpPr>
            <a:spLocks/>
          </xdr:cNvSpPr>
        </xdr:nvSpPr>
        <xdr:spPr bwMode="auto">
          <a:xfrm>
            <a:off x="7173119" y="3871912"/>
            <a:ext cx="1301750" cy="1527175"/>
          </a:xfrm>
          <a:custGeom>
            <a:avLst/>
            <a:gdLst>
              <a:gd name="T0" fmla="*/ 1587 w 1639"/>
              <a:gd name="T1" fmla="*/ 2 h 1924"/>
              <a:gd name="T2" fmla="*/ 1616 w 1639"/>
              <a:gd name="T3" fmla="*/ 17 h 1924"/>
              <a:gd name="T4" fmla="*/ 1634 w 1639"/>
              <a:gd name="T5" fmla="*/ 51 h 1924"/>
              <a:gd name="T6" fmla="*/ 1639 w 1639"/>
              <a:gd name="T7" fmla="*/ 110 h 1924"/>
              <a:gd name="T8" fmla="*/ 1638 w 1639"/>
              <a:gd name="T9" fmla="*/ 137 h 1924"/>
              <a:gd name="T10" fmla="*/ 1632 w 1639"/>
              <a:gd name="T11" fmla="*/ 214 h 1924"/>
              <a:gd name="T12" fmla="*/ 1618 w 1639"/>
              <a:gd name="T13" fmla="*/ 328 h 1924"/>
              <a:gd name="T14" fmla="*/ 1592 w 1639"/>
              <a:gd name="T15" fmla="*/ 478 h 1924"/>
              <a:gd name="T16" fmla="*/ 1550 w 1639"/>
              <a:gd name="T17" fmla="*/ 653 h 1924"/>
              <a:gd name="T18" fmla="*/ 1490 w 1639"/>
              <a:gd name="T19" fmla="*/ 844 h 1924"/>
              <a:gd name="T20" fmla="*/ 1408 w 1639"/>
              <a:gd name="T21" fmla="*/ 1044 h 1924"/>
              <a:gd name="T22" fmla="*/ 1291 w 1639"/>
              <a:gd name="T23" fmla="*/ 1276 h 1924"/>
              <a:gd name="T24" fmla="*/ 1188 w 1639"/>
              <a:gd name="T25" fmla="*/ 1463 h 1924"/>
              <a:gd name="T26" fmla="*/ 1093 w 1639"/>
              <a:gd name="T27" fmla="*/ 1613 h 1924"/>
              <a:gd name="T28" fmla="*/ 1015 w 1639"/>
              <a:gd name="T29" fmla="*/ 1726 h 1924"/>
              <a:gd name="T30" fmla="*/ 953 w 1639"/>
              <a:gd name="T31" fmla="*/ 1806 h 1924"/>
              <a:gd name="T32" fmla="*/ 909 w 1639"/>
              <a:gd name="T33" fmla="*/ 1857 h 1924"/>
              <a:gd name="T34" fmla="*/ 885 w 1639"/>
              <a:gd name="T35" fmla="*/ 1881 h 1924"/>
              <a:gd name="T36" fmla="*/ 858 w 1639"/>
              <a:gd name="T37" fmla="*/ 1904 h 1924"/>
              <a:gd name="T38" fmla="*/ 814 w 1639"/>
              <a:gd name="T39" fmla="*/ 1924 h 1924"/>
              <a:gd name="T40" fmla="*/ 780 w 1639"/>
              <a:gd name="T41" fmla="*/ 1915 h 1924"/>
              <a:gd name="T42" fmla="*/ 34 w 1639"/>
              <a:gd name="T43" fmla="*/ 1150 h 1924"/>
              <a:gd name="T44" fmla="*/ 11 w 1639"/>
              <a:gd name="T45" fmla="*/ 1123 h 1924"/>
              <a:gd name="T46" fmla="*/ 0 w 1639"/>
              <a:gd name="T47" fmla="*/ 1092 h 1924"/>
              <a:gd name="T48" fmla="*/ 13 w 1639"/>
              <a:gd name="T49" fmla="*/ 1053 h 1924"/>
              <a:gd name="T50" fmla="*/ 67 w 1639"/>
              <a:gd name="T51" fmla="*/ 990 h 1924"/>
              <a:gd name="T52" fmla="*/ 124 w 1639"/>
              <a:gd name="T53" fmla="*/ 921 h 1924"/>
              <a:gd name="T54" fmla="*/ 156 w 1639"/>
              <a:gd name="T55" fmla="*/ 875 h 1924"/>
              <a:gd name="T56" fmla="*/ 171 w 1639"/>
              <a:gd name="T57" fmla="*/ 851 h 1924"/>
              <a:gd name="T58" fmla="*/ 184 w 1639"/>
              <a:gd name="T59" fmla="*/ 826 h 1924"/>
              <a:gd name="T60" fmla="*/ 198 w 1639"/>
              <a:gd name="T61" fmla="*/ 767 h 1924"/>
              <a:gd name="T62" fmla="*/ 191 w 1639"/>
              <a:gd name="T63" fmla="*/ 698 h 1924"/>
              <a:gd name="T64" fmla="*/ 89 w 1639"/>
              <a:gd name="T65" fmla="*/ 527 h 1924"/>
              <a:gd name="T66" fmla="*/ 80 w 1639"/>
              <a:gd name="T67" fmla="*/ 483 h 1924"/>
              <a:gd name="T68" fmla="*/ 104 w 1639"/>
              <a:gd name="T69" fmla="*/ 452 h 1924"/>
              <a:gd name="T70" fmla="*/ 320 w 1639"/>
              <a:gd name="T71" fmla="*/ 409 h 1924"/>
              <a:gd name="T72" fmla="*/ 373 w 1639"/>
              <a:gd name="T73" fmla="*/ 378 h 1924"/>
              <a:gd name="T74" fmla="*/ 408 w 1639"/>
              <a:gd name="T75" fmla="*/ 327 h 1924"/>
              <a:gd name="T76" fmla="*/ 428 w 1639"/>
              <a:gd name="T77" fmla="*/ 263 h 1924"/>
              <a:gd name="T78" fmla="*/ 439 w 1639"/>
              <a:gd name="T79" fmla="*/ 192 h 1924"/>
              <a:gd name="T80" fmla="*/ 444 w 1639"/>
              <a:gd name="T81" fmla="*/ 117 h 1924"/>
              <a:gd name="T82" fmla="*/ 453 w 1639"/>
              <a:gd name="T83" fmla="*/ 57 h 1924"/>
              <a:gd name="T84" fmla="*/ 477 w 1639"/>
              <a:gd name="T85" fmla="*/ 19 h 1924"/>
              <a:gd name="T86" fmla="*/ 523 w 1639"/>
              <a:gd name="T87" fmla="*/ 4 h 19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9" h="1924">
                <a:moveTo>
                  <a:pt x="1570" y="0"/>
                </a:moveTo>
                <a:lnTo>
                  <a:pt x="1587" y="2"/>
                </a:lnTo>
                <a:lnTo>
                  <a:pt x="1603" y="8"/>
                </a:lnTo>
                <a:lnTo>
                  <a:pt x="1616" y="17"/>
                </a:lnTo>
                <a:lnTo>
                  <a:pt x="1627" y="31"/>
                </a:lnTo>
                <a:lnTo>
                  <a:pt x="1634" y="51"/>
                </a:lnTo>
                <a:lnTo>
                  <a:pt x="1639" y="77"/>
                </a:lnTo>
                <a:lnTo>
                  <a:pt x="1639" y="110"/>
                </a:lnTo>
                <a:lnTo>
                  <a:pt x="1639" y="117"/>
                </a:lnTo>
                <a:lnTo>
                  <a:pt x="1638" y="137"/>
                </a:lnTo>
                <a:lnTo>
                  <a:pt x="1636" y="170"/>
                </a:lnTo>
                <a:lnTo>
                  <a:pt x="1632" y="214"/>
                </a:lnTo>
                <a:lnTo>
                  <a:pt x="1627" y="266"/>
                </a:lnTo>
                <a:lnTo>
                  <a:pt x="1618" y="328"/>
                </a:lnTo>
                <a:lnTo>
                  <a:pt x="1607" y="399"/>
                </a:lnTo>
                <a:lnTo>
                  <a:pt x="1592" y="478"/>
                </a:lnTo>
                <a:lnTo>
                  <a:pt x="1574" y="563"/>
                </a:lnTo>
                <a:lnTo>
                  <a:pt x="1550" y="653"/>
                </a:lnTo>
                <a:lnTo>
                  <a:pt x="1523" y="747"/>
                </a:lnTo>
                <a:lnTo>
                  <a:pt x="1490" y="844"/>
                </a:lnTo>
                <a:lnTo>
                  <a:pt x="1452" y="942"/>
                </a:lnTo>
                <a:lnTo>
                  <a:pt x="1408" y="1044"/>
                </a:lnTo>
                <a:lnTo>
                  <a:pt x="1348" y="1165"/>
                </a:lnTo>
                <a:lnTo>
                  <a:pt x="1291" y="1276"/>
                </a:lnTo>
                <a:lnTo>
                  <a:pt x="1239" y="1374"/>
                </a:lnTo>
                <a:lnTo>
                  <a:pt x="1188" y="1463"/>
                </a:lnTo>
                <a:lnTo>
                  <a:pt x="1138" y="1544"/>
                </a:lnTo>
                <a:lnTo>
                  <a:pt x="1093" y="1613"/>
                </a:lnTo>
                <a:lnTo>
                  <a:pt x="1053" y="1675"/>
                </a:lnTo>
                <a:lnTo>
                  <a:pt x="1015" y="1726"/>
                </a:lnTo>
                <a:lnTo>
                  <a:pt x="982" y="1769"/>
                </a:lnTo>
                <a:lnTo>
                  <a:pt x="953" y="1806"/>
                </a:lnTo>
                <a:lnTo>
                  <a:pt x="927" y="1835"/>
                </a:lnTo>
                <a:lnTo>
                  <a:pt x="909" y="1857"/>
                </a:lnTo>
                <a:lnTo>
                  <a:pt x="894" y="1871"/>
                </a:lnTo>
                <a:lnTo>
                  <a:pt x="885" y="1881"/>
                </a:lnTo>
                <a:lnTo>
                  <a:pt x="883" y="1884"/>
                </a:lnTo>
                <a:lnTo>
                  <a:pt x="858" y="1904"/>
                </a:lnTo>
                <a:lnTo>
                  <a:pt x="834" y="1919"/>
                </a:lnTo>
                <a:lnTo>
                  <a:pt x="814" y="1924"/>
                </a:lnTo>
                <a:lnTo>
                  <a:pt x="796" y="1923"/>
                </a:lnTo>
                <a:lnTo>
                  <a:pt x="780" y="1915"/>
                </a:lnTo>
                <a:lnTo>
                  <a:pt x="763" y="1902"/>
                </a:lnTo>
                <a:lnTo>
                  <a:pt x="34" y="1150"/>
                </a:lnTo>
                <a:lnTo>
                  <a:pt x="22" y="1137"/>
                </a:lnTo>
                <a:lnTo>
                  <a:pt x="11" y="1123"/>
                </a:lnTo>
                <a:lnTo>
                  <a:pt x="3" y="1108"/>
                </a:lnTo>
                <a:lnTo>
                  <a:pt x="0" y="1092"/>
                </a:lnTo>
                <a:lnTo>
                  <a:pt x="3" y="1074"/>
                </a:lnTo>
                <a:lnTo>
                  <a:pt x="13" y="1053"/>
                </a:lnTo>
                <a:lnTo>
                  <a:pt x="29" y="1032"/>
                </a:lnTo>
                <a:lnTo>
                  <a:pt x="67" y="990"/>
                </a:lnTo>
                <a:lnTo>
                  <a:pt x="98" y="953"/>
                </a:lnTo>
                <a:lnTo>
                  <a:pt x="124" y="921"/>
                </a:lnTo>
                <a:lnTo>
                  <a:pt x="142" y="895"/>
                </a:lnTo>
                <a:lnTo>
                  <a:pt x="156" y="875"/>
                </a:lnTo>
                <a:lnTo>
                  <a:pt x="166" y="860"/>
                </a:lnTo>
                <a:lnTo>
                  <a:pt x="171" y="851"/>
                </a:lnTo>
                <a:lnTo>
                  <a:pt x="173" y="848"/>
                </a:lnTo>
                <a:lnTo>
                  <a:pt x="184" y="826"/>
                </a:lnTo>
                <a:lnTo>
                  <a:pt x="193" y="798"/>
                </a:lnTo>
                <a:lnTo>
                  <a:pt x="198" y="767"/>
                </a:lnTo>
                <a:lnTo>
                  <a:pt x="198" y="733"/>
                </a:lnTo>
                <a:lnTo>
                  <a:pt x="191" y="698"/>
                </a:lnTo>
                <a:lnTo>
                  <a:pt x="175" y="664"/>
                </a:lnTo>
                <a:lnTo>
                  <a:pt x="89" y="527"/>
                </a:lnTo>
                <a:lnTo>
                  <a:pt x="80" y="505"/>
                </a:lnTo>
                <a:lnTo>
                  <a:pt x="80" y="483"/>
                </a:lnTo>
                <a:lnTo>
                  <a:pt x="87" y="467"/>
                </a:lnTo>
                <a:lnTo>
                  <a:pt x="104" y="452"/>
                </a:lnTo>
                <a:lnTo>
                  <a:pt x="125" y="445"/>
                </a:lnTo>
                <a:lnTo>
                  <a:pt x="320" y="409"/>
                </a:lnTo>
                <a:lnTo>
                  <a:pt x="350" y="396"/>
                </a:lnTo>
                <a:lnTo>
                  <a:pt x="373" y="378"/>
                </a:lnTo>
                <a:lnTo>
                  <a:pt x="393" y="354"/>
                </a:lnTo>
                <a:lnTo>
                  <a:pt x="408" y="327"/>
                </a:lnTo>
                <a:lnTo>
                  <a:pt x="419" y="296"/>
                </a:lnTo>
                <a:lnTo>
                  <a:pt x="428" y="263"/>
                </a:lnTo>
                <a:lnTo>
                  <a:pt x="433" y="228"/>
                </a:lnTo>
                <a:lnTo>
                  <a:pt x="439" y="192"/>
                </a:lnTo>
                <a:lnTo>
                  <a:pt x="442" y="154"/>
                </a:lnTo>
                <a:lnTo>
                  <a:pt x="444" y="117"/>
                </a:lnTo>
                <a:lnTo>
                  <a:pt x="448" y="81"/>
                </a:lnTo>
                <a:lnTo>
                  <a:pt x="453" y="57"/>
                </a:lnTo>
                <a:lnTo>
                  <a:pt x="463" y="37"/>
                </a:lnTo>
                <a:lnTo>
                  <a:pt x="477" y="19"/>
                </a:lnTo>
                <a:lnTo>
                  <a:pt x="497" y="8"/>
                </a:lnTo>
                <a:lnTo>
                  <a:pt x="523" y="4"/>
                </a:lnTo>
                <a:lnTo>
                  <a:pt x="1570" y="0"/>
                </a:lnTo>
                <a:close/>
              </a:path>
            </a:pathLst>
          </a:custGeom>
          <a:solidFill>
            <a:schemeClr val="accent4">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 name="Freeform 9">
            <a:extLst>
              <a:ext uri="{FF2B5EF4-FFF2-40B4-BE49-F238E27FC236}">
                <a16:creationId xmlns:a16="http://schemas.microsoft.com/office/drawing/2014/main" id="{00000000-0008-0000-0000-000008000000}"/>
              </a:ext>
            </a:extLst>
          </xdr:cNvPr>
          <xdr:cNvSpPr>
            <a:spLocks/>
          </xdr:cNvSpPr>
        </xdr:nvSpPr>
        <xdr:spPr bwMode="auto">
          <a:xfrm>
            <a:off x="6182519" y="4881562"/>
            <a:ext cx="1531938" cy="1279525"/>
          </a:xfrm>
          <a:custGeom>
            <a:avLst/>
            <a:gdLst>
              <a:gd name="T0" fmla="*/ 1137 w 1929"/>
              <a:gd name="T1" fmla="*/ 6 h 1612"/>
              <a:gd name="T2" fmla="*/ 1907 w 1929"/>
              <a:gd name="T3" fmla="*/ 753 h 1612"/>
              <a:gd name="T4" fmla="*/ 1926 w 1929"/>
              <a:gd name="T5" fmla="*/ 780 h 1612"/>
              <a:gd name="T6" fmla="*/ 1927 w 1929"/>
              <a:gd name="T7" fmla="*/ 814 h 1612"/>
              <a:gd name="T8" fmla="*/ 1904 w 1929"/>
              <a:gd name="T9" fmla="*/ 855 h 1612"/>
              <a:gd name="T10" fmla="*/ 1876 w 1929"/>
              <a:gd name="T11" fmla="*/ 882 h 1612"/>
              <a:gd name="T12" fmla="*/ 1851 w 1929"/>
              <a:gd name="T13" fmla="*/ 906 h 1612"/>
              <a:gd name="T14" fmla="*/ 1798 w 1929"/>
              <a:gd name="T15" fmla="*/ 951 h 1612"/>
              <a:gd name="T16" fmla="*/ 1723 w 1929"/>
              <a:gd name="T17" fmla="*/ 1011 h 1612"/>
              <a:gd name="T18" fmla="*/ 1629 w 1929"/>
              <a:gd name="T19" fmla="*/ 1082 h 1612"/>
              <a:gd name="T20" fmla="*/ 1512 w 1929"/>
              <a:gd name="T21" fmla="*/ 1159 h 1612"/>
              <a:gd name="T22" fmla="*/ 1377 w 1929"/>
              <a:gd name="T23" fmla="*/ 1237 h 1612"/>
              <a:gd name="T24" fmla="*/ 1226 w 1929"/>
              <a:gd name="T25" fmla="*/ 1314 h 1612"/>
              <a:gd name="T26" fmla="*/ 1060 w 1929"/>
              <a:gd name="T27" fmla="*/ 1383 h 1612"/>
              <a:gd name="T28" fmla="*/ 831 w 1929"/>
              <a:gd name="T29" fmla="*/ 1461 h 1612"/>
              <a:gd name="T30" fmla="*/ 632 w 1929"/>
              <a:gd name="T31" fmla="*/ 1521 h 1612"/>
              <a:gd name="T32" fmla="*/ 466 w 1929"/>
              <a:gd name="T33" fmla="*/ 1561 h 1612"/>
              <a:gd name="T34" fmla="*/ 333 w 1929"/>
              <a:gd name="T35" fmla="*/ 1589 h 1612"/>
              <a:gd name="T36" fmla="*/ 229 w 1929"/>
              <a:gd name="T37" fmla="*/ 1603 h 1612"/>
              <a:gd name="T38" fmla="*/ 155 w 1929"/>
              <a:gd name="T39" fmla="*/ 1611 h 1612"/>
              <a:gd name="T40" fmla="*/ 113 w 1929"/>
              <a:gd name="T41" fmla="*/ 1612 h 1612"/>
              <a:gd name="T42" fmla="*/ 98 w 1929"/>
              <a:gd name="T43" fmla="*/ 1612 h 1612"/>
              <a:gd name="T44" fmla="*/ 38 w 1929"/>
              <a:gd name="T45" fmla="*/ 1605 h 1612"/>
              <a:gd name="T46" fmla="*/ 7 w 1929"/>
              <a:gd name="T47" fmla="*/ 1580 h 1612"/>
              <a:gd name="T48" fmla="*/ 0 w 1929"/>
              <a:gd name="T49" fmla="*/ 1543 h 1612"/>
              <a:gd name="T50" fmla="*/ 7 w 1929"/>
              <a:gd name="T51" fmla="*/ 477 h 1612"/>
              <a:gd name="T52" fmla="*/ 14 w 1929"/>
              <a:gd name="T53" fmla="*/ 445 h 1612"/>
              <a:gd name="T54" fmla="*/ 38 w 1929"/>
              <a:gd name="T55" fmla="*/ 419 h 1612"/>
              <a:gd name="T56" fmla="*/ 87 w 1929"/>
              <a:gd name="T57" fmla="*/ 408 h 1612"/>
              <a:gd name="T58" fmla="*/ 202 w 1929"/>
              <a:gd name="T59" fmla="*/ 399 h 1612"/>
              <a:gd name="T60" fmla="*/ 277 w 1929"/>
              <a:gd name="T61" fmla="*/ 386 h 1612"/>
              <a:gd name="T62" fmla="*/ 313 w 1929"/>
              <a:gd name="T63" fmla="*/ 377 h 1612"/>
              <a:gd name="T64" fmla="*/ 341 w 1929"/>
              <a:gd name="T65" fmla="*/ 368 h 1612"/>
              <a:gd name="T66" fmla="*/ 392 w 1929"/>
              <a:gd name="T67" fmla="*/ 337 h 1612"/>
              <a:gd name="T68" fmla="*/ 435 w 1929"/>
              <a:gd name="T69" fmla="*/ 282 h 1612"/>
              <a:gd name="T70" fmla="*/ 483 w 1929"/>
              <a:gd name="T71" fmla="*/ 89 h 1612"/>
              <a:gd name="T72" fmla="*/ 506 w 1929"/>
              <a:gd name="T73" fmla="*/ 51 h 1612"/>
              <a:gd name="T74" fmla="*/ 545 w 1929"/>
              <a:gd name="T75" fmla="*/ 46 h 1612"/>
              <a:gd name="T76" fmla="*/ 730 w 1929"/>
              <a:gd name="T77" fmla="*/ 168 h 1612"/>
              <a:gd name="T78" fmla="*/ 803 w 1929"/>
              <a:gd name="T79" fmla="*/ 182 h 1612"/>
              <a:gd name="T80" fmla="*/ 876 w 1929"/>
              <a:gd name="T81" fmla="*/ 159 h 1612"/>
              <a:gd name="T82" fmla="*/ 947 w 1929"/>
              <a:gd name="T83" fmla="*/ 109 h 1612"/>
              <a:gd name="T84" fmla="*/ 1016 w 1929"/>
              <a:gd name="T85" fmla="*/ 51 h 1612"/>
              <a:gd name="T86" fmla="*/ 1071 w 1929"/>
              <a:gd name="T87" fmla="*/ 9 h 1612"/>
              <a:gd name="T88" fmla="*/ 1115 w 1929"/>
              <a:gd name="T89" fmla="*/ 0 h 16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29" h="1612">
                <a:moveTo>
                  <a:pt x="1115" y="0"/>
                </a:moveTo>
                <a:lnTo>
                  <a:pt x="1137" y="6"/>
                </a:lnTo>
                <a:lnTo>
                  <a:pt x="1157" y="20"/>
                </a:lnTo>
                <a:lnTo>
                  <a:pt x="1907" y="753"/>
                </a:lnTo>
                <a:lnTo>
                  <a:pt x="1918" y="765"/>
                </a:lnTo>
                <a:lnTo>
                  <a:pt x="1926" y="780"/>
                </a:lnTo>
                <a:lnTo>
                  <a:pt x="1929" y="796"/>
                </a:lnTo>
                <a:lnTo>
                  <a:pt x="1927" y="814"/>
                </a:lnTo>
                <a:lnTo>
                  <a:pt x="1918" y="833"/>
                </a:lnTo>
                <a:lnTo>
                  <a:pt x="1904" y="855"/>
                </a:lnTo>
                <a:lnTo>
                  <a:pt x="1880" y="878"/>
                </a:lnTo>
                <a:lnTo>
                  <a:pt x="1876" y="882"/>
                </a:lnTo>
                <a:lnTo>
                  <a:pt x="1867" y="891"/>
                </a:lnTo>
                <a:lnTo>
                  <a:pt x="1851" y="906"/>
                </a:lnTo>
                <a:lnTo>
                  <a:pt x="1827" y="926"/>
                </a:lnTo>
                <a:lnTo>
                  <a:pt x="1798" y="951"/>
                </a:lnTo>
                <a:lnTo>
                  <a:pt x="1763" y="978"/>
                </a:lnTo>
                <a:lnTo>
                  <a:pt x="1723" y="1011"/>
                </a:lnTo>
                <a:lnTo>
                  <a:pt x="1678" y="1046"/>
                </a:lnTo>
                <a:lnTo>
                  <a:pt x="1629" y="1082"/>
                </a:lnTo>
                <a:lnTo>
                  <a:pt x="1572" y="1119"/>
                </a:lnTo>
                <a:lnTo>
                  <a:pt x="1512" y="1159"/>
                </a:lnTo>
                <a:lnTo>
                  <a:pt x="1446" y="1199"/>
                </a:lnTo>
                <a:lnTo>
                  <a:pt x="1377" y="1237"/>
                </a:lnTo>
                <a:lnTo>
                  <a:pt x="1304" y="1275"/>
                </a:lnTo>
                <a:lnTo>
                  <a:pt x="1226" y="1314"/>
                </a:lnTo>
                <a:lnTo>
                  <a:pt x="1146" y="1348"/>
                </a:lnTo>
                <a:lnTo>
                  <a:pt x="1060" y="1383"/>
                </a:lnTo>
                <a:lnTo>
                  <a:pt x="942" y="1425"/>
                </a:lnTo>
                <a:lnTo>
                  <a:pt x="831" y="1461"/>
                </a:lnTo>
                <a:lnTo>
                  <a:pt x="727" y="1494"/>
                </a:lnTo>
                <a:lnTo>
                  <a:pt x="632" y="1521"/>
                </a:lnTo>
                <a:lnTo>
                  <a:pt x="546" y="1543"/>
                </a:lnTo>
                <a:lnTo>
                  <a:pt x="466" y="1561"/>
                </a:lnTo>
                <a:lnTo>
                  <a:pt x="395" y="1576"/>
                </a:lnTo>
                <a:lnTo>
                  <a:pt x="333" y="1589"/>
                </a:lnTo>
                <a:lnTo>
                  <a:pt x="277" y="1598"/>
                </a:lnTo>
                <a:lnTo>
                  <a:pt x="229" y="1603"/>
                </a:lnTo>
                <a:lnTo>
                  <a:pt x="189" y="1609"/>
                </a:lnTo>
                <a:lnTo>
                  <a:pt x="155" y="1611"/>
                </a:lnTo>
                <a:lnTo>
                  <a:pt x="129" y="1612"/>
                </a:lnTo>
                <a:lnTo>
                  <a:pt x="113" y="1612"/>
                </a:lnTo>
                <a:lnTo>
                  <a:pt x="102" y="1612"/>
                </a:lnTo>
                <a:lnTo>
                  <a:pt x="98" y="1612"/>
                </a:lnTo>
                <a:lnTo>
                  <a:pt x="64" y="1611"/>
                </a:lnTo>
                <a:lnTo>
                  <a:pt x="38" y="1605"/>
                </a:lnTo>
                <a:lnTo>
                  <a:pt x="20" y="1594"/>
                </a:lnTo>
                <a:lnTo>
                  <a:pt x="7" y="1580"/>
                </a:lnTo>
                <a:lnTo>
                  <a:pt x="2" y="1563"/>
                </a:lnTo>
                <a:lnTo>
                  <a:pt x="0" y="1543"/>
                </a:lnTo>
                <a:lnTo>
                  <a:pt x="7" y="496"/>
                </a:lnTo>
                <a:lnTo>
                  <a:pt x="7" y="477"/>
                </a:lnTo>
                <a:lnTo>
                  <a:pt x="9" y="461"/>
                </a:lnTo>
                <a:lnTo>
                  <a:pt x="14" y="445"/>
                </a:lnTo>
                <a:lnTo>
                  <a:pt x="24" y="430"/>
                </a:lnTo>
                <a:lnTo>
                  <a:pt x="38" y="419"/>
                </a:lnTo>
                <a:lnTo>
                  <a:pt x="58" y="412"/>
                </a:lnTo>
                <a:lnTo>
                  <a:pt x="87" y="408"/>
                </a:lnTo>
                <a:lnTo>
                  <a:pt x="151" y="403"/>
                </a:lnTo>
                <a:lnTo>
                  <a:pt x="202" y="399"/>
                </a:lnTo>
                <a:lnTo>
                  <a:pt x="246" y="392"/>
                </a:lnTo>
                <a:lnTo>
                  <a:pt x="277" y="386"/>
                </a:lnTo>
                <a:lnTo>
                  <a:pt x="299" y="381"/>
                </a:lnTo>
                <a:lnTo>
                  <a:pt x="313" y="377"/>
                </a:lnTo>
                <a:lnTo>
                  <a:pt x="317" y="377"/>
                </a:lnTo>
                <a:lnTo>
                  <a:pt x="341" y="368"/>
                </a:lnTo>
                <a:lnTo>
                  <a:pt x="366" y="355"/>
                </a:lnTo>
                <a:lnTo>
                  <a:pt x="392" y="337"/>
                </a:lnTo>
                <a:lnTo>
                  <a:pt x="415" y="312"/>
                </a:lnTo>
                <a:lnTo>
                  <a:pt x="435" y="282"/>
                </a:lnTo>
                <a:lnTo>
                  <a:pt x="448" y="246"/>
                </a:lnTo>
                <a:lnTo>
                  <a:pt x="483" y="89"/>
                </a:lnTo>
                <a:lnTo>
                  <a:pt x="492" y="68"/>
                </a:lnTo>
                <a:lnTo>
                  <a:pt x="506" y="51"/>
                </a:lnTo>
                <a:lnTo>
                  <a:pt x="525" y="46"/>
                </a:lnTo>
                <a:lnTo>
                  <a:pt x="545" y="46"/>
                </a:lnTo>
                <a:lnTo>
                  <a:pt x="566" y="57"/>
                </a:lnTo>
                <a:lnTo>
                  <a:pt x="730" y="168"/>
                </a:lnTo>
                <a:lnTo>
                  <a:pt x="767" y="180"/>
                </a:lnTo>
                <a:lnTo>
                  <a:pt x="803" y="182"/>
                </a:lnTo>
                <a:lnTo>
                  <a:pt x="840" y="173"/>
                </a:lnTo>
                <a:lnTo>
                  <a:pt x="876" y="159"/>
                </a:lnTo>
                <a:lnTo>
                  <a:pt x="913" y="137"/>
                </a:lnTo>
                <a:lnTo>
                  <a:pt x="947" y="109"/>
                </a:lnTo>
                <a:lnTo>
                  <a:pt x="984" y="82"/>
                </a:lnTo>
                <a:lnTo>
                  <a:pt x="1016" y="51"/>
                </a:lnTo>
                <a:lnTo>
                  <a:pt x="1051" y="24"/>
                </a:lnTo>
                <a:lnTo>
                  <a:pt x="1071" y="9"/>
                </a:lnTo>
                <a:lnTo>
                  <a:pt x="1093" y="2"/>
                </a:lnTo>
                <a:lnTo>
                  <a:pt x="1115" y="0"/>
                </a:lnTo>
                <a:close/>
              </a:path>
            </a:pathLst>
          </a:custGeom>
          <a:solidFill>
            <a:srgbClr val="A0EEA4"/>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 name="Freeform 10">
            <a:extLst>
              <a:ext uri="{FF2B5EF4-FFF2-40B4-BE49-F238E27FC236}">
                <a16:creationId xmlns:a16="http://schemas.microsoft.com/office/drawing/2014/main" id="{00000000-0008-0000-0000-000009000000}"/>
              </a:ext>
            </a:extLst>
          </xdr:cNvPr>
          <xdr:cNvSpPr>
            <a:spLocks/>
          </xdr:cNvSpPr>
        </xdr:nvSpPr>
        <xdr:spPr bwMode="auto">
          <a:xfrm>
            <a:off x="4502944" y="4878387"/>
            <a:ext cx="1531938" cy="1293813"/>
          </a:xfrm>
          <a:custGeom>
            <a:avLst/>
            <a:gdLst>
              <a:gd name="T0" fmla="*/ 843 w 1929"/>
              <a:gd name="T1" fmla="*/ 2 h 1631"/>
              <a:gd name="T2" fmla="*/ 885 w 1929"/>
              <a:gd name="T3" fmla="*/ 30 h 1631"/>
              <a:gd name="T4" fmla="*/ 965 w 1929"/>
              <a:gd name="T5" fmla="*/ 97 h 1631"/>
              <a:gd name="T6" fmla="*/ 1024 w 1929"/>
              <a:gd name="T7" fmla="*/ 141 h 1631"/>
              <a:gd name="T8" fmla="*/ 1058 w 1929"/>
              <a:gd name="T9" fmla="*/ 164 h 1631"/>
              <a:gd name="T10" fmla="*/ 1071 w 1929"/>
              <a:gd name="T11" fmla="*/ 170 h 1631"/>
              <a:gd name="T12" fmla="*/ 1120 w 1929"/>
              <a:gd name="T13" fmla="*/ 190 h 1631"/>
              <a:gd name="T14" fmla="*/ 1186 w 1929"/>
              <a:gd name="T15" fmla="*/ 195 h 1631"/>
              <a:gd name="T16" fmla="*/ 1255 w 1929"/>
              <a:gd name="T17" fmla="*/ 172 h 1631"/>
              <a:gd name="T18" fmla="*/ 1413 w 1929"/>
              <a:gd name="T19" fmla="*/ 75 h 1631"/>
              <a:gd name="T20" fmla="*/ 1452 w 1929"/>
              <a:gd name="T21" fmla="*/ 82 h 1631"/>
              <a:gd name="T22" fmla="*/ 1474 w 1929"/>
              <a:gd name="T23" fmla="*/ 121 h 1631"/>
              <a:gd name="T24" fmla="*/ 1525 w 1929"/>
              <a:gd name="T25" fmla="*/ 345 h 1631"/>
              <a:gd name="T26" fmla="*/ 1566 w 1929"/>
              <a:gd name="T27" fmla="*/ 387 h 1631"/>
              <a:gd name="T28" fmla="*/ 1625 w 1929"/>
              <a:gd name="T29" fmla="*/ 412 h 1631"/>
              <a:gd name="T30" fmla="*/ 1694 w 1929"/>
              <a:gd name="T31" fmla="*/ 427 h 1631"/>
              <a:gd name="T32" fmla="*/ 1767 w 1929"/>
              <a:gd name="T33" fmla="*/ 434 h 1631"/>
              <a:gd name="T34" fmla="*/ 1840 w 1929"/>
              <a:gd name="T35" fmla="*/ 440 h 1631"/>
              <a:gd name="T36" fmla="*/ 1885 w 1929"/>
              <a:gd name="T37" fmla="*/ 454 h 1631"/>
              <a:gd name="T38" fmla="*/ 1913 w 1929"/>
              <a:gd name="T39" fmla="*/ 489 h 1631"/>
              <a:gd name="T40" fmla="*/ 1929 w 1929"/>
              <a:gd name="T41" fmla="*/ 1560 h 1631"/>
              <a:gd name="T42" fmla="*/ 1924 w 1929"/>
              <a:gd name="T43" fmla="*/ 1595 h 1631"/>
              <a:gd name="T44" fmla="*/ 1900 w 1929"/>
              <a:gd name="T45" fmla="*/ 1618 h 1631"/>
              <a:gd name="T46" fmla="*/ 1854 w 1929"/>
              <a:gd name="T47" fmla="*/ 1631 h 1631"/>
              <a:gd name="T48" fmla="*/ 1814 w 1929"/>
              <a:gd name="T49" fmla="*/ 1631 h 1631"/>
              <a:gd name="T50" fmla="*/ 1761 w 1929"/>
              <a:gd name="T51" fmla="*/ 1627 h 1631"/>
              <a:gd name="T52" fmla="*/ 1665 w 1929"/>
              <a:gd name="T53" fmla="*/ 1620 h 1631"/>
              <a:gd name="T54" fmla="*/ 1530 w 1929"/>
              <a:gd name="T55" fmla="*/ 1602 h 1631"/>
              <a:gd name="T56" fmla="*/ 1368 w 1929"/>
              <a:gd name="T57" fmla="*/ 1569 h 1631"/>
              <a:gd name="T58" fmla="*/ 1184 w 1929"/>
              <a:gd name="T59" fmla="*/ 1520 h 1631"/>
              <a:gd name="T60" fmla="*/ 987 w 1929"/>
              <a:gd name="T61" fmla="*/ 1451 h 1631"/>
              <a:gd name="T62" fmla="*/ 763 w 1929"/>
              <a:gd name="T63" fmla="*/ 1350 h 1631"/>
              <a:gd name="T64" fmla="*/ 554 w 1929"/>
              <a:gd name="T65" fmla="*/ 1241 h 1631"/>
              <a:gd name="T66" fmla="*/ 384 w 1929"/>
              <a:gd name="T67" fmla="*/ 1143 h 1631"/>
              <a:gd name="T68" fmla="*/ 253 w 1929"/>
              <a:gd name="T69" fmla="*/ 1057 h 1631"/>
              <a:gd name="T70" fmla="*/ 155 w 1929"/>
              <a:gd name="T71" fmla="*/ 988 h 1631"/>
              <a:gd name="T72" fmla="*/ 89 w 1929"/>
              <a:gd name="T73" fmla="*/ 935 h 1631"/>
              <a:gd name="T74" fmla="*/ 53 w 1929"/>
              <a:gd name="T75" fmla="*/ 902 h 1631"/>
              <a:gd name="T76" fmla="*/ 42 w 1929"/>
              <a:gd name="T77" fmla="*/ 890 h 1631"/>
              <a:gd name="T78" fmla="*/ 5 w 1929"/>
              <a:gd name="T79" fmla="*/ 842 h 1631"/>
              <a:gd name="T80" fmla="*/ 2 w 1929"/>
              <a:gd name="T81" fmla="*/ 804 h 1631"/>
              <a:gd name="T82" fmla="*/ 22 w 1929"/>
              <a:gd name="T83" fmla="*/ 771 h 1631"/>
              <a:gd name="T84" fmla="*/ 779 w 1929"/>
              <a:gd name="T85" fmla="*/ 22 h 1631"/>
              <a:gd name="T86" fmla="*/ 809 w 1929"/>
              <a:gd name="T87" fmla="*/ 4 h 16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929" h="1631">
                <a:moveTo>
                  <a:pt x="825" y="0"/>
                </a:moveTo>
                <a:lnTo>
                  <a:pt x="843" y="2"/>
                </a:lnTo>
                <a:lnTo>
                  <a:pt x="863" y="11"/>
                </a:lnTo>
                <a:lnTo>
                  <a:pt x="885" y="30"/>
                </a:lnTo>
                <a:lnTo>
                  <a:pt x="927" y="66"/>
                </a:lnTo>
                <a:lnTo>
                  <a:pt x="965" y="97"/>
                </a:lnTo>
                <a:lnTo>
                  <a:pt x="996" y="123"/>
                </a:lnTo>
                <a:lnTo>
                  <a:pt x="1024" y="141"/>
                </a:lnTo>
                <a:lnTo>
                  <a:pt x="1044" y="155"/>
                </a:lnTo>
                <a:lnTo>
                  <a:pt x="1058" y="164"/>
                </a:lnTo>
                <a:lnTo>
                  <a:pt x="1067" y="168"/>
                </a:lnTo>
                <a:lnTo>
                  <a:pt x="1071" y="170"/>
                </a:lnTo>
                <a:lnTo>
                  <a:pt x="1093" y="181"/>
                </a:lnTo>
                <a:lnTo>
                  <a:pt x="1120" y="190"/>
                </a:lnTo>
                <a:lnTo>
                  <a:pt x="1151" y="195"/>
                </a:lnTo>
                <a:lnTo>
                  <a:pt x="1186" y="195"/>
                </a:lnTo>
                <a:lnTo>
                  <a:pt x="1220" y="188"/>
                </a:lnTo>
                <a:lnTo>
                  <a:pt x="1255" y="172"/>
                </a:lnTo>
                <a:lnTo>
                  <a:pt x="1392" y="84"/>
                </a:lnTo>
                <a:lnTo>
                  <a:pt x="1413" y="75"/>
                </a:lnTo>
                <a:lnTo>
                  <a:pt x="1433" y="75"/>
                </a:lnTo>
                <a:lnTo>
                  <a:pt x="1452" y="82"/>
                </a:lnTo>
                <a:lnTo>
                  <a:pt x="1464" y="97"/>
                </a:lnTo>
                <a:lnTo>
                  <a:pt x="1474" y="121"/>
                </a:lnTo>
                <a:lnTo>
                  <a:pt x="1510" y="316"/>
                </a:lnTo>
                <a:lnTo>
                  <a:pt x="1525" y="345"/>
                </a:lnTo>
                <a:lnTo>
                  <a:pt x="1543" y="368"/>
                </a:lnTo>
                <a:lnTo>
                  <a:pt x="1566" y="387"/>
                </a:lnTo>
                <a:lnTo>
                  <a:pt x="1594" y="401"/>
                </a:lnTo>
                <a:lnTo>
                  <a:pt x="1625" y="412"/>
                </a:lnTo>
                <a:lnTo>
                  <a:pt x="1658" y="421"/>
                </a:lnTo>
                <a:lnTo>
                  <a:pt x="1694" y="427"/>
                </a:lnTo>
                <a:lnTo>
                  <a:pt x="1730" y="430"/>
                </a:lnTo>
                <a:lnTo>
                  <a:pt x="1767" y="434"/>
                </a:lnTo>
                <a:lnTo>
                  <a:pt x="1803" y="436"/>
                </a:lnTo>
                <a:lnTo>
                  <a:pt x="1840" y="440"/>
                </a:lnTo>
                <a:lnTo>
                  <a:pt x="1863" y="443"/>
                </a:lnTo>
                <a:lnTo>
                  <a:pt x="1885" y="454"/>
                </a:lnTo>
                <a:lnTo>
                  <a:pt x="1902" y="469"/>
                </a:lnTo>
                <a:lnTo>
                  <a:pt x="1913" y="489"/>
                </a:lnTo>
                <a:lnTo>
                  <a:pt x="1916" y="512"/>
                </a:lnTo>
                <a:lnTo>
                  <a:pt x="1929" y="1560"/>
                </a:lnTo>
                <a:lnTo>
                  <a:pt x="1929" y="1578"/>
                </a:lnTo>
                <a:lnTo>
                  <a:pt x="1924" y="1595"/>
                </a:lnTo>
                <a:lnTo>
                  <a:pt x="1914" y="1607"/>
                </a:lnTo>
                <a:lnTo>
                  <a:pt x="1900" y="1618"/>
                </a:lnTo>
                <a:lnTo>
                  <a:pt x="1880" y="1626"/>
                </a:lnTo>
                <a:lnTo>
                  <a:pt x="1854" y="1631"/>
                </a:lnTo>
                <a:lnTo>
                  <a:pt x="1822" y="1631"/>
                </a:lnTo>
                <a:lnTo>
                  <a:pt x="1814" y="1631"/>
                </a:lnTo>
                <a:lnTo>
                  <a:pt x="1794" y="1629"/>
                </a:lnTo>
                <a:lnTo>
                  <a:pt x="1761" y="1627"/>
                </a:lnTo>
                <a:lnTo>
                  <a:pt x="1718" y="1626"/>
                </a:lnTo>
                <a:lnTo>
                  <a:pt x="1665" y="1620"/>
                </a:lnTo>
                <a:lnTo>
                  <a:pt x="1601" y="1611"/>
                </a:lnTo>
                <a:lnTo>
                  <a:pt x="1530" y="1602"/>
                </a:lnTo>
                <a:lnTo>
                  <a:pt x="1452" y="1587"/>
                </a:lnTo>
                <a:lnTo>
                  <a:pt x="1368" y="1569"/>
                </a:lnTo>
                <a:lnTo>
                  <a:pt x="1279" y="1547"/>
                </a:lnTo>
                <a:lnTo>
                  <a:pt x="1184" y="1520"/>
                </a:lnTo>
                <a:lnTo>
                  <a:pt x="1086" y="1489"/>
                </a:lnTo>
                <a:lnTo>
                  <a:pt x="987" y="1451"/>
                </a:lnTo>
                <a:lnTo>
                  <a:pt x="885" y="1407"/>
                </a:lnTo>
                <a:lnTo>
                  <a:pt x="763" y="1350"/>
                </a:lnTo>
                <a:lnTo>
                  <a:pt x="654" y="1294"/>
                </a:lnTo>
                <a:lnTo>
                  <a:pt x="554" y="1241"/>
                </a:lnTo>
                <a:lnTo>
                  <a:pt x="464" y="1190"/>
                </a:lnTo>
                <a:lnTo>
                  <a:pt x="384" y="1143"/>
                </a:lnTo>
                <a:lnTo>
                  <a:pt x="313" y="1099"/>
                </a:lnTo>
                <a:lnTo>
                  <a:pt x="253" y="1057"/>
                </a:lnTo>
                <a:lnTo>
                  <a:pt x="200" y="1021"/>
                </a:lnTo>
                <a:lnTo>
                  <a:pt x="155" y="988"/>
                </a:lnTo>
                <a:lnTo>
                  <a:pt x="118" y="959"/>
                </a:lnTo>
                <a:lnTo>
                  <a:pt x="89" y="935"/>
                </a:lnTo>
                <a:lnTo>
                  <a:pt x="67" y="915"/>
                </a:lnTo>
                <a:lnTo>
                  <a:pt x="53" y="902"/>
                </a:lnTo>
                <a:lnTo>
                  <a:pt x="43" y="893"/>
                </a:lnTo>
                <a:lnTo>
                  <a:pt x="42" y="890"/>
                </a:lnTo>
                <a:lnTo>
                  <a:pt x="20" y="864"/>
                </a:lnTo>
                <a:lnTo>
                  <a:pt x="5" y="842"/>
                </a:lnTo>
                <a:lnTo>
                  <a:pt x="0" y="822"/>
                </a:lnTo>
                <a:lnTo>
                  <a:pt x="2" y="804"/>
                </a:lnTo>
                <a:lnTo>
                  <a:pt x="9" y="787"/>
                </a:lnTo>
                <a:lnTo>
                  <a:pt x="22" y="771"/>
                </a:lnTo>
                <a:lnTo>
                  <a:pt x="767" y="35"/>
                </a:lnTo>
                <a:lnTo>
                  <a:pt x="779" y="22"/>
                </a:lnTo>
                <a:lnTo>
                  <a:pt x="794" y="11"/>
                </a:lnTo>
                <a:lnTo>
                  <a:pt x="809" y="4"/>
                </a:lnTo>
                <a:lnTo>
                  <a:pt x="825" y="0"/>
                </a:lnTo>
                <a:close/>
              </a:path>
            </a:pathLst>
          </a:custGeom>
          <a:solidFill>
            <a:schemeClr val="tx2">
              <a:lumMod val="40000"/>
              <a:lumOff val="60000"/>
            </a:schemeClr>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 name="Freeform 11">
            <a:extLst>
              <a:ext uri="{FF2B5EF4-FFF2-40B4-BE49-F238E27FC236}">
                <a16:creationId xmlns:a16="http://schemas.microsoft.com/office/drawing/2014/main" id="{00000000-0008-0000-0000-00000A000000}"/>
              </a:ext>
            </a:extLst>
          </xdr:cNvPr>
          <xdr:cNvSpPr>
            <a:spLocks/>
          </xdr:cNvSpPr>
        </xdr:nvSpPr>
        <xdr:spPr bwMode="auto">
          <a:xfrm>
            <a:off x="3725069" y="3879849"/>
            <a:ext cx="1281113" cy="1531938"/>
          </a:xfrm>
          <a:custGeom>
            <a:avLst/>
            <a:gdLst>
              <a:gd name="T0" fmla="*/ 1116 w 1614"/>
              <a:gd name="T1" fmla="*/ 6 h 1930"/>
              <a:gd name="T2" fmla="*/ 1153 w 1614"/>
              <a:gd name="T3" fmla="*/ 10 h 1930"/>
              <a:gd name="T4" fmla="*/ 1182 w 1614"/>
              <a:gd name="T5" fmla="*/ 22 h 1930"/>
              <a:gd name="T6" fmla="*/ 1202 w 1614"/>
              <a:gd name="T7" fmla="*/ 59 h 1930"/>
              <a:gd name="T8" fmla="*/ 1209 w 1614"/>
              <a:gd name="T9" fmla="*/ 150 h 1930"/>
              <a:gd name="T10" fmla="*/ 1220 w 1614"/>
              <a:gd name="T11" fmla="*/ 245 h 1930"/>
              <a:gd name="T12" fmla="*/ 1231 w 1614"/>
              <a:gd name="T13" fmla="*/ 299 h 1930"/>
              <a:gd name="T14" fmla="*/ 1237 w 1614"/>
              <a:gd name="T15" fmla="*/ 316 h 1930"/>
              <a:gd name="T16" fmla="*/ 1257 w 1614"/>
              <a:gd name="T17" fmla="*/ 365 h 1930"/>
              <a:gd name="T18" fmla="*/ 1300 w 1614"/>
              <a:gd name="T19" fmla="*/ 416 h 1930"/>
              <a:gd name="T20" fmla="*/ 1366 w 1614"/>
              <a:gd name="T21" fmla="*/ 449 h 1930"/>
              <a:gd name="T22" fmla="*/ 1546 w 1614"/>
              <a:gd name="T23" fmla="*/ 490 h 1930"/>
              <a:gd name="T24" fmla="*/ 1568 w 1614"/>
              <a:gd name="T25" fmla="*/ 523 h 1930"/>
              <a:gd name="T26" fmla="*/ 1557 w 1614"/>
              <a:gd name="T27" fmla="*/ 565 h 1930"/>
              <a:gd name="T28" fmla="*/ 1433 w 1614"/>
              <a:gd name="T29" fmla="*/ 767 h 1930"/>
              <a:gd name="T30" fmla="*/ 1439 w 1614"/>
              <a:gd name="T31" fmla="*/ 840 h 1930"/>
              <a:gd name="T32" fmla="*/ 1477 w 1614"/>
              <a:gd name="T33" fmla="*/ 911 h 1930"/>
              <a:gd name="T34" fmla="*/ 1532 w 1614"/>
              <a:gd name="T35" fmla="*/ 982 h 1930"/>
              <a:gd name="T36" fmla="*/ 1590 w 1614"/>
              <a:gd name="T37" fmla="*/ 1050 h 1930"/>
              <a:gd name="T38" fmla="*/ 1612 w 1614"/>
              <a:gd name="T39" fmla="*/ 1092 h 1930"/>
              <a:gd name="T40" fmla="*/ 1606 w 1614"/>
              <a:gd name="T41" fmla="*/ 1137 h 1930"/>
              <a:gd name="T42" fmla="*/ 861 w 1614"/>
              <a:gd name="T43" fmla="*/ 1906 h 1930"/>
              <a:gd name="T44" fmla="*/ 834 w 1614"/>
              <a:gd name="T45" fmla="*/ 1926 h 1930"/>
              <a:gd name="T46" fmla="*/ 799 w 1614"/>
              <a:gd name="T47" fmla="*/ 1928 h 1930"/>
              <a:gd name="T48" fmla="*/ 759 w 1614"/>
              <a:gd name="T49" fmla="*/ 1902 h 1930"/>
              <a:gd name="T50" fmla="*/ 732 w 1614"/>
              <a:gd name="T51" fmla="*/ 1877 h 1930"/>
              <a:gd name="T52" fmla="*/ 706 w 1614"/>
              <a:gd name="T53" fmla="*/ 1850 h 1930"/>
              <a:gd name="T54" fmla="*/ 663 w 1614"/>
              <a:gd name="T55" fmla="*/ 1799 h 1930"/>
              <a:gd name="T56" fmla="*/ 603 w 1614"/>
              <a:gd name="T57" fmla="*/ 1724 h 1930"/>
              <a:gd name="T58" fmla="*/ 532 w 1614"/>
              <a:gd name="T59" fmla="*/ 1627 h 1930"/>
              <a:gd name="T60" fmla="*/ 455 w 1614"/>
              <a:gd name="T61" fmla="*/ 1513 h 1930"/>
              <a:gd name="T62" fmla="*/ 377 w 1614"/>
              <a:gd name="T63" fmla="*/ 1378 h 1930"/>
              <a:gd name="T64" fmla="*/ 300 w 1614"/>
              <a:gd name="T65" fmla="*/ 1227 h 1930"/>
              <a:gd name="T66" fmla="*/ 231 w 1614"/>
              <a:gd name="T67" fmla="*/ 1061 h 1930"/>
              <a:gd name="T68" fmla="*/ 151 w 1614"/>
              <a:gd name="T69" fmla="*/ 831 h 1930"/>
              <a:gd name="T70" fmla="*/ 92 w 1614"/>
              <a:gd name="T71" fmla="*/ 633 h 1930"/>
              <a:gd name="T72" fmla="*/ 51 w 1614"/>
              <a:gd name="T73" fmla="*/ 467 h 1930"/>
              <a:gd name="T74" fmla="*/ 25 w 1614"/>
              <a:gd name="T75" fmla="*/ 332 h 1930"/>
              <a:gd name="T76" fmla="*/ 9 w 1614"/>
              <a:gd name="T77" fmla="*/ 230 h 1930"/>
              <a:gd name="T78" fmla="*/ 1 w 1614"/>
              <a:gd name="T79" fmla="*/ 155 h 1930"/>
              <a:gd name="T80" fmla="*/ 0 w 1614"/>
              <a:gd name="T81" fmla="*/ 112 h 1930"/>
              <a:gd name="T82" fmla="*/ 0 w 1614"/>
              <a:gd name="T83" fmla="*/ 99 h 1930"/>
              <a:gd name="T84" fmla="*/ 9 w 1614"/>
              <a:gd name="T85" fmla="*/ 39 h 1930"/>
              <a:gd name="T86" fmla="*/ 32 w 1614"/>
              <a:gd name="T87" fmla="*/ 8 h 1930"/>
              <a:gd name="T88" fmla="*/ 71 w 1614"/>
              <a:gd name="T89" fmla="*/ 0 h 19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14" h="1930">
                <a:moveTo>
                  <a:pt x="71" y="0"/>
                </a:moveTo>
                <a:lnTo>
                  <a:pt x="1116" y="6"/>
                </a:lnTo>
                <a:lnTo>
                  <a:pt x="1135" y="8"/>
                </a:lnTo>
                <a:lnTo>
                  <a:pt x="1153" y="10"/>
                </a:lnTo>
                <a:lnTo>
                  <a:pt x="1169" y="13"/>
                </a:lnTo>
                <a:lnTo>
                  <a:pt x="1182" y="22"/>
                </a:lnTo>
                <a:lnTo>
                  <a:pt x="1193" y="37"/>
                </a:lnTo>
                <a:lnTo>
                  <a:pt x="1202" y="59"/>
                </a:lnTo>
                <a:lnTo>
                  <a:pt x="1206" y="86"/>
                </a:lnTo>
                <a:lnTo>
                  <a:pt x="1209" y="150"/>
                </a:lnTo>
                <a:lnTo>
                  <a:pt x="1215" y="203"/>
                </a:lnTo>
                <a:lnTo>
                  <a:pt x="1220" y="245"/>
                </a:lnTo>
                <a:lnTo>
                  <a:pt x="1226" y="277"/>
                </a:lnTo>
                <a:lnTo>
                  <a:pt x="1231" y="299"/>
                </a:lnTo>
                <a:lnTo>
                  <a:pt x="1235" y="312"/>
                </a:lnTo>
                <a:lnTo>
                  <a:pt x="1237" y="316"/>
                </a:lnTo>
                <a:lnTo>
                  <a:pt x="1244" y="339"/>
                </a:lnTo>
                <a:lnTo>
                  <a:pt x="1257" y="365"/>
                </a:lnTo>
                <a:lnTo>
                  <a:pt x="1277" y="392"/>
                </a:lnTo>
                <a:lnTo>
                  <a:pt x="1300" y="416"/>
                </a:lnTo>
                <a:lnTo>
                  <a:pt x="1331" y="436"/>
                </a:lnTo>
                <a:lnTo>
                  <a:pt x="1366" y="449"/>
                </a:lnTo>
                <a:lnTo>
                  <a:pt x="1524" y="483"/>
                </a:lnTo>
                <a:lnTo>
                  <a:pt x="1546" y="490"/>
                </a:lnTo>
                <a:lnTo>
                  <a:pt x="1561" y="505"/>
                </a:lnTo>
                <a:lnTo>
                  <a:pt x="1568" y="523"/>
                </a:lnTo>
                <a:lnTo>
                  <a:pt x="1566" y="543"/>
                </a:lnTo>
                <a:lnTo>
                  <a:pt x="1557" y="565"/>
                </a:lnTo>
                <a:lnTo>
                  <a:pt x="1444" y="729"/>
                </a:lnTo>
                <a:lnTo>
                  <a:pt x="1433" y="767"/>
                </a:lnTo>
                <a:lnTo>
                  <a:pt x="1432" y="804"/>
                </a:lnTo>
                <a:lnTo>
                  <a:pt x="1439" y="840"/>
                </a:lnTo>
                <a:lnTo>
                  <a:pt x="1455" y="877"/>
                </a:lnTo>
                <a:lnTo>
                  <a:pt x="1477" y="911"/>
                </a:lnTo>
                <a:lnTo>
                  <a:pt x="1503" y="948"/>
                </a:lnTo>
                <a:lnTo>
                  <a:pt x="1532" y="982"/>
                </a:lnTo>
                <a:lnTo>
                  <a:pt x="1561" y="1017"/>
                </a:lnTo>
                <a:lnTo>
                  <a:pt x="1590" y="1050"/>
                </a:lnTo>
                <a:lnTo>
                  <a:pt x="1605" y="1070"/>
                </a:lnTo>
                <a:lnTo>
                  <a:pt x="1612" y="1092"/>
                </a:lnTo>
                <a:lnTo>
                  <a:pt x="1614" y="1115"/>
                </a:lnTo>
                <a:lnTo>
                  <a:pt x="1606" y="1137"/>
                </a:lnTo>
                <a:lnTo>
                  <a:pt x="1594" y="1157"/>
                </a:lnTo>
                <a:lnTo>
                  <a:pt x="861" y="1906"/>
                </a:lnTo>
                <a:lnTo>
                  <a:pt x="849" y="1919"/>
                </a:lnTo>
                <a:lnTo>
                  <a:pt x="834" y="1926"/>
                </a:lnTo>
                <a:lnTo>
                  <a:pt x="818" y="1930"/>
                </a:lnTo>
                <a:lnTo>
                  <a:pt x="799" y="1928"/>
                </a:lnTo>
                <a:lnTo>
                  <a:pt x="781" y="1919"/>
                </a:lnTo>
                <a:lnTo>
                  <a:pt x="759" y="1902"/>
                </a:lnTo>
                <a:lnTo>
                  <a:pt x="736" y="1881"/>
                </a:lnTo>
                <a:lnTo>
                  <a:pt x="732" y="1877"/>
                </a:lnTo>
                <a:lnTo>
                  <a:pt x="723" y="1866"/>
                </a:lnTo>
                <a:lnTo>
                  <a:pt x="706" y="1850"/>
                </a:lnTo>
                <a:lnTo>
                  <a:pt x="686" y="1828"/>
                </a:lnTo>
                <a:lnTo>
                  <a:pt x="663" y="1799"/>
                </a:lnTo>
                <a:lnTo>
                  <a:pt x="634" y="1764"/>
                </a:lnTo>
                <a:lnTo>
                  <a:pt x="603" y="1724"/>
                </a:lnTo>
                <a:lnTo>
                  <a:pt x="568" y="1678"/>
                </a:lnTo>
                <a:lnTo>
                  <a:pt x="532" y="1627"/>
                </a:lnTo>
                <a:lnTo>
                  <a:pt x="493" y="1573"/>
                </a:lnTo>
                <a:lnTo>
                  <a:pt x="455" y="1513"/>
                </a:lnTo>
                <a:lnTo>
                  <a:pt x="415" y="1447"/>
                </a:lnTo>
                <a:lnTo>
                  <a:pt x="377" y="1378"/>
                </a:lnTo>
                <a:lnTo>
                  <a:pt x="337" y="1303"/>
                </a:lnTo>
                <a:lnTo>
                  <a:pt x="300" y="1227"/>
                </a:lnTo>
                <a:lnTo>
                  <a:pt x="264" y="1146"/>
                </a:lnTo>
                <a:lnTo>
                  <a:pt x="231" y="1061"/>
                </a:lnTo>
                <a:lnTo>
                  <a:pt x="189" y="942"/>
                </a:lnTo>
                <a:lnTo>
                  <a:pt x="151" y="831"/>
                </a:lnTo>
                <a:lnTo>
                  <a:pt x="120" y="727"/>
                </a:lnTo>
                <a:lnTo>
                  <a:pt x="92" y="633"/>
                </a:lnTo>
                <a:lnTo>
                  <a:pt x="71" y="547"/>
                </a:lnTo>
                <a:lnTo>
                  <a:pt x="51" y="467"/>
                </a:lnTo>
                <a:lnTo>
                  <a:pt x="36" y="396"/>
                </a:lnTo>
                <a:lnTo>
                  <a:pt x="25" y="332"/>
                </a:lnTo>
                <a:lnTo>
                  <a:pt x="16" y="277"/>
                </a:lnTo>
                <a:lnTo>
                  <a:pt x="9" y="230"/>
                </a:lnTo>
                <a:lnTo>
                  <a:pt x="5" y="188"/>
                </a:lnTo>
                <a:lnTo>
                  <a:pt x="1" y="155"/>
                </a:lnTo>
                <a:lnTo>
                  <a:pt x="0" y="130"/>
                </a:lnTo>
                <a:lnTo>
                  <a:pt x="0" y="112"/>
                </a:lnTo>
                <a:lnTo>
                  <a:pt x="0" y="101"/>
                </a:lnTo>
                <a:lnTo>
                  <a:pt x="0" y="99"/>
                </a:lnTo>
                <a:lnTo>
                  <a:pt x="1" y="64"/>
                </a:lnTo>
                <a:lnTo>
                  <a:pt x="9" y="39"/>
                </a:lnTo>
                <a:lnTo>
                  <a:pt x="18" y="20"/>
                </a:lnTo>
                <a:lnTo>
                  <a:pt x="32" y="8"/>
                </a:lnTo>
                <a:lnTo>
                  <a:pt x="49" y="2"/>
                </a:lnTo>
                <a:lnTo>
                  <a:pt x="71" y="0"/>
                </a:lnTo>
                <a:close/>
              </a:path>
            </a:pathLst>
          </a:custGeom>
          <a:solidFill>
            <a:srgbClr val="00B0F0"/>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 name="Freeform 12">
            <a:extLst>
              <a:ext uri="{FF2B5EF4-FFF2-40B4-BE49-F238E27FC236}">
                <a16:creationId xmlns:a16="http://schemas.microsoft.com/office/drawing/2014/main" id="{00000000-0008-0000-0000-00000B000000}"/>
              </a:ext>
            </a:extLst>
          </xdr:cNvPr>
          <xdr:cNvSpPr>
            <a:spLocks/>
          </xdr:cNvSpPr>
        </xdr:nvSpPr>
        <xdr:spPr bwMode="auto">
          <a:xfrm>
            <a:off x="3713956" y="2205037"/>
            <a:ext cx="1290638" cy="1535113"/>
          </a:xfrm>
          <a:custGeom>
            <a:avLst/>
            <a:gdLst>
              <a:gd name="T0" fmla="*/ 822 w 1627"/>
              <a:gd name="T1" fmla="*/ 2 h 1933"/>
              <a:gd name="T2" fmla="*/ 854 w 1627"/>
              <a:gd name="T3" fmla="*/ 22 h 1933"/>
              <a:gd name="T4" fmla="*/ 1605 w 1627"/>
              <a:gd name="T5" fmla="*/ 778 h 1933"/>
              <a:gd name="T6" fmla="*/ 1623 w 1627"/>
              <a:gd name="T7" fmla="*/ 807 h 1933"/>
              <a:gd name="T8" fmla="*/ 1625 w 1627"/>
              <a:gd name="T9" fmla="*/ 840 h 1933"/>
              <a:gd name="T10" fmla="*/ 1598 w 1627"/>
              <a:gd name="T11" fmla="*/ 883 h 1933"/>
              <a:gd name="T12" fmla="*/ 1530 w 1627"/>
              <a:gd name="T13" fmla="*/ 963 h 1933"/>
              <a:gd name="T14" fmla="*/ 1487 w 1627"/>
              <a:gd name="T15" fmla="*/ 1020 h 1933"/>
              <a:gd name="T16" fmla="*/ 1465 w 1627"/>
              <a:gd name="T17" fmla="*/ 1056 h 1933"/>
              <a:gd name="T18" fmla="*/ 1457 w 1627"/>
              <a:gd name="T19" fmla="*/ 1069 h 1933"/>
              <a:gd name="T20" fmla="*/ 1437 w 1627"/>
              <a:gd name="T21" fmla="*/ 1118 h 1933"/>
              <a:gd name="T22" fmla="*/ 1434 w 1627"/>
              <a:gd name="T23" fmla="*/ 1184 h 1933"/>
              <a:gd name="T24" fmla="*/ 1457 w 1627"/>
              <a:gd name="T25" fmla="*/ 1253 h 1933"/>
              <a:gd name="T26" fmla="*/ 1554 w 1627"/>
              <a:gd name="T27" fmla="*/ 1410 h 1933"/>
              <a:gd name="T28" fmla="*/ 1549 w 1627"/>
              <a:gd name="T29" fmla="*/ 1448 h 1933"/>
              <a:gd name="T30" fmla="*/ 1510 w 1627"/>
              <a:gd name="T31" fmla="*/ 1472 h 1933"/>
              <a:gd name="T32" fmla="*/ 1286 w 1627"/>
              <a:gd name="T33" fmla="*/ 1523 h 1933"/>
              <a:gd name="T34" fmla="*/ 1244 w 1627"/>
              <a:gd name="T35" fmla="*/ 1565 h 1933"/>
              <a:gd name="T36" fmla="*/ 1217 w 1627"/>
              <a:gd name="T37" fmla="*/ 1623 h 1933"/>
              <a:gd name="T38" fmla="*/ 1204 w 1627"/>
              <a:gd name="T39" fmla="*/ 1692 h 1933"/>
              <a:gd name="T40" fmla="*/ 1197 w 1627"/>
              <a:gd name="T41" fmla="*/ 1765 h 1933"/>
              <a:gd name="T42" fmla="*/ 1191 w 1627"/>
              <a:gd name="T43" fmla="*/ 1838 h 1933"/>
              <a:gd name="T44" fmla="*/ 1177 w 1627"/>
              <a:gd name="T45" fmla="*/ 1884 h 1933"/>
              <a:gd name="T46" fmla="*/ 1142 w 1627"/>
              <a:gd name="T47" fmla="*/ 1911 h 1933"/>
              <a:gd name="T48" fmla="*/ 71 w 1627"/>
              <a:gd name="T49" fmla="*/ 1933 h 1933"/>
              <a:gd name="T50" fmla="*/ 38 w 1627"/>
              <a:gd name="T51" fmla="*/ 1925 h 1933"/>
              <a:gd name="T52" fmla="*/ 13 w 1627"/>
              <a:gd name="T53" fmla="*/ 1904 h 1933"/>
              <a:gd name="T54" fmla="*/ 2 w 1627"/>
              <a:gd name="T55" fmla="*/ 1858 h 1933"/>
              <a:gd name="T56" fmla="*/ 0 w 1627"/>
              <a:gd name="T57" fmla="*/ 1818 h 1933"/>
              <a:gd name="T58" fmla="*/ 2 w 1627"/>
              <a:gd name="T59" fmla="*/ 1765 h 1933"/>
              <a:gd name="T60" fmla="*/ 11 w 1627"/>
              <a:gd name="T61" fmla="*/ 1667 h 1933"/>
              <a:gd name="T62" fmla="*/ 29 w 1627"/>
              <a:gd name="T63" fmla="*/ 1534 h 1933"/>
              <a:gd name="T64" fmla="*/ 60 w 1627"/>
              <a:gd name="T65" fmla="*/ 1370 h 1933"/>
              <a:gd name="T66" fmla="*/ 107 w 1627"/>
              <a:gd name="T67" fmla="*/ 1186 h 1933"/>
              <a:gd name="T68" fmla="*/ 177 w 1627"/>
              <a:gd name="T69" fmla="*/ 989 h 1933"/>
              <a:gd name="T70" fmla="*/ 277 w 1627"/>
              <a:gd name="T71" fmla="*/ 767 h 1933"/>
              <a:gd name="T72" fmla="*/ 386 w 1627"/>
              <a:gd name="T73" fmla="*/ 555 h 1933"/>
              <a:gd name="T74" fmla="*/ 483 w 1627"/>
              <a:gd name="T75" fmla="*/ 386 h 1933"/>
              <a:gd name="T76" fmla="*/ 568 w 1627"/>
              <a:gd name="T77" fmla="*/ 253 h 1933"/>
              <a:gd name="T78" fmla="*/ 638 w 1627"/>
              <a:gd name="T79" fmla="*/ 156 h 1933"/>
              <a:gd name="T80" fmla="*/ 690 w 1627"/>
              <a:gd name="T81" fmla="*/ 91 h 1933"/>
              <a:gd name="T82" fmla="*/ 723 w 1627"/>
              <a:gd name="T83" fmla="*/ 53 h 1933"/>
              <a:gd name="T84" fmla="*/ 734 w 1627"/>
              <a:gd name="T85" fmla="*/ 42 h 1933"/>
              <a:gd name="T86" fmla="*/ 782 w 1627"/>
              <a:gd name="T87" fmla="*/ 5 h 19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27" h="1933">
                <a:moveTo>
                  <a:pt x="803" y="0"/>
                </a:moveTo>
                <a:lnTo>
                  <a:pt x="822" y="2"/>
                </a:lnTo>
                <a:lnTo>
                  <a:pt x="838" y="9"/>
                </a:lnTo>
                <a:lnTo>
                  <a:pt x="854" y="22"/>
                </a:lnTo>
                <a:lnTo>
                  <a:pt x="1592" y="763"/>
                </a:lnTo>
                <a:lnTo>
                  <a:pt x="1605" y="778"/>
                </a:lnTo>
                <a:lnTo>
                  <a:pt x="1616" y="790"/>
                </a:lnTo>
                <a:lnTo>
                  <a:pt x="1623" y="807"/>
                </a:lnTo>
                <a:lnTo>
                  <a:pt x="1627" y="823"/>
                </a:lnTo>
                <a:lnTo>
                  <a:pt x="1625" y="840"/>
                </a:lnTo>
                <a:lnTo>
                  <a:pt x="1616" y="860"/>
                </a:lnTo>
                <a:lnTo>
                  <a:pt x="1598" y="883"/>
                </a:lnTo>
                <a:lnTo>
                  <a:pt x="1561" y="925"/>
                </a:lnTo>
                <a:lnTo>
                  <a:pt x="1530" y="963"/>
                </a:lnTo>
                <a:lnTo>
                  <a:pt x="1507" y="994"/>
                </a:lnTo>
                <a:lnTo>
                  <a:pt x="1487" y="1020"/>
                </a:lnTo>
                <a:lnTo>
                  <a:pt x="1474" y="1042"/>
                </a:lnTo>
                <a:lnTo>
                  <a:pt x="1465" y="1056"/>
                </a:lnTo>
                <a:lnTo>
                  <a:pt x="1459" y="1066"/>
                </a:lnTo>
                <a:lnTo>
                  <a:pt x="1457" y="1069"/>
                </a:lnTo>
                <a:lnTo>
                  <a:pt x="1447" y="1091"/>
                </a:lnTo>
                <a:lnTo>
                  <a:pt x="1437" y="1118"/>
                </a:lnTo>
                <a:lnTo>
                  <a:pt x="1434" y="1149"/>
                </a:lnTo>
                <a:lnTo>
                  <a:pt x="1434" y="1184"/>
                </a:lnTo>
                <a:lnTo>
                  <a:pt x="1441" y="1219"/>
                </a:lnTo>
                <a:lnTo>
                  <a:pt x="1457" y="1253"/>
                </a:lnTo>
                <a:lnTo>
                  <a:pt x="1545" y="1388"/>
                </a:lnTo>
                <a:lnTo>
                  <a:pt x="1554" y="1410"/>
                </a:lnTo>
                <a:lnTo>
                  <a:pt x="1556" y="1432"/>
                </a:lnTo>
                <a:lnTo>
                  <a:pt x="1549" y="1448"/>
                </a:lnTo>
                <a:lnTo>
                  <a:pt x="1532" y="1463"/>
                </a:lnTo>
                <a:lnTo>
                  <a:pt x="1510" y="1472"/>
                </a:lnTo>
                <a:lnTo>
                  <a:pt x="1315" y="1508"/>
                </a:lnTo>
                <a:lnTo>
                  <a:pt x="1286" y="1523"/>
                </a:lnTo>
                <a:lnTo>
                  <a:pt x="1263" y="1541"/>
                </a:lnTo>
                <a:lnTo>
                  <a:pt x="1244" y="1565"/>
                </a:lnTo>
                <a:lnTo>
                  <a:pt x="1230" y="1592"/>
                </a:lnTo>
                <a:lnTo>
                  <a:pt x="1217" y="1623"/>
                </a:lnTo>
                <a:lnTo>
                  <a:pt x="1210" y="1656"/>
                </a:lnTo>
                <a:lnTo>
                  <a:pt x="1204" y="1692"/>
                </a:lnTo>
                <a:lnTo>
                  <a:pt x="1201" y="1729"/>
                </a:lnTo>
                <a:lnTo>
                  <a:pt x="1197" y="1765"/>
                </a:lnTo>
                <a:lnTo>
                  <a:pt x="1195" y="1802"/>
                </a:lnTo>
                <a:lnTo>
                  <a:pt x="1191" y="1838"/>
                </a:lnTo>
                <a:lnTo>
                  <a:pt x="1188" y="1862"/>
                </a:lnTo>
                <a:lnTo>
                  <a:pt x="1177" y="1884"/>
                </a:lnTo>
                <a:lnTo>
                  <a:pt x="1162" y="1900"/>
                </a:lnTo>
                <a:lnTo>
                  <a:pt x="1142" y="1911"/>
                </a:lnTo>
                <a:lnTo>
                  <a:pt x="1119" y="1916"/>
                </a:lnTo>
                <a:lnTo>
                  <a:pt x="71" y="1933"/>
                </a:lnTo>
                <a:lnTo>
                  <a:pt x="53" y="1931"/>
                </a:lnTo>
                <a:lnTo>
                  <a:pt x="38" y="1925"/>
                </a:lnTo>
                <a:lnTo>
                  <a:pt x="24" y="1916"/>
                </a:lnTo>
                <a:lnTo>
                  <a:pt x="13" y="1904"/>
                </a:lnTo>
                <a:lnTo>
                  <a:pt x="5" y="1884"/>
                </a:lnTo>
                <a:lnTo>
                  <a:pt x="2" y="1858"/>
                </a:lnTo>
                <a:lnTo>
                  <a:pt x="0" y="1823"/>
                </a:lnTo>
                <a:lnTo>
                  <a:pt x="0" y="1818"/>
                </a:lnTo>
                <a:lnTo>
                  <a:pt x="2" y="1796"/>
                </a:lnTo>
                <a:lnTo>
                  <a:pt x="2" y="1765"/>
                </a:lnTo>
                <a:lnTo>
                  <a:pt x="5" y="1721"/>
                </a:lnTo>
                <a:lnTo>
                  <a:pt x="11" y="1667"/>
                </a:lnTo>
                <a:lnTo>
                  <a:pt x="18" y="1605"/>
                </a:lnTo>
                <a:lnTo>
                  <a:pt x="29" y="1534"/>
                </a:lnTo>
                <a:lnTo>
                  <a:pt x="42" y="1455"/>
                </a:lnTo>
                <a:lnTo>
                  <a:pt x="60" y="1370"/>
                </a:lnTo>
                <a:lnTo>
                  <a:pt x="82" y="1280"/>
                </a:lnTo>
                <a:lnTo>
                  <a:pt x="107" y="1186"/>
                </a:lnTo>
                <a:lnTo>
                  <a:pt x="140" y="1089"/>
                </a:lnTo>
                <a:lnTo>
                  <a:pt x="177" y="989"/>
                </a:lnTo>
                <a:lnTo>
                  <a:pt x="220" y="887"/>
                </a:lnTo>
                <a:lnTo>
                  <a:pt x="277" y="767"/>
                </a:lnTo>
                <a:lnTo>
                  <a:pt x="333" y="656"/>
                </a:lnTo>
                <a:lnTo>
                  <a:pt x="386" y="555"/>
                </a:lnTo>
                <a:lnTo>
                  <a:pt x="435" y="464"/>
                </a:lnTo>
                <a:lnTo>
                  <a:pt x="483" y="386"/>
                </a:lnTo>
                <a:lnTo>
                  <a:pt x="527" y="315"/>
                </a:lnTo>
                <a:lnTo>
                  <a:pt x="568" y="253"/>
                </a:lnTo>
                <a:lnTo>
                  <a:pt x="605" y="200"/>
                </a:lnTo>
                <a:lnTo>
                  <a:pt x="638" y="156"/>
                </a:lnTo>
                <a:lnTo>
                  <a:pt x="667" y="120"/>
                </a:lnTo>
                <a:lnTo>
                  <a:pt x="690" y="91"/>
                </a:lnTo>
                <a:lnTo>
                  <a:pt x="709" y="69"/>
                </a:lnTo>
                <a:lnTo>
                  <a:pt x="723" y="53"/>
                </a:lnTo>
                <a:lnTo>
                  <a:pt x="732" y="45"/>
                </a:lnTo>
                <a:lnTo>
                  <a:pt x="734" y="42"/>
                </a:lnTo>
                <a:lnTo>
                  <a:pt x="760" y="20"/>
                </a:lnTo>
                <a:lnTo>
                  <a:pt x="782" y="5"/>
                </a:lnTo>
                <a:lnTo>
                  <a:pt x="803" y="0"/>
                </a:lnTo>
                <a:close/>
              </a:path>
            </a:pathLst>
          </a:custGeom>
          <a:solidFill>
            <a:srgbClr val="A1CE96"/>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solidFill>
                <a:srgbClr val="FFC000"/>
              </a:solidFill>
              <a:latin typeface="+mj-lt"/>
            </a:endParaRPr>
          </a:p>
        </xdr:txBody>
      </xdr:sp>
      <xdr:sp macro="" textlink="">
        <xdr:nvSpPr>
          <xdr:cNvPr id="12" name="Freeform 13">
            <a:extLst>
              <a:ext uri="{FF2B5EF4-FFF2-40B4-BE49-F238E27FC236}">
                <a16:creationId xmlns:a16="http://schemas.microsoft.com/office/drawing/2014/main" id="{00000000-0008-0000-0000-00000C000000}"/>
              </a:ext>
            </a:extLst>
          </xdr:cNvPr>
          <xdr:cNvSpPr>
            <a:spLocks/>
          </xdr:cNvSpPr>
        </xdr:nvSpPr>
        <xdr:spPr bwMode="auto">
          <a:xfrm>
            <a:off x="4485481" y="1420812"/>
            <a:ext cx="1533525" cy="1276350"/>
          </a:xfrm>
          <a:custGeom>
            <a:avLst/>
            <a:gdLst>
              <a:gd name="T0" fmla="*/ 1835 w 1933"/>
              <a:gd name="T1" fmla="*/ 0 h 1608"/>
              <a:gd name="T2" fmla="*/ 1893 w 1933"/>
              <a:gd name="T3" fmla="*/ 9 h 1608"/>
              <a:gd name="T4" fmla="*/ 1924 w 1933"/>
              <a:gd name="T5" fmla="*/ 34 h 1608"/>
              <a:gd name="T6" fmla="*/ 1933 w 1933"/>
              <a:gd name="T7" fmla="*/ 71 h 1608"/>
              <a:gd name="T8" fmla="*/ 1920 w 1933"/>
              <a:gd name="T9" fmla="*/ 1136 h 1608"/>
              <a:gd name="T10" fmla="*/ 1913 w 1933"/>
              <a:gd name="T11" fmla="*/ 1169 h 1608"/>
              <a:gd name="T12" fmla="*/ 1889 w 1933"/>
              <a:gd name="T13" fmla="*/ 1195 h 1608"/>
              <a:gd name="T14" fmla="*/ 1840 w 1933"/>
              <a:gd name="T15" fmla="*/ 1206 h 1608"/>
              <a:gd name="T16" fmla="*/ 1723 w 1933"/>
              <a:gd name="T17" fmla="*/ 1215 h 1608"/>
              <a:gd name="T18" fmla="*/ 1651 w 1933"/>
              <a:gd name="T19" fmla="*/ 1226 h 1608"/>
              <a:gd name="T20" fmla="*/ 1614 w 1933"/>
              <a:gd name="T21" fmla="*/ 1235 h 1608"/>
              <a:gd name="T22" fmla="*/ 1587 w 1933"/>
              <a:gd name="T23" fmla="*/ 1244 h 1608"/>
              <a:gd name="T24" fmla="*/ 1534 w 1933"/>
              <a:gd name="T25" fmla="*/ 1275 h 1608"/>
              <a:gd name="T26" fmla="*/ 1490 w 1933"/>
              <a:gd name="T27" fmla="*/ 1329 h 1608"/>
              <a:gd name="T28" fmla="*/ 1443 w 1933"/>
              <a:gd name="T29" fmla="*/ 1523 h 1608"/>
              <a:gd name="T30" fmla="*/ 1419 w 1933"/>
              <a:gd name="T31" fmla="*/ 1559 h 1608"/>
              <a:gd name="T32" fmla="*/ 1381 w 1933"/>
              <a:gd name="T33" fmla="*/ 1564 h 1608"/>
              <a:gd name="T34" fmla="*/ 1195 w 1933"/>
              <a:gd name="T35" fmla="*/ 1442 h 1608"/>
              <a:gd name="T36" fmla="*/ 1122 w 1933"/>
              <a:gd name="T37" fmla="*/ 1428 h 1608"/>
              <a:gd name="T38" fmla="*/ 1049 w 1933"/>
              <a:gd name="T39" fmla="*/ 1451 h 1608"/>
              <a:gd name="T40" fmla="*/ 978 w 1933"/>
              <a:gd name="T41" fmla="*/ 1499 h 1608"/>
              <a:gd name="T42" fmla="*/ 909 w 1933"/>
              <a:gd name="T43" fmla="*/ 1557 h 1608"/>
              <a:gd name="T44" fmla="*/ 854 w 1933"/>
              <a:gd name="T45" fmla="*/ 1599 h 1608"/>
              <a:gd name="T46" fmla="*/ 809 w 1933"/>
              <a:gd name="T47" fmla="*/ 1608 h 1608"/>
              <a:gd name="T48" fmla="*/ 769 w 1933"/>
              <a:gd name="T49" fmla="*/ 1588 h 1608"/>
              <a:gd name="T50" fmla="*/ 11 w 1933"/>
              <a:gd name="T51" fmla="*/ 839 h 1608"/>
              <a:gd name="T52" fmla="*/ 0 w 1933"/>
              <a:gd name="T53" fmla="*/ 808 h 1608"/>
              <a:gd name="T54" fmla="*/ 11 w 1933"/>
              <a:gd name="T55" fmla="*/ 772 h 1608"/>
              <a:gd name="T56" fmla="*/ 49 w 1933"/>
              <a:gd name="T57" fmla="*/ 726 h 1608"/>
              <a:gd name="T58" fmla="*/ 62 w 1933"/>
              <a:gd name="T59" fmla="*/ 714 h 1608"/>
              <a:gd name="T60" fmla="*/ 102 w 1933"/>
              <a:gd name="T61" fmla="*/ 679 h 1608"/>
              <a:gd name="T62" fmla="*/ 166 w 1933"/>
              <a:gd name="T63" fmla="*/ 626 h 1608"/>
              <a:gd name="T64" fmla="*/ 251 w 1933"/>
              <a:gd name="T65" fmla="*/ 561 h 1608"/>
              <a:gd name="T66" fmla="*/ 359 w 1933"/>
              <a:gd name="T67" fmla="*/ 488 h 1608"/>
              <a:gd name="T68" fmla="*/ 485 w 1933"/>
              <a:gd name="T69" fmla="*/ 409 h 1608"/>
              <a:gd name="T70" fmla="*/ 627 w 1933"/>
              <a:gd name="T71" fmla="*/ 331 h 1608"/>
              <a:gd name="T72" fmla="*/ 787 w 1933"/>
              <a:gd name="T73" fmla="*/ 260 h 1608"/>
              <a:gd name="T74" fmla="*/ 991 w 1933"/>
              <a:gd name="T75" fmla="*/ 185 h 1608"/>
              <a:gd name="T76" fmla="*/ 1204 w 1933"/>
              <a:gd name="T77" fmla="*/ 118 h 1608"/>
              <a:gd name="T78" fmla="*/ 1386 w 1933"/>
              <a:gd name="T79" fmla="*/ 69 h 1608"/>
              <a:gd name="T80" fmla="*/ 1536 w 1933"/>
              <a:gd name="T81" fmla="*/ 36 h 1608"/>
              <a:gd name="T82" fmla="*/ 1656 w 1933"/>
              <a:gd name="T83" fmla="*/ 16 h 1608"/>
              <a:gd name="T84" fmla="*/ 1744 w 1933"/>
              <a:gd name="T85" fmla="*/ 5 h 1608"/>
              <a:gd name="T86" fmla="*/ 1802 w 1933"/>
              <a:gd name="T87" fmla="*/ 1 h 1608"/>
              <a:gd name="T88" fmla="*/ 1831 w 1933"/>
              <a:gd name="T89" fmla="*/ 0 h 1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933" h="1608">
                <a:moveTo>
                  <a:pt x="1831" y="0"/>
                </a:moveTo>
                <a:lnTo>
                  <a:pt x="1835" y="0"/>
                </a:lnTo>
                <a:lnTo>
                  <a:pt x="1867" y="3"/>
                </a:lnTo>
                <a:lnTo>
                  <a:pt x="1893" y="9"/>
                </a:lnTo>
                <a:lnTo>
                  <a:pt x="1913" y="20"/>
                </a:lnTo>
                <a:lnTo>
                  <a:pt x="1924" y="34"/>
                </a:lnTo>
                <a:lnTo>
                  <a:pt x="1931" y="51"/>
                </a:lnTo>
                <a:lnTo>
                  <a:pt x="1933" y="71"/>
                </a:lnTo>
                <a:lnTo>
                  <a:pt x="1920" y="1118"/>
                </a:lnTo>
                <a:lnTo>
                  <a:pt x="1920" y="1136"/>
                </a:lnTo>
                <a:lnTo>
                  <a:pt x="1918" y="1153"/>
                </a:lnTo>
                <a:lnTo>
                  <a:pt x="1913" y="1169"/>
                </a:lnTo>
                <a:lnTo>
                  <a:pt x="1904" y="1184"/>
                </a:lnTo>
                <a:lnTo>
                  <a:pt x="1889" y="1195"/>
                </a:lnTo>
                <a:lnTo>
                  <a:pt x="1869" y="1202"/>
                </a:lnTo>
                <a:lnTo>
                  <a:pt x="1840" y="1206"/>
                </a:lnTo>
                <a:lnTo>
                  <a:pt x="1776" y="1209"/>
                </a:lnTo>
                <a:lnTo>
                  <a:pt x="1723" y="1215"/>
                </a:lnTo>
                <a:lnTo>
                  <a:pt x="1682" y="1220"/>
                </a:lnTo>
                <a:lnTo>
                  <a:pt x="1651" y="1226"/>
                </a:lnTo>
                <a:lnTo>
                  <a:pt x="1627" y="1231"/>
                </a:lnTo>
                <a:lnTo>
                  <a:pt x="1614" y="1235"/>
                </a:lnTo>
                <a:lnTo>
                  <a:pt x="1611" y="1237"/>
                </a:lnTo>
                <a:lnTo>
                  <a:pt x="1587" y="1244"/>
                </a:lnTo>
                <a:lnTo>
                  <a:pt x="1561" y="1257"/>
                </a:lnTo>
                <a:lnTo>
                  <a:pt x="1534" y="1275"/>
                </a:lnTo>
                <a:lnTo>
                  <a:pt x="1510" y="1300"/>
                </a:lnTo>
                <a:lnTo>
                  <a:pt x="1490" y="1329"/>
                </a:lnTo>
                <a:lnTo>
                  <a:pt x="1478" y="1366"/>
                </a:lnTo>
                <a:lnTo>
                  <a:pt x="1443" y="1523"/>
                </a:lnTo>
                <a:lnTo>
                  <a:pt x="1434" y="1544"/>
                </a:lnTo>
                <a:lnTo>
                  <a:pt x="1419" y="1559"/>
                </a:lnTo>
                <a:lnTo>
                  <a:pt x="1401" y="1566"/>
                </a:lnTo>
                <a:lnTo>
                  <a:pt x="1381" y="1564"/>
                </a:lnTo>
                <a:lnTo>
                  <a:pt x="1359" y="1555"/>
                </a:lnTo>
                <a:lnTo>
                  <a:pt x="1195" y="1442"/>
                </a:lnTo>
                <a:lnTo>
                  <a:pt x="1159" y="1430"/>
                </a:lnTo>
                <a:lnTo>
                  <a:pt x="1122" y="1428"/>
                </a:lnTo>
                <a:lnTo>
                  <a:pt x="1086" y="1437"/>
                </a:lnTo>
                <a:lnTo>
                  <a:pt x="1049" y="1451"/>
                </a:lnTo>
                <a:lnTo>
                  <a:pt x="1013" y="1473"/>
                </a:lnTo>
                <a:lnTo>
                  <a:pt x="978" y="1499"/>
                </a:lnTo>
                <a:lnTo>
                  <a:pt x="942" y="1528"/>
                </a:lnTo>
                <a:lnTo>
                  <a:pt x="909" y="1557"/>
                </a:lnTo>
                <a:lnTo>
                  <a:pt x="875" y="1586"/>
                </a:lnTo>
                <a:lnTo>
                  <a:pt x="854" y="1599"/>
                </a:lnTo>
                <a:lnTo>
                  <a:pt x="833" y="1608"/>
                </a:lnTo>
                <a:lnTo>
                  <a:pt x="809" y="1608"/>
                </a:lnTo>
                <a:lnTo>
                  <a:pt x="789" y="1603"/>
                </a:lnTo>
                <a:lnTo>
                  <a:pt x="769" y="1588"/>
                </a:lnTo>
                <a:lnTo>
                  <a:pt x="22" y="852"/>
                </a:lnTo>
                <a:lnTo>
                  <a:pt x="11" y="839"/>
                </a:lnTo>
                <a:lnTo>
                  <a:pt x="2" y="825"/>
                </a:lnTo>
                <a:lnTo>
                  <a:pt x="0" y="808"/>
                </a:lnTo>
                <a:lnTo>
                  <a:pt x="2" y="792"/>
                </a:lnTo>
                <a:lnTo>
                  <a:pt x="11" y="772"/>
                </a:lnTo>
                <a:lnTo>
                  <a:pt x="26" y="750"/>
                </a:lnTo>
                <a:lnTo>
                  <a:pt x="49" y="726"/>
                </a:lnTo>
                <a:lnTo>
                  <a:pt x="53" y="723"/>
                </a:lnTo>
                <a:lnTo>
                  <a:pt x="62" y="714"/>
                </a:lnTo>
                <a:lnTo>
                  <a:pt x="78" y="699"/>
                </a:lnTo>
                <a:lnTo>
                  <a:pt x="102" y="679"/>
                </a:lnTo>
                <a:lnTo>
                  <a:pt x="131" y="655"/>
                </a:lnTo>
                <a:lnTo>
                  <a:pt x="166" y="626"/>
                </a:lnTo>
                <a:lnTo>
                  <a:pt x="206" y="595"/>
                </a:lnTo>
                <a:lnTo>
                  <a:pt x="251" y="561"/>
                </a:lnTo>
                <a:lnTo>
                  <a:pt x="302" y="524"/>
                </a:lnTo>
                <a:lnTo>
                  <a:pt x="359" y="488"/>
                </a:lnTo>
                <a:lnTo>
                  <a:pt x="419" y="448"/>
                </a:lnTo>
                <a:lnTo>
                  <a:pt x="485" y="409"/>
                </a:lnTo>
                <a:lnTo>
                  <a:pt x="554" y="369"/>
                </a:lnTo>
                <a:lnTo>
                  <a:pt x="627" y="331"/>
                </a:lnTo>
                <a:lnTo>
                  <a:pt x="705" y="295"/>
                </a:lnTo>
                <a:lnTo>
                  <a:pt x="787" y="260"/>
                </a:lnTo>
                <a:lnTo>
                  <a:pt x="871" y="227"/>
                </a:lnTo>
                <a:lnTo>
                  <a:pt x="991" y="185"/>
                </a:lnTo>
                <a:lnTo>
                  <a:pt x="1102" y="149"/>
                </a:lnTo>
                <a:lnTo>
                  <a:pt x="1204" y="118"/>
                </a:lnTo>
                <a:lnTo>
                  <a:pt x="1299" y="91"/>
                </a:lnTo>
                <a:lnTo>
                  <a:pt x="1386" y="69"/>
                </a:lnTo>
                <a:lnTo>
                  <a:pt x="1465" y="51"/>
                </a:lnTo>
                <a:lnTo>
                  <a:pt x="1536" y="36"/>
                </a:lnTo>
                <a:lnTo>
                  <a:pt x="1600" y="23"/>
                </a:lnTo>
                <a:lnTo>
                  <a:pt x="1656" y="16"/>
                </a:lnTo>
                <a:lnTo>
                  <a:pt x="1703" y="9"/>
                </a:lnTo>
                <a:lnTo>
                  <a:pt x="1744" y="5"/>
                </a:lnTo>
                <a:lnTo>
                  <a:pt x="1776" y="1"/>
                </a:lnTo>
                <a:lnTo>
                  <a:pt x="1802" y="1"/>
                </a:lnTo>
                <a:lnTo>
                  <a:pt x="1820" y="0"/>
                </a:lnTo>
                <a:lnTo>
                  <a:pt x="1831" y="0"/>
                </a:lnTo>
                <a:close/>
              </a:path>
            </a:pathLst>
          </a:custGeom>
          <a:solidFill>
            <a:srgbClr val="00CC99"/>
          </a:solidFill>
          <a:ln w="28575">
            <a:solidFill>
              <a:schemeClr val="bg1"/>
            </a:solidFill>
            <a:prstDash val="solid"/>
            <a:round/>
            <a:headEnd/>
            <a:tailEnd/>
          </a:ln>
          <a:effectLst>
            <a:outerShdw blurRad="50800" dist="50800" dir="2700000" sx="98000" sy="98000" algn="tl" rotWithShape="0">
              <a:prstClr val="black">
                <a:alpha val="50000"/>
              </a:prstClr>
            </a:outerShdw>
          </a:effectLst>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 name="TextBox 18">
            <a:extLst>
              <a:ext uri="{FF2B5EF4-FFF2-40B4-BE49-F238E27FC236}">
                <a16:creationId xmlns:a16="http://schemas.microsoft.com/office/drawing/2014/main" id="{00000000-0008-0000-0000-00000D000000}"/>
              </a:ext>
            </a:extLst>
          </xdr:cNvPr>
          <xdr:cNvSpPr txBox="1"/>
        </xdr:nvSpPr>
        <xdr:spPr>
          <a:xfrm>
            <a:off x="5027387" y="3459171"/>
            <a:ext cx="2284333" cy="936277"/>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Planes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Institucionales</a:t>
            </a:r>
          </a:p>
          <a:p>
            <a:pPr algn="ctr">
              <a:lnSpc>
                <a:spcPct val="80000"/>
              </a:lnSpc>
            </a:pPr>
            <a:r>
              <a:rPr lang="en-US" sz="2400" b="1" kern="0" spc="-150">
                <a:solidFill>
                  <a:schemeClr val="tx1"/>
                </a:solidFill>
                <a:latin typeface="+mj-lt"/>
                <a:ea typeface="Open Sans" panose="020B0606030504020204" pitchFamily="34" charset="0"/>
                <a:cs typeface="Open Sans" panose="020B0606030504020204" pitchFamily="34" charset="0"/>
              </a:rPr>
              <a:t>2025</a:t>
            </a:r>
            <a:endParaRPr lang="en-US" sz="2400" b="1" spc="-150">
              <a:solidFill>
                <a:schemeClr val="tx1"/>
              </a:solidFill>
              <a:latin typeface="+mj-lt"/>
              <a:ea typeface="Open Sans" panose="020B0606030504020204" pitchFamily="34" charset="0"/>
              <a:cs typeface="Open Sans" panose="020B0606030504020204" pitchFamily="34" charset="0"/>
            </a:endParaRPr>
          </a:p>
        </xdr:txBody>
      </xdr:sp>
      <xdr:grpSp>
        <xdr:nvGrpSpPr>
          <xdr:cNvPr id="14" name="Group 49">
            <a:extLst>
              <a:ext uri="{FF2B5EF4-FFF2-40B4-BE49-F238E27FC236}">
                <a16:creationId xmlns:a16="http://schemas.microsoft.com/office/drawing/2014/main" id="{00000000-0008-0000-0000-00000E000000}"/>
              </a:ext>
            </a:extLst>
          </xdr:cNvPr>
          <xdr:cNvGrpSpPr/>
        </xdr:nvGrpSpPr>
        <xdr:grpSpPr>
          <a:xfrm>
            <a:off x="6009696" y="4615806"/>
            <a:ext cx="184195" cy="148098"/>
            <a:chOff x="7286626" y="4057650"/>
            <a:chExt cx="866775" cy="696913"/>
          </a:xfrm>
        </xdr:grpSpPr>
        <xdr:sp macro="" textlink="">
          <xdr:nvSpPr>
            <xdr:cNvPr id="131" name="Freeform 32">
              <a:extLst>
                <a:ext uri="{FF2B5EF4-FFF2-40B4-BE49-F238E27FC236}">
                  <a16:creationId xmlns:a16="http://schemas.microsoft.com/office/drawing/2014/main" id="{00000000-0008-0000-0000-000083000000}"/>
                </a:ext>
              </a:extLst>
            </xdr:cNvPr>
            <xdr:cNvSpPr>
              <a:spLocks/>
            </xdr:cNvSpPr>
          </xdr:nvSpPr>
          <xdr:spPr bwMode="auto">
            <a:xfrm>
              <a:off x="7467601" y="4057650"/>
              <a:ext cx="506413" cy="174625"/>
            </a:xfrm>
            <a:custGeom>
              <a:avLst/>
              <a:gdLst>
                <a:gd name="T0" fmla="*/ 0 w 319"/>
                <a:gd name="T1" fmla="*/ 0 h 110"/>
                <a:gd name="T2" fmla="*/ 319 w 319"/>
                <a:gd name="T3" fmla="*/ 0 h 110"/>
                <a:gd name="T4" fmla="*/ 319 w 319"/>
                <a:gd name="T5" fmla="*/ 9 h 110"/>
                <a:gd name="T6" fmla="*/ 316 w 319"/>
                <a:gd name="T7" fmla="*/ 11 h 110"/>
                <a:gd name="T8" fmla="*/ 310 w 319"/>
                <a:gd name="T9" fmla="*/ 17 h 110"/>
                <a:gd name="T10" fmla="*/ 302 w 319"/>
                <a:gd name="T11" fmla="*/ 25 h 110"/>
                <a:gd name="T12" fmla="*/ 290 w 319"/>
                <a:gd name="T13" fmla="*/ 36 h 110"/>
                <a:gd name="T14" fmla="*/ 275 w 319"/>
                <a:gd name="T15" fmla="*/ 48 h 110"/>
                <a:gd name="T16" fmla="*/ 260 w 319"/>
                <a:gd name="T17" fmla="*/ 60 h 110"/>
                <a:gd name="T18" fmla="*/ 243 w 319"/>
                <a:gd name="T19" fmla="*/ 73 h 110"/>
                <a:gd name="T20" fmla="*/ 225 w 319"/>
                <a:gd name="T21" fmla="*/ 85 h 110"/>
                <a:gd name="T22" fmla="*/ 207 w 319"/>
                <a:gd name="T23" fmla="*/ 95 h 110"/>
                <a:gd name="T24" fmla="*/ 190 w 319"/>
                <a:gd name="T25" fmla="*/ 103 h 110"/>
                <a:gd name="T26" fmla="*/ 173 w 319"/>
                <a:gd name="T27" fmla="*/ 109 h 110"/>
                <a:gd name="T28" fmla="*/ 157 w 319"/>
                <a:gd name="T29" fmla="*/ 110 h 110"/>
                <a:gd name="T30" fmla="*/ 142 w 319"/>
                <a:gd name="T31" fmla="*/ 109 h 110"/>
                <a:gd name="T32" fmla="*/ 126 w 319"/>
                <a:gd name="T33" fmla="*/ 103 h 110"/>
                <a:gd name="T34" fmla="*/ 108 w 319"/>
                <a:gd name="T35" fmla="*/ 95 h 110"/>
                <a:gd name="T36" fmla="*/ 91 w 319"/>
                <a:gd name="T37" fmla="*/ 85 h 110"/>
                <a:gd name="T38" fmla="*/ 73 w 319"/>
                <a:gd name="T39" fmla="*/ 73 h 110"/>
                <a:gd name="T40" fmla="*/ 57 w 319"/>
                <a:gd name="T41" fmla="*/ 60 h 110"/>
                <a:gd name="T42" fmla="*/ 41 w 319"/>
                <a:gd name="T43" fmla="*/ 49 h 110"/>
                <a:gd name="T44" fmla="*/ 28 w 319"/>
                <a:gd name="T45" fmla="*/ 37 h 110"/>
                <a:gd name="T46" fmla="*/ 16 w 319"/>
                <a:gd name="T47" fmla="*/ 26 h 110"/>
                <a:gd name="T48" fmla="*/ 7 w 319"/>
                <a:gd name="T49" fmla="*/ 18 h 110"/>
                <a:gd name="T50" fmla="*/ 2 w 319"/>
                <a:gd name="T51" fmla="*/ 12 h 110"/>
                <a:gd name="T52" fmla="*/ 0 w 319"/>
                <a:gd name="T53" fmla="*/ 10 h 110"/>
                <a:gd name="T54" fmla="*/ 0 w 319"/>
                <a:gd name="T55"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319" h="110">
                  <a:moveTo>
                    <a:pt x="0" y="0"/>
                  </a:moveTo>
                  <a:lnTo>
                    <a:pt x="319" y="0"/>
                  </a:lnTo>
                  <a:lnTo>
                    <a:pt x="319" y="9"/>
                  </a:lnTo>
                  <a:lnTo>
                    <a:pt x="316" y="11"/>
                  </a:lnTo>
                  <a:lnTo>
                    <a:pt x="310" y="17"/>
                  </a:lnTo>
                  <a:lnTo>
                    <a:pt x="302" y="25"/>
                  </a:lnTo>
                  <a:lnTo>
                    <a:pt x="290" y="36"/>
                  </a:lnTo>
                  <a:lnTo>
                    <a:pt x="275" y="48"/>
                  </a:lnTo>
                  <a:lnTo>
                    <a:pt x="260" y="60"/>
                  </a:lnTo>
                  <a:lnTo>
                    <a:pt x="243" y="73"/>
                  </a:lnTo>
                  <a:lnTo>
                    <a:pt x="225" y="85"/>
                  </a:lnTo>
                  <a:lnTo>
                    <a:pt x="207" y="95"/>
                  </a:lnTo>
                  <a:lnTo>
                    <a:pt x="190" y="103"/>
                  </a:lnTo>
                  <a:lnTo>
                    <a:pt x="173" y="109"/>
                  </a:lnTo>
                  <a:lnTo>
                    <a:pt x="157" y="110"/>
                  </a:lnTo>
                  <a:lnTo>
                    <a:pt x="142" y="109"/>
                  </a:lnTo>
                  <a:lnTo>
                    <a:pt x="126" y="103"/>
                  </a:lnTo>
                  <a:lnTo>
                    <a:pt x="108" y="95"/>
                  </a:lnTo>
                  <a:lnTo>
                    <a:pt x="91" y="85"/>
                  </a:lnTo>
                  <a:lnTo>
                    <a:pt x="73" y="73"/>
                  </a:lnTo>
                  <a:lnTo>
                    <a:pt x="57" y="60"/>
                  </a:lnTo>
                  <a:lnTo>
                    <a:pt x="41" y="49"/>
                  </a:lnTo>
                  <a:lnTo>
                    <a:pt x="28" y="37"/>
                  </a:lnTo>
                  <a:lnTo>
                    <a:pt x="16" y="26"/>
                  </a:lnTo>
                  <a:lnTo>
                    <a:pt x="7" y="18"/>
                  </a:lnTo>
                  <a:lnTo>
                    <a:pt x="2" y="12"/>
                  </a:lnTo>
                  <a:lnTo>
                    <a:pt x="0" y="10"/>
                  </a:lnTo>
                  <a:lnTo>
                    <a:pt x="0" y="0"/>
                  </a:lnTo>
                  <a:close/>
                </a:path>
              </a:pathLst>
            </a:custGeom>
            <a:solidFill>
              <a:schemeClr val="tx1">
                <a:alpha val="1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2" name="Freeform 36">
              <a:extLst>
                <a:ext uri="{FF2B5EF4-FFF2-40B4-BE49-F238E27FC236}">
                  <a16:creationId xmlns:a16="http://schemas.microsoft.com/office/drawing/2014/main" id="{00000000-0008-0000-0000-000084000000}"/>
                </a:ext>
              </a:extLst>
            </xdr:cNvPr>
            <xdr:cNvSpPr>
              <a:spLocks/>
            </xdr:cNvSpPr>
          </xdr:nvSpPr>
          <xdr:spPr bwMode="auto">
            <a:xfrm>
              <a:off x="7286626" y="4232275"/>
              <a:ext cx="427038" cy="522288"/>
            </a:xfrm>
            <a:custGeom>
              <a:avLst/>
              <a:gdLst>
                <a:gd name="T0" fmla="*/ 114 w 269"/>
                <a:gd name="T1" fmla="*/ 0 h 329"/>
                <a:gd name="T2" fmla="*/ 269 w 269"/>
                <a:gd name="T3" fmla="*/ 210 h 329"/>
                <a:gd name="T4" fmla="*/ 145 w 269"/>
                <a:gd name="T5" fmla="*/ 329 h 329"/>
                <a:gd name="T6" fmla="*/ 0 w 269"/>
                <a:gd name="T7" fmla="*/ 104 h 329"/>
                <a:gd name="T8" fmla="*/ 114 w 269"/>
                <a:gd name="T9" fmla="*/ 0 h 329"/>
              </a:gdLst>
              <a:ahLst/>
              <a:cxnLst>
                <a:cxn ang="0">
                  <a:pos x="T0" y="T1"/>
                </a:cxn>
                <a:cxn ang="0">
                  <a:pos x="T2" y="T3"/>
                </a:cxn>
                <a:cxn ang="0">
                  <a:pos x="T4" y="T5"/>
                </a:cxn>
                <a:cxn ang="0">
                  <a:pos x="T6" y="T7"/>
                </a:cxn>
                <a:cxn ang="0">
                  <a:pos x="T8" y="T9"/>
                </a:cxn>
              </a:cxnLst>
              <a:rect l="0" t="0" r="r" b="b"/>
              <a:pathLst>
                <a:path w="269" h="329">
                  <a:moveTo>
                    <a:pt x="114" y="0"/>
                  </a:moveTo>
                  <a:lnTo>
                    <a:pt x="269" y="210"/>
                  </a:lnTo>
                  <a:lnTo>
                    <a:pt x="145" y="329"/>
                  </a:lnTo>
                  <a:lnTo>
                    <a:pt x="0" y="104"/>
                  </a:lnTo>
                  <a:lnTo>
                    <a:pt x="11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3" name="Freeform 37">
              <a:extLst>
                <a:ext uri="{FF2B5EF4-FFF2-40B4-BE49-F238E27FC236}">
                  <a16:creationId xmlns:a16="http://schemas.microsoft.com/office/drawing/2014/main" id="{00000000-0008-0000-0000-000085000000}"/>
                </a:ext>
              </a:extLst>
            </xdr:cNvPr>
            <xdr:cNvSpPr>
              <a:spLocks/>
            </xdr:cNvSpPr>
          </xdr:nvSpPr>
          <xdr:spPr bwMode="auto">
            <a:xfrm>
              <a:off x="7713663" y="4232275"/>
              <a:ext cx="439738" cy="522288"/>
            </a:xfrm>
            <a:custGeom>
              <a:avLst/>
              <a:gdLst>
                <a:gd name="T0" fmla="*/ 164 w 277"/>
                <a:gd name="T1" fmla="*/ 0 h 329"/>
                <a:gd name="T2" fmla="*/ 277 w 277"/>
                <a:gd name="T3" fmla="*/ 109 h 329"/>
                <a:gd name="T4" fmla="*/ 125 w 277"/>
                <a:gd name="T5" fmla="*/ 329 h 329"/>
                <a:gd name="T6" fmla="*/ 0 w 277"/>
                <a:gd name="T7" fmla="*/ 210 h 329"/>
                <a:gd name="T8" fmla="*/ 164 w 277"/>
                <a:gd name="T9" fmla="*/ 0 h 329"/>
              </a:gdLst>
              <a:ahLst/>
              <a:cxnLst>
                <a:cxn ang="0">
                  <a:pos x="T0" y="T1"/>
                </a:cxn>
                <a:cxn ang="0">
                  <a:pos x="T2" y="T3"/>
                </a:cxn>
                <a:cxn ang="0">
                  <a:pos x="T4" y="T5"/>
                </a:cxn>
                <a:cxn ang="0">
                  <a:pos x="T6" y="T7"/>
                </a:cxn>
                <a:cxn ang="0">
                  <a:pos x="T8" y="T9"/>
                </a:cxn>
              </a:cxnLst>
              <a:rect l="0" t="0" r="r" b="b"/>
              <a:pathLst>
                <a:path w="277" h="329">
                  <a:moveTo>
                    <a:pt x="164" y="0"/>
                  </a:moveTo>
                  <a:lnTo>
                    <a:pt x="277" y="109"/>
                  </a:lnTo>
                  <a:lnTo>
                    <a:pt x="125" y="329"/>
                  </a:lnTo>
                  <a:lnTo>
                    <a:pt x="0" y="210"/>
                  </a:lnTo>
                  <a:lnTo>
                    <a:pt x="164"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4" name="Rectangle 39">
              <a:extLst>
                <a:ext uri="{FF2B5EF4-FFF2-40B4-BE49-F238E27FC236}">
                  <a16:creationId xmlns:a16="http://schemas.microsoft.com/office/drawing/2014/main" id="{00000000-0008-0000-0000-000086000000}"/>
                </a:ext>
              </a:extLst>
            </xdr:cNvPr>
            <xdr:cNvSpPr>
              <a:spLocks noChangeArrowheads="1"/>
            </xdr:cNvSpPr>
          </xdr:nvSpPr>
          <xdr:spPr bwMode="auto">
            <a:xfrm>
              <a:off x="7713663" y="4565650"/>
              <a:ext cx="1588" cy="1588"/>
            </a:xfrm>
            <a:prstGeom prst="rect">
              <a:avLst/>
            </a:prstGeom>
            <a:solidFill>
              <a:srgbClr val="10886F"/>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5" name="Group 67">
            <a:extLst>
              <a:ext uri="{FF2B5EF4-FFF2-40B4-BE49-F238E27FC236}">
                <a16:creationId xmlns:a16="http://schemas.microsoft.com/office/drawing/2014/main" id="{00000000-0008-0000-0000-00000F000000}"/>
              </a:ext>
            </a:extLst>
          </xdr:cNvPr>
          <xdr:cNvGrpSpPr/>
        </xdr:nvGrpSpPr>
        <xdr:grpSpPr>
          <a:xfrm>
            <a:off x="4739945" y="1847626"/>
            <a:ext cx="464343" cy="464343"/>
            <a:chOff x="3948113" y="4859338"/>
            <a:chExt cx="1301750" cy="1301750"/>
          </a:xfrm>
        </xdr:grpSpPr>
        <xdr:sp macro="" textlink="">
          <xdr:nvSpPr>
            <xdr:cNvPr id="121" name="Freeform 47">
              <a:extLst>
                <a:ext uri="{FF2B5EF4-FFF2-40B4-BE49-F238E27FC236}">
                  <a16:creationId xmlns:a16="http://schemas.microsoft.com/office/drawing/2014/main" id="{00000000-0008-0000-0000-000079000000}"/>
                </a:ext>
              </a:extLst>
            </xdr:cNvPr>
            <xdr:cNvSpPr>
              <a:spLocks/>
            </xdr:cNvSpPr>
          </xdr:nvSpPr>
          <xdr:spPr bwMode="auto">
            <a:xfrm>
              <a:off x="3948113" y="4859338"/>
              <a:ext cx="1301750" cy="1301750"/>
            </a:xfrm>
            <a:custGeom>
              <a:avLst/>
              <a:gdLst>
                <a:gd name="T0" fmla="*/ 411 w 820"/>
                <a:gd name="T1" fmla="*/ 0 h 820"/>
                <a:gd name="T2" fmla="*/ 462 w 820"/>
                <a:gd name="T3" fmla="*/ 3 h 820"/>
                <a:gd name="T4" fmla="*/ 511 w 820"/>
                <a:gd name="T5" fmla="*/ 12 h 820"/>
                <a:gd name="T6" fmla="*/ 559 w 820"/>
                <a:gd name="T7" fmla="*/ 28 h 820"/>
                <a:gd name="T8" fmla="*/ 604 w 820"/>
                <a:gd name="T9" fmla="*/ 48 h 820"/>
                <a:gd name="T10" fmla="*/ 645 w 820"/>
                <a:gd name="T11" fmla="*/ 73 h 820"/>
                <a:gd name="T12" fmla="*/ 683 w 820"/>
                <a:gd name="T13" fmla="*/ 104 h 820"/>
                <a:gd name="T14" fmla="*/ 716 w 820"/>
                <a:gd name="T15" fmla="*/ 137 h 820"/>
                <a:gd name="T16" fmla="*/ 747 w 820"/>
                <a:gd name="T17" fmla="*/ 175 h 820"/>
                <a:gd name="T18" fmla="*/ 773 w 820"/>
                <a:gd name="T19" fmla="*/ 217 h 820"/>
                <a:gd name="T20" fmla="*/ 792 w 820"/>
                <a:gd name="T21" fmla="*/ 262 h 820"/>
                <a:gd name="T22" fmla="*/ 808 w 820"/>
                <a:gd name="T23" fmla="*/ 309 h 820"/>
                <a:gd name="T24" fmla="*/ 817 w 820"/>
                <a:gd name="T25" fmla="*/ 358 h 820"/>
                <a:gd name="T26" fmla="*/ 820 w 820"/>
                <a:gd name="T27" fmla="*/ 409 h 820"/>
                <a:gd name="T28" fmla="*/ 817 w 820"/>
                <a:gd name="T29" fmla="*/ 461 h 820"/>
                <a:gd name="T30" fmla="*/ 808 w 820"/>
                <a:gd name="T31" fmla="*/ 511 h 820"/>
                <a:gd name="T32" fmla="*/ 792 w 820"/>
                <a:gd name="T33" fmla="*/ 558 h 820"/>
                <a:gd name="T34" fmla="*/ 773 w 820"/>
                <a:gd name="T35" fmla="*/ 602 h 820"/>
                <a:gd name="T36" fmla="*/ 747 w 820"/>
                <a:gd name="T37" fmla="*/ 644 h 820"/>
                <a:gd name="T38" fmla="*/ 716 w 820"/>
                <a:gd name="T39" fmla="*/ 682 h 820"/>
                <a:gd name="T40" fmla="*/ 683 w 820"/>
                <a:gd name="T41" fmla="*/ 716 h 820"/>
                <a:gd name="T42" fmla="*/ 645 w 820"/>
                <a:gd name="T43" fmla="*/ 746 h 820"/>
                <a:gd name="T44" fmla="*/ 604 w 820"/>
                <a:gd name="T45" fmla="*/ 772 h 820"/>
                <a:gd name="T46" fmla="*/ 559 w 820"/>
                <a:gd name="T47" fmla="*/ 792 h 820"/>
                <a:gd name="T48" fmla="*/ 511 w 820"/>
                <a:gd name="T49" fmla="*/ 808 h 820"/>
                <a:gd name="T50" fmla="*/ 462 w 820"/>
                <a:gd name="T51" fmla="*/ 817 h 820"/>
                <a:gd name="T52" fmla="*/ 411 w 820"/>
                <a:gd name="T53" fmla="*/ 820 h 820"/>
                <a:gd name="T54" fmla="*/ 360 w 820"/>
                <a:gd name="T55" fmla="*/ 817 h 820"/>
                <a:gd name="T56" fmla="*/ 310 w 820"/>
                <a:gd name="T57" fmla="*/ 808 h 820"/>
                <a:gd name="T58" fmla="*/ 263 w 820"/>
                <a:gd name="T59" fmla="*/ 792 h 820"/>
                <a:gd name="T60" fmla="*/ 218 w 820"/>
                <a:gd name="T61" fmla="*/ 772 h 820"/>
                <a:gd name="T62" fmla="*/ 177 w 820"/>
                <a:gd name="T63" fmla="*/ 746 h 820"/>
                <a:gd name="T64" fmla="*/ 139 w 820"/>
                <a:gd name="T65" fmla="*/ 716 h 820"/>
                <a:gd name="T66" fmla="*/ 104 w 820"/>
                <a:gd name="T67" fmla="*/ 682 h 820"/>
                <a:gd name="T68" fmla="*/ 74 w 820"/>
                <a:gd name="T69" fmla="*/ 644 h 820"/>
                <a:gd name="T70" fmla="*/ 49 w 820"/>
                <a:gd name="T71" fmla="*/ 602 h 820"/>
                <a:gd name="T72" fmla="*/ 28 w 820"/>
                <a:gd name="T73" fmla="*/ 558 h 820"/>
                <a:gd name="T74" fmla="*/ 14 w 820"/>
                <a:gd name="T75" fmla="*/ 511 h 820"/>
                <a:gd name="T76" fmla="*/ 5 w 820"/>
                <a:gd name="T77" fmla="*/ 461 h 820"/>
                <a:gd name="T78" fmla="*/ 0 w 820"/>
                <a:gd name="T79" fmla="*/ 409 h 820"/>
                <a:gd name="T80" fmla="*/ 5 w 820"/>
                <a:gd name="T81" fmla="*/ 358 h 820"/>
                <a:gd name="T82" fmla="*/ 14 w 820"/>
                <a:gd name="T83" fmla="*/ 309 h 820"/>
                <a:gd name="T84" fmla="*/ 28 w 820"/>
                <a:gd name="T85" fmla="*/ 262 h 820"/>
                <a:gd name="T86" fmla="*/ 49 w 820"/>
                <a:gd name="T87" fmla="*/ 217 h 820"/>
                <a:gd name="T88" fmla="*/ 74 w 820"/>
                <a:gd name="T89" fmla="*/ 175 h 820"/>
                <a:gd name="T90" fmla="*/ 104 w 820"/>
                <a:gd name="T91" fmla="*/ 137 h 820"/>
                <a:gd name="T92" fmla="*/ 139 w 820"/>
                <a:gd name="T93" fmla="*/ 104 h 820"/>
                <a:gd name="T94" fmla="*/ 177 w 820"/>
                <a:gd name="T95" fmla="*/ 73 h 820"/>
                <a:gd name="T96" fmla="*/ 218 w 820"/>
                <a:gd name="T97" fmla="*/ 48 h 820"/>
                <a:gd name="T98" fmla="*/ 263 w 820"/>
                <a:gd name="T99" fmla="*/ 28 h 820"/>
                <a:gd name="T100" fmla="*/ 310 w 820"/>
                <a:gd name="T101" fmla="*/ 12 h 820"/>
                <a:gd name="T102" fmla="*/ 360 w 820"/>
                <a:gd name="T103" fmla="*/ 3 h 820"/>
                <a:gd name="T104" fmla="*/ 411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1" y="0"/>
                  </a:moveTo>
                  <a:lnTo>
                    <a:pt x="462" y="3"/>
                  </a:lnTo>
                  <a:lnTo>
                    <a:pt x="511" y="12"/>
                  </a:lnTo>
                  <a:lnTo>
                    <a:pt x="559" y="28"/>
                  </a:lnTo>
                  <a:lnTo>
                    <a:pt x="604" y="48"/>
                  </a:lnTo>
                  <a:lnTo>
                    <a:pt x="645" y="73"/>
                  </a:lnTo>
                  <a:lnTo>
                    <a:pt x="683" y="104"/>
                  </a:lnTo>
                  <a:lnTo>
                    <a:pt x="716" y="137"/>
                  </a:lnTo>
                  <a:lnTo>
                    <a:pt x="747" y="175"/>
                  </a:lnTo>
                  <a:lnTo>
                    <a:pt x="773" y="217"/>
                  </a:lnTo>
                  <a:lnTo>
                    <a:pt x="792" y="262"/>
                  </a:lnTo>
                  <a:lnTo>
                    <a:pt x="808" y="309"/>
                  </a:lnTo>
                  <a:lnTo>
                    <a:pt x="817" y="358"/>
                  </a:lnTo>
                  <a:lnTo>
                    <a:pt x="820" y="409"/>
                  </a:lnTo>
                  <a:lnTo>
                    <a:pt x="817" y="461"/>
                  </a:lnTo>
                  <a:lnTo>
                    <a:pt x="808" y="511"/>
                  </a:lnTo>
                  <a:lnTo>
                    <a:pt x="792" y="558"/>
                  </a:lnTo>
                  <a:lnTo>
                    <a:pt x="773" y="602"/>
                  </a:lnTo>
                  <a:lnTo>
                    <a:pt x="747" y="644"/>
                  </a:lnTo>
                  <a:lnTo>
                    <a:pt x="716" y="682"/>
                  </a:lnTo>
                  <a:lnTo>
                    <a:pt x="683" y="716"/>
                  </a:lnTo>
                  <a:lnTo>
                    <a:pt x="645" y="746"/>
                  </a:lnTo>
                  <a:lnTo>
                    <a:pt x="604" y="772"/>
                  </a:lnTo>
                  <a:lnTo>
                    <a:pt x="559" y="792"/>
                  </a:lnTo>
                  <a:lnTo>
                    <a:pt x="511" y="808"/>
                  </a:lnTo>
                  <a:lnTo>
                    <a:pt x="462" y="817"/>
                  </a:lnTo>
                  <a:lnTo>
                    <a:pt x="411" y="820"/>
                  </a:lnTo>
                  <a:lnTo>
                    <a:pt x="360" y="817"/>
                  </a:lnTo>
                  <a:lnTo>
                    <a:pt x="310" y="808"/>
                  </a:lnTo>
                  <a:lnTo>
                    <a:pt x="263" y="792"/>
                  </a:lnTo>
                  <a:lnTo>
                    <a:pt x="218" y="772"/>
                  </a:lnTo>
                  <a:lnTo>
                    <a:pt x="177" y="746"/>
                  </a:lnTo>
                  <a:lnTo>
                    <a:pt x="139" y="716"/>
                  </a:lnTo>
                  <a:lnTo>
                    <a:pt x="104" y="682"/>
                  </a:lnTo>
                  <a:lnTo>
                    <a:pt x="74" y="644"/>
                  </a:lnTo>
                  <a:lnTo>
                    <a:pt x="49" y="602"/>
                  </a:lnTo>
                  <a:lnTo>
                    <a:pt x="28" y="558"/>
                  </a:lnTo>
                  <a:lnTo>
                    <a:pt x="14" y="511"/>
                  </a:lnTo>
                  <a:lnTo>
                    <a:pt x="5" y="461"/>
                  </a:lnTo>
                  <a:lnTo>
                    <a:pt x="0" y="409"/>
                  </a:lnTo>
                  <a:lnTo>
                    <a:pt x="5" y="358"/>
                  </a:lnTo>
                  <a:lnTo>
                    <a:pt x="14" y="309"/>
                  </a:lnTo>
                  <a:lnTo>
                    <a:pt x="28" y="262"/>
                  </a:lnTo>
                  <a:lnTo>
                    <a:pt x="49" y="217"/>
                  </a:lnTo>
                  <a:lnTo>
                    <a:pt x="74" y="175"/>
                  </a:lnTo>
                  <a:lnTo>
                    <a:pt x="104" y="137"/>
                  </a:lnTo>
                  <a:lnTo>
                    <a:pt x="139" y="104"/>
                  </a:lnTo>
                  <a:lnTo>
                    <a:pt x="177" y="73"/>
                  </a:lnTo>
                  <a:lnTo>
                    <a:pt x="218" y="48"/>
                  </a:lnTo>
                  <a:lnTo>
                    <a:pt x="263" y="28"/>
                  </a:lnTo>
                  <a:lnTo>
                    <a:pt x="310" y="12"/>
                  </a:lnTo>
                  <a:lnTo>
                    <a:pt x="360" y="3"/>
                  </a:lnTo>
                  <a:lnTo>
                    <a:pt x="4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2" name="Freeform 48">
              <a:extLst>
                <a:ext uri="{FF2B5EF4-FFF2-40B4-BE49-F238E27FC236}">
                  <a16:creationId xmlns:a16="http://schemas.microsoft.com/office/drawing/2014/main" id="{00000000-0008-0000-0000-00007A000000}"/>
                </a:ext>
              </a:extLst>
            </xdr:cNvPr>
            <xdr:cNvSpPr>
              <a:spLocks noEditPoints="1"/>
            </xdr:cNvSpPr>
          </xdr:nvSpPr>
          <xdr:spPr bwMode="auto">
            <a:xfrm>
              <a:off x="4230688" y="5232400"/>
              <a:ext cx="741363" cy="517525"/>
            </a:xfrm>
            <a:custGeom>
              <a:avLst/>
              <a:gdLst>
                <a:gd name="T0" fmla="*/ 32 w 467"/>
                <a:gd name="T1" fmla="*/ 26 h 326"/>
                <a:gd name="T2" fmla="*/ 32 w 467"/>
                <a:gd name="T3" fmla="*/ 169 h 326"/>
                <a:gd name="T4" fmla="*/ 35 w 467"/>
                <a:gd name="T5" fmla="*/ 194 h 326"/>
                <a:gd name="T6" fmla="*/ 44 w 467"/>
                <a:gd name="T7" fmla="*/ 218 h 326"/>
                <a:gd name="T8" fmla="*/ 58 w 467"/>
                <a:gd name="T9" fmla="*/ 239 h 326"/>
                <a:gd name="T10" fmla="*/ 79 w 467"/>
                <a:gd name="T11" fmla="*/ 258 h 326"/>
                <a:gd name="T12" fmla="*/ 103 w 467"/>
                <a:gd name="T13" fmla="*/ 274 h 326"/>
                <a:gd name="T14" fmla="*/ 130 w 467"/>
                <a:gd name="T15" fmla="*/ 287 h 326"/>
                <a:gd name="T16" fmla="*/ 162 w 467"/>
                <a:gd name="T17" fmla="*/ 298 h 326"/>
                <a:gd name="T18" fmla="*/ 197 w 467"/>
                <a:gd name="T19" fmla="*/ 304 h 326"/>
                <a:gd name="T20" fmla="*/ 234 w 467"/>
                <a:gd name="T21" fmla="*/ 306 h 326"/>
                <a:gd name="T22" fmla="*/ 271 w 467"/>
                <a:gd name="T23" fmla="*/ 304 h 326"/>
                <a:gd name="T24" fmla="*/ 305 w 467"/>
                <a:gd name="T25" fmla="*/ 298 h 326"/>
                <a:gd name="T26" fmla="*/ 336 w 467"/>
                <a:gd name="T27" fmla="*/ 287 h 326"/>
                <a:gd name="T28" fmla="*/ 364 w 467"/>
                <a:gd name="T29" fmla="*/ 274 h 326"/>
                <a:gd name="T30" fmla="*/ 389 w 467"/>
                <a:gd name="T31" fmla="*/ 258 h 326"/>
                <a:gd name="T32" fmla="*/ 408 w 467"/>
                <a:gd name="T33" fmla="*/ 239 h 326"/>
                <a:gd name="T34" fmla="*/ 423 w 467"/>
                <a:gd name="T35" fmla="*/ 218 h 326"/>
                <a:gd name="T36" fmla="*/ 432 w 467"/>
                <a:gd name="T37" fmla="*/ 194 h 326"/>
                <a:gd name="T38" fmla="*/ 435 w 467"/>
                <a:gd name="T39" fmla="*/ 169 h 326"/>
                <a:gd name="T40" fmla="*/ 435 w 467"/>
                <a:gd name="T41" fmla="*/ 26 h 326"/>
                <a:gd name="T42" fmla="*/ 32 w 467"/>
                <a:gd name="T43" fmla="*/ 26 h 326"/>
                <a:gd name="T44" fmla="*/ 0 w 467"/>
                <a:gd name="T45" fmla="*/ 0 h 326"/>
                <a:gd name="T46" fmla="*/ 467 w 467"/>
                <a:gd name="T47" fmla="*/ 0 h 326"/>
                <a:gd name="T48" fmla="*/ 467 w 467"/>
                <a:gd name="T49" fmla="*/ 169 h 326"/>
                <a:gd name="T50" fmla="*/ 464 w 467"/>
                <a:gd name="T51" fmla="*/ 196 h 326"/>
                <a:gd name="T52" fmla="*/ 455 w 467"/>
                <a:gd name="T53" fmla="*/ 220 h 326"/>
                <a:gd name="T54" fmla="*/ 441 w 467"/>
                <a:gd name="T55" fmla="*/ 242 h 326"/>
                <a:gd name="T56" fmla="*/ 423 w 467"/>
                <a:gd name="T57" fmla="*/ 263 h 326"/>
                <a:gd name="T58" fmla="*/ 399 w 467"/>
                <a:gd name="T59" fmla="*/ 281 h 326"/>
                <a:gd name="T60" fmla="*/ 371 w 467"/>
                <a:gd name="T61" fmla="*/ 297 h 326"/>
                <a:gd name="T62" fmla="*/ 342 w 467"/>
                <a:gd name="T63" fmla="*/ 309 h 326"/>
                <a:gd name="T64" fmla="*/ 308 w 467"/>
                <a:gd name="T65" fmla="*/ 318 h 326"/>
                <a:gd name="T66" fmla="*/ 272 w 467"/>
                <a:gd name="T67" fmla="*/ 324 h 326"/>
                <a:gd name="T68" fmla="*/ 234 w 467"/>
                <a:gd name="T69" fmla="*/ 326 h 326"/>
                <a:gd name="T70" fmla="*/ 195 w 467"/>
                <a:gd name="T71" fmla="*/ 324 h 326"/>
                <a:gd name="T72" fmla="*/ 159 w 467"/>
                <a:gd name="T73" fmla="*/ 318 h 326"/>
                <a:gd name="T74" fmla="*/ 126 w 467"/>
                <a:gd name="T75" fmla="*/ 309 h 326"/>
                <a:gd name="T76" fmla="*/ 95 w 467"/>
                <a:gd name="T77" fmla="*/ 297 h 326"/>
                <a:gd name="T78" fmla="*/ 68 w 467"/>
                <a:gd name="T79" fmla="*/ 281 h 326"/>
                <a:gd name="T80" fmla="*/ 45 w 467"/>
                <a:gd name="T81" fmla="*/ 263 h 326"/>
                <a:gd name="T82" fmla="*/ 26 w 467"/>
                <a:gd name="T83" fmla="*/ 242 h 326"/>
                <a:gd name="T84" fmla="*/ 11 w 467"/>
                <a:gd name="T85" fmla="*/ 220 h 326"/>
                <a:gd name="T86" fmla="*/ 3 w 467"/>
                <a:gd name="T87" fmla="*/ 196 h 326"/>
                <a:gd name="T88" fmla="*/ 0 w 467"/>
                <a:gd name="T89" fmla="*/ 169 h 326"/>
                <a:gd name="T90" fmla="*/ 0 w 467"/>
                <a:gd name="T91" fmla="*/ 0 h 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467" h="326">
                  <a:moveTo>
                    <a:pt x="32" y="26"/>
                  </a:moveTo>
                  <a:lnTo>
                    <a:pt x="32" y="169"/>
                  </a:lnTo>
                  <a:lnTo>
                    <a:pt x="35" y="194"/>
                  </a:lnTo>
                  <a:lnTo>
                    <a:pt x="44" y="218"/>
                  </a:lnTo>
                  <a:lnTo>
                    <a:pt x="58" y="239"/>
                  </a:lnTo>
                  <a:lnTo>
                    <a:pt x="79" y="258"/>
                  </a:lnTo>
                  <a:lnTo>
                    <a:pt x="103" y="274"/>
                  </a:lnTo>
                  <a:lnTo>
                    <a:pt x="130" y="287"/>
                  </a:lnTo>
                  <a:lnTo>
                    <a:pt x="162" y="298"/>
                  </a:lnTo>
                  <a:lnTo>
                    <a:pt x="197" y="304"/>
                  </a:lnTo>
                  <a:lnTo>
                    <a:pt x="234" y="306"/>
                  </a:lnTo>
                  <a:lnTo>
                    <a:pt x="271" y="304"/>
                  </a:lnTo>
                  <a:lnTo>
                    <a:pt x="305" y="298"/>
                  </a:lnTo>
                  <a:lnTo>
                    <a:pt x="336" y="287"/>
                  </a:lnTo>
                  <a:lnTo>
                    <a:pt x="364" y="274"/>
                  </a:lnTo>
                  <a:lnTo>
                    <a:pt x="389" y="258"/>
                  </a:lnTo>
                  <a:lnTo>
                    <a:pt x="408" y="239"/>
                  </a:lnTo>
                  <a:lnTo>
                    <a:pt x="423" y="218"/>
                  </a:lnTo>
                  <a:lnTo>
                    <a:pt x="432" y="194"/>
                  </a:lnTo>
                  <a:lnTo>
                    <a:pt x="435" y="169"/>
                  </a:lnTo>
                  <a:lnTo>
                    <a:pt x="435" y="26"/>
                  </a:lnTo>
                  <a:lnTo>
                    <a:pt x="32" y="26"/>
                  </a:lnTo>
                  <a:close/>
                  <a:moveTo>
                    <a:pt x="0" y="0"/>
                  </a:moveTo>
                  <a:lnTo>
                    <a:pt x="467" y="0"/>
                  </a:lnTo>
                  <a:lnTo>
                    <a:pt x="467" y="169"/>
                  </a:lnTo>
                  <a:lnTo>
                    <a:pt x="464" y="196"/>
                  </a:lnTo>
                  <a:lnTo>
                    <a:pt x="455" y="220"/>
                  </a:lnTo>
                  <a:lnTo>
                    <a:pt x="441" y="242"/>
                  </a:lnTo>
                  <a:lnTo>
                    <a:pt x="423" y="263"/>
                  </a:lnTo>
                  <a:lnTo>
                    <a:pt x="399" y="281"/>
                  </a:lnTo>
                  <a:lnTo>
                    <a:pt x="371" y="297"/>
                  </a:lnTo>
                  <a:lnTo>
                    <a:pt x="342" y="309"/>
                  </a:lnTo>
                  <a:lnTo>
                    <a:pt x="308" y="318"/>
                  </a:lnTo>
                  <a:lnTo>
                    <a:pt x="272" y="324"/>
                  </a:lnTo>
                  <a:lnTo>
                    <a:pt x="234" y="326"/>
                  </a:lnTo>
                  <a:lnTo>
                    <a:pt x="195" y="324"/>
                  </a:lnTo>
                  <a:lnTo>
                    <a:pt x="159" y="318"/>
                  </a:lnTo>
                  <a:lnTo>
                    <a:pt x="126" y="309"/>
                  </a:lnTo>
                  <a:lnTo>
                    <a:pt x="95" y="297"/>
                  </a:lnTo>
                  <a:lnTo>
                    <a:pt x="68" y="281"/>
                  </a:lnTo>
                  <a:lnTo>
                    <a:pt x="45" y="263"/>
                  </a:lnTo>
                  <a:lnTo>
                    <a:pt x="26" y="242"/>
                  </a:lnTo>
                  <a:lnTo>
                    <a:pt x="11" y="220"/>
                  </a:lnTo>
                  <a:lnTo>
                    <a:pt x="3" y="196"/>
                  </a:lnTo>
                  <a:lnTo>
                    <a:pt x="0" y="169"/>
                  </a:lnTo>
                  <a:lnTo>
                    <a:pt x="0"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3" name="Rectangle 49">
              <a:extLst>
                <a:ext uri="{FF2B5EF4-FFF2-40B4-BE49-F238E27FC236}">
                  <a16:creationId xmlns:a16="http://schemas.microsoft.com/office/drawing/2014/main" id="{00000000-0008-0000-0000-00007B000000}"/>
                </a:ext>
              </a:extLst>
            </xdr:cNvPr>
            <xdr:cNvSpPr>
              <a:spLocks noChangeArrowheads="1"/>
            </xdr:cNvSpPr>
          </xdr:nvSpPr>
          <xdr:spPr bwMode="auto">
            <a:xfrm>
              <a:off x="4545013" y="5699125"/>
              <a:ext cx="103188" cy="193675"/>
            </a:xfrm>
            <a:prstGeom prst="rect">
              <a:avLst/>
            </a:prstGeom>
            <a:solidFill>
              <a:srgbClr val="D8BB00"/>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4" name="Freeform 50">
              <a:extLst>
                <a:ext uri="{FF2B5EF4-FFF2-40B4-BE49-F238E27FC236}">
                  <a16:creationId xmlns:a16="http://schemas.microsoft.com/office/drawing/2014/main" id="{00000000-0008-0000-0000-00007C000000}"/>
                </a:ext>
              </a:extLst>
            </xdr:cNvPr>
            <xdr:cNvSpPr>
              <a:spLocks/>
            </xdr:cNvSpPr>
          </xdr:nvSpPr>
          <xdr:spPr bwMode="auto">
            <a:xfrm>
              <a:off x="4324351" y="5170488"/>
              <a:ext cx="546100" cy="596900"/>
            </a:xfrm>
            <a:custGeom>
              <a:avLst/>
              <a:gdLst>
                <a:gd name="T0" fmla="*/ 342 w 344"/>
                <a:gd name="T1" fmla="*/ 0 h 376"/>
                <a:gd name="T2" fmla="*/ 344 w 344"/>
                <a:gd name="T3" fmla="*/ 11 h 376"/>
                <a:gd name="T4" fmla="*/ 344 w 344"/>
                <a:gd name="T5" fmla="*/ 22 h 376"/>
                <a:gd name="T6" fmla="*/ 344 w 344"/>
                <a:gd name="T7" fmla="*/ 203 h 376"/>
                <a:gd name="T8" fmla="*/ 341 w 344"/>
                <a:gd name="T9" fmla="*/ 234 h 376"/>
                <a:gd name="T10" fmla="*/ 334 w 344"/>
                <a:gd name="T11" fmla="*/ 263 h 376"/>
                <a:gd name="T12" fmla="*/ 322 w 344"/>
                <a:gd name="T13" fmla="*/ 289 h 376"/>
                <a:gd name="T14" fmla="*/ 305 w 344"/>
                <a:gd name="T15" fmla="*/ 314 h 376"/>
                <a:gd name="T16" fmla="*/ 285 w 344"/>
                <a:gd name="T17" fmla="*/ 335 h 376"/>
                <a:gd name="T18" fmla="*/ 261 w 344"/>
                <a:gd name="T19" fmla="*/ 352 h 376"/>
                <a:gd name="T20" fmla="*/ 234 w 344"/>
                <a:gd name="T21" fmla="*/ 364 h 376"/>
                <a:gd name="T22" fmla="*/ 206 w 344"/>
                <a:gd name="T23" fmla="*/ 372 h 376"/>
                <a:gd name="T24" fmla="*/ 175 w 344"/>
                <a:gd name="T25" fmla="*/ 376 h 376"/>
                <a:gd name="T26" fmla="*/ 143 w 344"/>
                <a:gd name="T27" fmla="*/ 372 h 376"/>
                <a:gd name="T28" fmla="*/ 114 w 344"/>
                <a:gd name="T29" fmla="*/ 364 h 376"/>
                <a:gd name="T30" fmla="*/ 88 w 344"/>
                <a:gd name="T31" fmla="*/ 352 h 376"/>
                <a:gd name="T32" fmla="*/ 64 w 344"/>
                <a:gd name="T33" fmla="*/ 335 h 376"/>
                <a:gd name="T34" fmla="*/ 45 w 344"/>
                <a:gd name="T35" fmla="*/ 314 h 376"/>
                <a:gd name="T36" fmla="*/ 27 w 344"/>
                <a:gd name="T37" fmla="*/ 289 h 376"/>
                <a:gd name="T38" fmla="*/ 15 w 344"/>
                <a:gd name="T39" fmla="*/ 263 h 376"/>
                <a:gd name="T40" fmla="*/ 8 w 344"/>
                <a:gd name="T41" fmla="*/ 234 h 376"/>
                <a:gd name="T42" fmla="*/ 5 w 344"/>
                <a:gd name="T43" fmla="*/ 203 h 376"/>
                <a:gd name="T44" fmla="*/ 5 w 344"/>
                <a:gd name="T45" fmla="*/ 22 h 376"/>
                <a:gd name="T46" fmla="*/ 4 w 344"/>
                <a:gd name="T47" fmla="*/ 14 h 376"/>
                <a:gd name="T48" fmla="*/ 1 w 344"/>
                <a:gd name="T49" fmla="*/ 7 h 376"/>
                <a:gd name="T50" fmla="*/ 0 w 344"/>
                <a:gd name="T51" fmla="*/ 0 h 376"/>
                <a:gd name="T52" fmla="*/ 342 w 344"/>
                <a:gd name="T53" fmla="*/ 0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44" h="376">
                  <a:moveTo>
                    <a:pt x="342" y="0"/>
                  </a:moveTo>
                  <a:lnTo>
                    <a:pt x="344" y="11"/>
                  </a:lnTo>
                  <a:lnTo>
                    <a:pt x="344" y="22"/>
                  </a:lnTo>
                  <a:lnTo>
                    <a:pt x="344" y="203"/>
                  </a:lnTo>
                  <a:lnTo>
                    <a:pt x="341" y="234"/>
                  </a:lnTo>
                  <a:lnTo>
                    <a:pt x="334" y="263"/>
                  </a:lnTo>
                  <a:lnTo>
                    <a:pt x="322" y="289"/>
                  </a:lnTo>
                  <a:lnTo>
                    <a:pt x="305" y="314"/>
                  </a:lnTo>
                  <a:lnTo>
                    <a:pt x="285" y="335"/>
                  </a:lnTo>
                  <a:lnTo>
                    <a:pt x="261" y="352"/>
                  </a:lnTo>
                  <a:lnTo>
                    <a:pt x="234" y="364"/>
                  </a:lnTo>
                  <a:lnTo>
                    <a:pt x="206" y="372"/>
                  </a:lnTo>
                  <a:lnTo>
                    <a:pt x="175" y="376"/>
                  </a:lnTo>
                  <a:lnTo>
                    <a:pt x="143" y="372"/>
                  </a:lnTo>
                  <a:lnTo>
                    <a:pt x="114" y="364"/>
                  </a:lnTo>
                  <a:lnTo>
                    <a:pt x="88" y="352"/>
                  </a:lnTo>
                  <a:lnTo>
                    <a:pt x="64" y="335"/>
                  </a:lnTo>
                  <a:lnTo>
                    <a:pt x="45" y="314"/>
                  </a:lnTo>
                  <a:lnTo>
                    <a:pt x="27" y="289"/>
                  </a:lnTo>
                  <a:lnTo>
                    <a:pt x="15" y="263"/>
                  </a:lnTo>
                  <a:lnTo>
                    <a:pt x="8" y="234"/>
                  </a:lnTo>
                  <a:lnTo>
                    <a:pt x="5" y="203"/>
                  </a:lnTo>
                  <a:lnTo>
                    <a:pt x="5" y="22"/>
                  </a:lnTo>
                  <a:lnTo>
                    <a:pt x="4" y="14"/>
                  </a:lnTo>
                  <a:lnTo>
                    <a:pt x="1" y="7"/>
                  </a:lnTo>
                  <a:lnTo>
                    <a:pt x="0" y="0"/>
                  </a:lnTo>
                  <a:lnTo>
                    <a:pt x="34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5" name="Freeform 51">
              <a:extLst>
                <a:ext uri="{FF2B5EF4-FFF2-40B4-BE49-F238E27FC236}">
                  <a16:creationId xmlns:a16="http://schemas.microsoft.com/office/drawing/2014/main" id="{00000000-0008-0000-0000-00007D000000}"/>
                </a:ext>
              </a:extLst>
            </xdr:cNvPr>
            <xdr:cNvSpPr>
              <a:spLocks/>
            </xdr:cNvSpPr>
          </xdr:nvSpPr>
          <xdr:spPr bwMode="auto">
            <a:xfrm>
              <a:off x="4291013" y="5129213"/>
              <a:ext cx="639763" cy="71438"/>
            </a:xfrm>
            <a:custGeom>
              <a:avLst/>
              <a:gdLst>
                <a:gd name="T0" fmla="*/ 22 w 403"/>
                <a:gd name="T1" fmla="*/ 0 h 45"/>
                <a:gd name="T2" fmla="*/ 381 w 403"/>
                <a:gd name="T3" fmla="*/ 0 h 45"/>
                <a:gd name="T4" fmla="*/ 390 w 403"/>
                <a:gd name="T5" fmla="*/ 2 h 45"/>
                <a:gd name="T6" fmla="*/ 397 w 403"/>
                <a:gd name="T7" fmla="*/ 7 h 45"/>
                <a:gd name="T8" fmla="*/ 402 w 403"/>
                <a:gd name="T9" fmla="*/ 15 h 45"/>
                <a:gd name="T10" fmla="*/ 403 w 403"/>
                <a:gd name="T11" fmla="*/ 23 h 45"/>
                <a:gd name="T12" fmla="*/ 402 w 403"/>
                <a:gd name="T13" fmla="*/ 32 h 45"/>
                <a:gd name="T14" fmla="*/ 397 w 403"/>
                <a:gd name="T15" fmla="*/ 39 h 45"/>
                <a:gd name="T16" fmla="*/ 390 w 403"/>
                <a:gd name="T17" fmla="*/ 43 h 45"/>
                <a:gd name="T18" fmla="*/ 381 w 403"/>
                <a:gd name="T19" fmla="*/ 45 h 45"/>
                <a:gd name="T20" fmla="*/ 22 w 403"/>
                <a:gd name="T21" fmla="*/ 45 h 45"/>
                <a:gd name="T22" fmla="*/ 14 w 403"/>
                <a:gd name="T23" fmla="*/ 43 h 45"/>
                <a:gd name="T24" fmla="*/ 7 w 403"/>
                <a:gd name="T25" fmla="*/ 39 h 45"/>
                <a:gd name="T26" fmla="*/ 2 w 403"/>
                <a:gd name="T27" fmla="*/ 32 h 45"/>
                <a:gd name="T28" fmla="*/ 0 w 403"/>
                <a:gd name="T29" fmla="*/ 23 h 45"/>
                <a:gd name="T30" fmla="*/ 2 w 403"/>
                <a:gd name="T31" fmla="*/ 15 h 45"/>
                <a:gd name="T32" fmla="*/ 7 w 403"/>
                <a:gd name="T33" fmla="*/ 7 h 45"/>
                <a:gd name="T34" fmla="*/ 14 w 403"/>
                <a:gd name="T35" fmla="*/ 2 h 45"/>
                <a:gd name="T36" fmla="*/ 22 w 403"/>
                <a:gd name="T37"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03" h="45">
                  <a:moveTo>
                    <a:pt x="22" y="0"/>
                  </a:moveTo>
                  <a:lnTo>
                    <a:pt x="381" y="0"/>
                  </a:lnTo>
                  <a:lnTo>
                    <a:pt x="390" y="2"/>
                  </a:lnTo>
                  <a:lnTo>
                    <a:pt x="397" y="7"/>
                  </a:lnTo>
                  <a:lnTo>
                    <a:pt x="402" y="15"/>
                  </a:lnTo>
                  <a:lnTo>
                    <a:pt x="403" y="23"/>
                  </a:lnTo>
                  <a:lnTo>
                    <a:pt x="402" y="32"/>
                  </a:lnTo>
                  <a:lnTo>
                    <a:pt x="397" y="39"/>
                  </a:lnTo>
                  <a:lnTo>
                    <a:pt x="390" y="43"/>
                  </a:lnTo>
                  <a:lnTo>
                    <a:pt x="381" y="45"/>
                  </a:lnTo>
                  <a:lnTo>
                    <a:pt x="22" y="45"/>
                  </a:lnTo>
                  <a:lnTo>
                    <a:pt x="14" y="43"/>
                  </a:lnTo>
                  <a:lnTo>
                    <a:pt x="7" y="39"/>
                  </a:lnTo>
                  <a:lnTo>
                    <a:pt x="2" y="32"/>
                  </a:lnTo>
                  <a:lnTo>
                    <a:pt x="0" y="23"/>
                  </a:lnTo>
                  <a:lnTo>
                    <a:pt x="2" y="15"/>
                  </a:lnTo>
                  <a:lnTo>
                    <a:pt x="7" y="7"/>
                  </a:lnTo>
                  <a:lnTo>
                    <a:pt x="14" y="2"/>
                  </a:lnTo>
                  <a:lnTo>
                    <a:pt x="22"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6" name="Freeform 52">
              <a:extLst>
                <a:ext uri="{FF2B5EF4-FFF2-40B4-BE49-F238E27FC236}">
                  <a16:creationId xmlns:a16="http://schemas.microsoft.com/office/drawing/2014/main" id="{00000000-0008-0000-0000-00007E000000}"/>
                </a:ext>
              </a:extLst>
            </xdr:cNvPr>
            <xdr:cNvSpPr>
              <a:spLocks/>
            </xdr:cNvSpPr>
          </xdr:nvSpPr>
          <xdr:spPr bwMode="auto">
            <a:xfrm>
              <a:off x="4486276" y="5832475"/>
              <a:ext cx="212725" cy="30163"/>
            </a:xfrm>
            <a:custGeom>
              <a:avLst/>
              <a:gdLst>
                <a:gd name="T0" fmla="*/ 8 w 134"/>
                <a:gd name="T1" fmla="*/ 0 h 19"/>
                <a:gd name="T2" fmla="*/ 126 w 134"/>
                <a:gd name="T3" fmla="*/ 0 h 19"/>
                <a:gd name="T4" fmla="*/ 129 w 134"/>
                <a:gd name="T5" fmla="*/ 1 h 19"/>
                <a:gd name="T6" fmla="*/ 131 w 134"/>
                <a:gd name="T7" fmla="*/ 3 h 19"/>
                <a:gd name="T8" fmla="*/ 133 w 134"/>
                <a:gd name="T9" fmla="*/ 6 h 19"/>
                <a:gd name="T10" fmla="*/ 134 w 134"/>
                <a:gd name="T11" fmla="*/ 9 h 19"/>
                <a:gd name="T12" fmla="*/ 133 w 134"/>
                <a:gd name="T13" fmla="*/ 13 h 19"/>
                <a:gd name="T14" fmla="*/ 131 w 134"/>
                <a:gd name="T15" fmla="*/ 16 h 19"/>
                <a:gd name="T16" fmla="*/ 129 w 134"/>
                <a:gd name="T17" fmla="*/ 18 h 19"/>
                <a:gd name="T18" fmla="*/ 126 w 134"/>
                <a:gd name="T19" fmla="*/ 19 h 19"/>
                <a:gd name="T20" fmla="*/ 8 w 134"/>
                <a:gd name="T21" fmla="*/ 19 h 19"/>
                <a:gd name="T22" fmla="*/ 5 w 134"/>
                <a:gd name="T23" fmla="*/ 18 h 19"/>
                <a:gd name="T24" fmla="*/ 2 w 134"/>
                <a:gd name="T25" fmla="*/ 16 h 19"/>
                <a:gd name="T26" fmla="*/ 1 w 134"/>
                <a:gd name="T27" fmla="*/ 13 h 19"/>
                <a:gd name="T28" fmla="*/ 0 w 134"/>
                <a:gd name="T29" fmla="*/ 9 h 19"/>
                <a:gd name="T30" fmla="*/ 1 w 134"/>
                <a:gd name="T31" fmla="*/ 6 h 19"/>
                <a:gd name="T32" fmla="*/ 2 w 134"/>
                <a:gd name="T33" fmla="*/ 3 h 19"/>
                <a:gd name="T34" fmla="*/ 5 w 134"/>
                <a:gd name="T35" fmla="*/ 1 h 19"/>
                <a:gd name="T36" fmla="*/ 8 w 134"/>
                <a:gd name="T37"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34" h="19">
                  <a:moveTo>
                    <a:pt x="8" y="0"/>
                  </a:moveTo>
                  <a:lnTo>
                    <a:pt x="126" y="0"/>
                  </a:lnTo>
                  <a:lnTo>
                    <a:pt x="129" y="1"/>
                  </a:lnTo>
                  <a:lnTo>
                    <a:pt x="131" y="3"/>
                  </a:lnTo>
                  <a:lnTo>
                    <a:pt x="133" y="6"/>
                  </a:lnTo>
                  <a:lnTo>
                    <a:pt x="134" y="9"/>
                  </a:lnTo>
                  <a:lnTo>
                    <a:pt x="133" y="13"/>
                  </a:lnTo>
                  <a:lnTo>
                    <a:pt x="131" y="16"/>
                  </a:lnTo>
                  <a:lnTo>
                    <a:pt x="129" y="18"/>
                  </a:lnTo>
                  <a:lnTo>
                    <a:pt x="126" y="19"/>
                  </a:lnTo>
                  <a:lnTo>
                    <a:pt x="8" y="19"/>
                  </a:lnTo>
                  <a:lnTo>
                    <a:pt x="5" y="18"/>
                  </a:lnTo>
                  <a:lnTo>
                    <a:pt x="2" y="16"/>
                  </a:lnTo>
                  <a:lnTo>
                    <a:pt x="1" y="13"/>
                  </a:lnTo>
                  <a:lnTo>
                    <a:pt x="0" y="9"/>
                  </a:lnTo>
                  <a:lnTo>
                    <a:pt x="1" y="6"/>
                  </a:lnTo>
                  <a:lnTo>
                    <a:pt x="2" y="3"/>
                  </a:lnTo>
                  <a:lnTo>
                    <a:pt x="5" y="1"/>
                  </a:lnTo>
                  <a:lnTo>
                    <a:pt x="8"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7" name="Rectangle 53">
              <a:extLst>
                <a:ext uri="{FF2B5EF4-FFF2-40B4-BE49-F238E27FC236}">
                  <a16:creationId xmlns:a16="http://schemas.microsoft.com/office/drawing/2014/main" id="{00000000-0008-0000-0000-00007F000000}"/>
                </a:ext>
              </a:extLst>
            </xdr:cNvPr>
            <xdr:cNvSpPr>
              <a:spLocks noChangeArrowheads="1"/>
            </xdr:cNvSpPr>
          </xdr:nvSpPr>
          <xdr:spPr bwMode="auto">
            <a:xfrm>
              <a:off x="4433888" y="5862638"/>
              <a:ext cx="334963" cy="111125"/>
            </a:xfrm>
            <a:prstGeom prst="rect">
              <a:avLst/>
            </a:prstGeom>
            <a:solidFill>
              <a:schemeClr val="accent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8" name="Rectangle 54">
              <a:extLst>
                <a:ext uri="{FF2B5EF4-FFF2-40B4-BE49-F238E27FC236}">
                  <a16:creationId xmlns:a16="http://schemas.microsoft.com/office/drawing/2014/main" id="{00000000-0008-0000-0000-000080000000}"/>
                </a:ext>
              </a:extLst>
            </xdr:cNvPr>
            <xdr:cNvSpPr>
              <a:spLocks noChangeArrowheads="1"/>
            </xdr:cNvSpPr>
          </xdr:nvSpPr>
          <xdr:spPr bwMode="auto">
            <a:xfrm>
              <a:off x="4484688" y="5892800"/>
              <a:ext cx="222250" cy="50800"/>
            </a:xfrm>
            <a:prstGeom prst="rect">
              <a:avLst/>
            </a:prstGeom>
            <a:solidFill>
              <a:srgbClr val="F7FAFD"/>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9" name="Freeform 55">
              <a:extLst>
                <a:ext uri="{FF2B5EF4-FFF2-40B4-BE49-F238E27FC236}">
                  <a16:creationId xmlns:a16="http://schemas.microsoft.com/office/drawing/2014/main" id="{00000000-0008-0000-0000-000081000000}"/>
                </a:ext>
              </a:extLst>
            </xdr:cNvPr>
            <xdr:cNvSpPr>
              <a:spLocks/>
            </xdr:cNvSpPr>
          </xdr:nvSpPr>
          <xdr:spPr bwMode="auto">
            <a:xfrm>
              <a:off x="4421188" y="5267325"/>
              <a:ext cx="360363" cy="358775"/>
            </a:xfrm>
            <a:custGeom>
              <a:avLst/>
              <a:gdLst>
                <a:gd name="T0" fmla="*/ 113 w 227"/>
                <a:gd name="T1" fmla="*/ 0 h 226"/>
                <a:gd name="T2" fmla="*/ 139 w 227"/>
                <a:gd name="T3" fmla="*/ 4 h 226"/>
                <a:gd name="T4" fmla="*/ 163 w 227"/>
                <a:gd name="T5" fmla="*/ 12 h 226"/>
                <a:gd name="T6" fmla="*/ 184 w 227"/>
                <a:gd name="T7" fmla="*/ 25 h 226"/>
                <a:gd name="T8" fmla="*/ 201 w 227"/>
                <a:gd name="T9" fmla="*/ 43 h 226"/>
                <a:gd name="T10" fmla="*/ 214 w 227"/>
                <a:gd name="T11" fmla="*/ 63 h 226"/>
                <a:gd name="T12" fmla="*/ 224 w 227"/>
                <a:gd name="T13" fmla="*/ 88 h 226"/>
                <a:gd name="T14" fmla="*/ 227 w 227"/>
                <a:gd name="T15" fmla="*/ 113 h 226"/>
                <a:gd name="T16" fmla="*/ 224 w 227"/>
                <a:gd name="T17" fmla="*/ 139 h 226"/>
                <a:gd name="T18" fmla="*/ 214 w 227"/>
                <a:gd name="T19" fmla="*/ 164 h 226"/>
                <a:gd name="T20" fmla="*/ 201 w 227"/>
                <a:gd name="T21" fmla="*/ 184 h 226"/>
                <a:gd name="T22" fmla="*/ 184 w 227"/>
                <a:gd name="T23" fmla="*/ 202 h 226"/>
                <a:gd name="T24" fmla="*/ 163 w 227"/>
                <a:gd name="T25" fmla="*/ 215 h 226"/>
                <a:gd name="T26" fmla="*/ 139 w 227"/>
                <a:gd name="T27" fmla="*/ 223 h 226"/>
                <a:gd name="T28" fmla="*/ 113 w 227"/>
                <a:gd name="T29" fmla="*/ 226 h 226"/>
                <a:gd name="T30" fmla="*/ 87 w 227"/>
                <a:gd name="T31" fmla="*/ 223 h 226"/>
                <a:gd name="T32" fmla="*/ 64 w 227"/>
                <a:gd name="T33" fmla="*/ 215 h 226"/>
                <a:gd name="T34" fmla="*/ 42 w 227"/>
                <a:gd name="T35" fmla="*/ 202 h 226"/>
                <a:gd name="T36" fmla="*/ 25 w 227"/>
                <a:gd name="T37" fmla="*/ 184 h 226"/>
                <a:gd name="T38" fmla="*/ 11 w 227"/>
                <a:gd name="T39" fmla="*/ 164 h 226"/>
                <a:gd name="T40" fmla="*/ 3 w 227"/>
                <a:gd name="T41" fmla="*/ 139 h 226"/>
                <a:gd name="T42" fmla="*/ 0 w 227"/>
                <a:gd name="T43" fmla="*/ 113 h 226"/>
                <a:gd name="T44" fmla="*/ 3 w 227"/>
                <a:gd name="T45" fmla="*/ 88 h 226"/>
                <a:gd name="T46" fmla="*/ 11 w 227"/>
                <a:gd name="T47" fmla="*/ 63 h 226"/>
                <a:gd name="T48" fmla="*/ 25 w 227"/>
                <a:gd name="T49" fmla="*/ 43 h 226"/>
                <a:gd name="T50" fmla="*/ 42 w 227"/>
                <a:gd name="T51" fmla="*/ 25 h 226"/>
                <a:gd name="T52" fmla="*/ 64 w 227"/>
                <a:gd name="T53" fmla="*/ 12 h 226"/>
                <a:gd name="T54" fmla="*/ 87 w 227"/>
                <a:gd name="T55" fmla="*/ 4 h 226"/>
                <a:gd name="T56" fmla="*/ 113 w 227"/>
                <a:gd name="T57" fmla="*/ 0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227" h="226">
                  <a:moveTo>
                    <a:pt x="113" y="0"/>
                  </a:moveTo>
                  <a:lnTo>
                    <a:pt x="139" y="4"/>
                  </a:lnTo>
                  <a:lnTo>
                    <a:pt x="163" y="12"/>
                  </a:lnTo>
                  <a:lnTo>
                    <a:pt x="184" y="25"/>
                  </a:lnTo>
                  <a:lnTo>
                    <a:pt x="201" y="43"/>
                  </a:lnTo>
                  <a:lnTo>
                    <a:pt x="214" y="63"/>
                  </a:lnTo>
                  <a:lnTo>
                    <a:pt x="224" y="88"/>
                  </a:lnTo>
                  <a:lnTo>
                    <a:pt x="227" y="113"/>
                  </a:lnTo>
                  <a:lnTo>
                    <a:pt x="224" y="139"/>
                  </a:lnTo>
                  <a:lnTo>
                    <a:pt x="214" y="164"/>
                  </a:lnTo>
                  <a:lnTo>
                    <a:pt x="201" y="184"/>
                  </a:lnTo>
                  <a:lnTo>
                    <a:pt x="184" y="202"/>
                  </a:lnTo>
                  <a:lnTo>
                    <a:pt x="163" y="215"/>
                  </a:lnTo>
                  <a:lnTo>
                    <a:pt x="139" y="223"/>
                  </a:lnTo>
                  <a:lnTo>
                    <a:pt x="113" y="226"/>
                  </a:lnTo>
                  <a:lnTo>
                    <a:pt x="87" y="223"/>
                  </a:lnTo>
                  <a:lnTo>
                    <a:pt x="64" y="215"/>
                  </a:lnTo>
                  <a:lnTo>
                    <a:pt x="42" y="202"/>
                  </a:lnTo>
                  <a:lnTo>
                    <a:pt x="25" y="184"/>
                  </a:lnTo>
                  <a:lnTo>
                    <a:pt x="11" y="164"/>
                  </a:lnTo>
                  <a:lnTo>
                    <a:pt x="3" y="139"/>
                  </a:lnTo>
                  <a:lnTo>
                    <a:pt x="0" y="113"/>
                  </a:lnTo>
                  <a:lnTo>
                    <a:pt x="3" y="88"/>
                  </a:lnTo>
                  <a:lnTo>
                    <a:pt x="11" y="63"/>
                  </a:lnTo>
                  <a:lnTo>
                    <a:pt x="25" y="43"/>
                  </a:lnTo>
                  <a:lnTo>
                    <a:pt x="42" y="25"/>
                  </a:lnTo>
                  <a:lnTo>
                    <a:pt x="64" y="12"/>
                  </a:lnTo>
                  <a:lnTo>
                    <a:pt x="87" y="4"/>
                  </a:lnTo>
                  <a:lnTo>
                    <a:pt x="11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30" name="Freeform 56">
              <a:extLst>
                <a:ext uri="{FF2B5EF4-FFF2-40B4-BE49-F238E27FC236}">
                  <a16:creationId xmlns:a16="http://schemas.microsoft.com/office/drawing/2014/main" id="{00000000-0008-0000-0000-000082000000}"/>
                </a:ext>
              </a:extLst>
            </xdr:cNvPr>
            <xdr:cNvSpPr>
              <a:spLocks/>
            </xdr:cNvSpPr>
          </xdr:nvSpPr>
          <xdr:spPr bwMode="auto">
            <a:xfrm>
              <a:off x="4495801" y="5346700"/>
              <a:ext cx="207963" cy="196850"/>
            </a:xfrm>
            <a:custGeom>
              <a:avLst/>
              <a:gdLst>
                <a:gd name="T0" fmla="*/ 66 w 131"/>
                <a:gd name="T1" fmla="*/ 0 h 124"/>
                <a:gd name="T2" fmla="*/ 86 w 131"/>
                <a:gd name="T3" fmla="*/ 41 h 124"/>
                <a:gd name="T4" fmla="*/ 131 w 131"/>
                <a:gd name="T5" fmla="*/ 47 h 124"/>
                <a:gd name="T6" fmla="*/ 99 w 131"/>
                <a:gd name="T7" fmla="*/ 79 h 124"/>
                <a:gd name="T8" fmla="*/ 107 w 131"/>
                <a:gd name="T9" fmla="*/ 124 h 124"/>
                <a:gd name="T10" fmla="*/ 66 w 131"/>
                <a:gd name="T11" fmla="*/ 103 h 124"/>
                <a:gd name="T12" fmla="*/ 26 w 131"/>
                <a:gd name="T13" fmla="*/ 124 h 124"/>
                <a:gd name="T14" fmla="*/ 33 w 131"/>
                <a:gd name="T15" fmla="*/ 79 h 124"/>
                <a:gd name="T16" fmla="*/ 0 w 131"/>
                <a:gd name="T17" fmla="*/ 47 h 124"/>
                <a:gd name="T18" fmla="*/ 46 w 131"/>
                <a:gd name="T19" fmla="*/ 41 h 124"/>
                <a:gd name="T20" fmla="*/ 66 w 131"/>
                <a:gd name="T21" fmla="*/ 0 h 1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1" h="124">
                  <a:moveTo>
                    <a:pt x="66" y="0"/>
                  </a:moveTo>
                  <a:lnTo>
                    <a:pt x="86" y="41"/>
                  </a:lnTo>
                  <a:lnTo>
                    <a:pt x="131" y="47"/>
                  </a:lnTo>
                  <a:lnTo>
                    <a:pt x="99" y="79"/>
                  </a:lnTo>
                  <a:lnTo>
                    <a:pt x="107" y="124"/>
                  </a:lnTo>
                  <a:lnTo>
                    <a:pt x="66" y="103"/>
                  </a:lnTo>
                  <a:lnTo>
                    <a:pt x="26" y="124"/>
                  </a:lnTo>
                  <a:lnTo>
                    <a:pt x="33" y="79"/>
                  </a:lnTo>
                  <a:lnTo>
                    <a:pt x="0" y="47"/>
                  </a:lnTo>
                  <a:lnTo>
                    <a:pt x="46" y="41"/>
                  </a:lnTo>
                  <a:lnTo>
                    <a:pt x="66" y="0"/>
                  </a:lnTo>
                  <a:close/>
                </a:path>
              </a:pathLst>
            </a:custGeom>
            <a:solidFill>
              <a:schemeClr val="accent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6" name="Group 78">
            <a:extLst>
              <a:ext uri="{FF2B5EF4-FFF2-40B4-BE49-F238E27FC236}">
                <a16:creationId xmlns:a16="http://schemas.microsoft.com/office/drawing/2014/main" id="{00000000-0008-0000-0000-000010000000}"/>
              </a:ext>
            </a:extLst>
          </xdr:cNvPr>
          <xdr:cNvGrpSpPr/>
        </xdr:nvGrpSpPr>
        <xdr:grpSpPr>
          <a:xfrm>
            <a:off x="3888071" y="3155561"/>
            <a:ext cx="464343" cy="463778"/>
            <a:chOff x="2970213" y="3378200"/>
            <a:chExt cx="1301750" cy="1300163"/>
          </a:xfrm>
        </xdr:grpSpPr>
        <xdr:sp macro="" textlink="">
          <xdr:nvSpPr>
            <xdr:cNvPr id="112" name="Freeform 57">
              <a:extLst>
                <a:ext uri="{FF2B5EF4-FFF2-40B4-BE49-F238E27FC236}">
                  <a16:creationId xmlns:a16="http://schemas.microsoft.com/office/drawing/2014/main" id="{00000000-0008-0000-0000-000070000000}"/>
                </a:ext>
              </a:extLst>
            </xdr:cNvPr>
            <xdr:cNvSpPr>
              <a:spLocks/>
            </xdr:cNvSpPr>
          </xdr:nvSpPr>
          <xdr:spPr bwMode="auto">
            <a:xfrm>
              <a:off x="2970213" y="3378200"/>
              <a:ext cx="1301750" cy="1300163"/>
            </a:xfrm>
            <a:custGeom>
              <a:avLst/>
              <a:gdLst>
                <a:gd name="T0" fmla="*/ 409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1 w 820"/>
                <a:gd name="T19" fmla="*/ 216 h 819"/>
                <a:gd name="T20" fmla="*/ 792 w 820"/>
                <a:gd name="T21" fmla="*/ 262 h 819"/>
                <a:gd name="T22" fmla="*/ 807 w 820"/>
                <a:gd name="T23" fmla="*/ 309 h 819"/>
                <a:gd name="T24" fmla="*/ 817 w 820"/>
                <a:gd name="T25" fmla="*/ 358 h 819"/>
                <a:gd name="T26" fmla="*/ 820 w 820"/>
                <a:gd name="T27" fmla="*/ 409 h 819"/>
                <a:gd name="T28" fmla="*/ 817 w 820"/>
                <a:gd name="T29" fmla="*/ 461 h 819"/>
                <a:gd name="T30" fmla="*/ 807 w 820"/>
                <a:gd name="T31" fmla="*/ 510 h 819"/>
                <a:gd name="T32" fmla="*/ 792 w 820"/>
                <a:gd name="T33" fmla="*/ 557 h 819"/>
                <a:gd name="T34" fmla="*/ 771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09 w 820"/>
                <a:gd name="T53" fmla="*/ 819 h 819"/>
                <a:gd name="T54" fmla="*/ 358 w 820"/>
                <a:gd name="T55" fmla="*/ 816 h 819"/>
                <a:gd name="T56" fmla="*/ 309 w 820"/>
                <a:gd name="T57" fmla="*/ 807 h 819"/>
                <a:gd name="T58" fmla="*/ 262 w 820"/>
                <a:gd name="T59" fmla="*/ 792 h 819"/>
                <a:gd name="T60" fmla="*/ 217 w 820"/>
                <a:gd name="T61" fmla="*/ 772 h 819"/>
                <a:gd name="T62" fmla="*/ 175 w 820"/>
                <a:gd name="T63" fmla="*/ 746 h 819"/>
                <a:gd name="T64" fmla="*/ 137 w 820"/>
                <a:gd name="T65" fmla="*/ 716 h 819"/>
                <a:gd name="T66" fmla="*/ 104 w 820"/>
                <a:gd name="T67" fmla="*/ 681 h 819"/>
                <a:gd name="T68" fmla="*/ 74 w 820"/>
                <a:gd name="T69" fmla="*/ 643 h 819"/>
                <a:gd name="T70" fmla="*/ 48 w 820"/>
                <a:gd name="T71" fmla="*/ 602 h 819"/>
                <a:gd name="T72" fmla="*/ 28 w 820"/>
                <a:gd name="T73" fmla="*/ 557 h 819"/>
                <a:gd name="T74" fmla="*/ 12 w 820"/>
                <a:gd name="T75" fmla="*/ 510 h 819"/>
                <a:gd name="T76" fmla="*/ 3 w 820"/>
                <a:gd name="T77" fmla="*/ 461 h 819"/>
                <a:gd name="T78" fmla="*/ 0 w 820"/>
                <a:gd name="T79" fmla="*/ 409 h 819"/>
                <a:gd name="T80" fmla="*/ 3 w 820"/>
                <a:gd name="T81" fmla="*/ 358 h 819"/>
                <a:gd name="T82" fmla="*/ 12 w 820"/>
                <a:gd name="T83" fmla="*/ 309 h 819"/>
                <a:gd name="T84" fmla="*/ 28 w 820"/>
                <a:gd name="T85" fmla="*/ 262 h 819"/>
                <a:gd name="T86" fmla="*/ 48 w 820"/>
                <a:gd name="T87" fmla="*/ 216 h 819"/>
                <a:gd name="T88" fmla="*/ 74 w 820"/>
                <a:gd name="T89" fmla="*/ 175 h 819"/>
                <a:gd name="T90" fmla="*/ 104 w 820"/>
                <a:gd name="T91" fmla="*/ 137 h 819"/>
                <a:gd name="T92" fmla="*/ 137 w 820"/>
                <a:gd name="T93" fmla="*/ 102 h 819"/>
                <a:gd name="T94" fmla="*/ 175 w 820"/>
                <a:gd name="T95" fmla="*/ 73 h 819"/>
                <a:gd name="T96" fmla="*/ 217 w 820"/>
                <a:gd name="T97" fmla="*/ 47 h 819"/>
                <a:gd name="T98" fmla="*/ 262 w 820"/>
                <a:gd name="T99" fmla="*/ 27 h 819"/>
                <a:gd name="T100" fmla="*/ 309 w 820"/>
                <a:gd name="T101" fmla="*/ 12 h 819"/>
                <a:gd name="T102" fmla="*/ 358 w 820"/>
                <a:gd name="T103" fmla="*/ 3 h 819"/>
                <a:gd name="T104" fmla="*/ 409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09" y="0"/>
                  </a:moveTo>
                  <a:lnTo>
                    <a:pt x="462" y="3"/>
                  </a:lnTo>
                  <a:lnTo>
                    <a:pt x="511" y="12"/>
                  </a:lnTo>
                  <a:lnTo>
                    <a:pt x="558" y="27"/>
                  </a:lnTo>
                  <a:lnTo>
                    <a:pt x="602" y="47"/>
                  </a:lnTo>
                  <a:lnTo>
                    <a:pt x="644" y="73"/>
                  </a:lnTo>
                  <a:lnTo>
                    <a:pt x="682" y="102"/>
                  </a:lnTo>
                  <a:lnTo>
                    <a:pt x="716" y="137"/>
                  </a:lnTo>
                  <a:lnTo>
                    <a:pt x="746" y="175"/>
                  </a:lnTo>
                  <a:lnTo>
                    <a:pt x="771" y="216"/>
                  </a:lnTo>
                  <a:lnTo>
                    <a:pt x="792" y="262"/>
                  </a:lnTo>
                  <a:lnTo>
                    <a:pt x="807" y="309"/>
                  </a:lnTo>
                  <a:lnTo>
                    <a:pt x="817" y="358"/>
                  </a:lnTo>
                  <a:lnTo>
                    <a:pt x="820" y="409"/>
                  </a:lnTo>
                  <a:lnTo>
                    <a:pt x="817" y="461"/>
                  </a:lnTo>
                  <a:lnTo>
                    <a:pt x="807" y="510"/>
                  </a:lnTo>
                  <a:lnTo>
                    <a:pt x="792" y="557"/>
                  </a:lnTo>
                  <a:lnTo>
                    <a:pt x="771" y="602"/>
                  </a:lnTo>
                  <a:lnTo>
                    <a:pt x="746" y="643"/>
                  </a:lnTo>
                  <a:lnTo>
                    <a:pt x="716" y="681"/>
                  </a:lnTo>
                  <a:lnTo>
                    <a:pt x="682" y="716"/>
                  </a:lnTo>
                  <a:lnTo>
                    <a:pt x="644" y="746"/>
                  </a:lnTo>
                  <a:lnTo>
                    <a:pt x="602" y="772"/>
                  </a:lnTo>
                  <a:lnTo>
                    <a:pt x="558" y="792"/>
                  </a:lnTo>
                  <a:lnTo>
                    <a:pt x="511" y="807"/>
                  </a:lnTo>
                  <a:lnTo>
                    <a:pt x="462" y="816"/>
                  </a:lnTo>
                  <a:lnTo>
                    <a:pt x="409" y="819"/>
                  </a:lnTo>
                  <a:lnTo>
                    <a:pt x="358" y="816"/>
                  </a:lnTo>
                  <a:lnTo>
                    <a:pt x="309" y="807"/>
                  </a:lnTo>
                  <a:lnTo>
                    <a:pt x="262" y="792"/>
                  </a:lnTo>
                  <a:lnTo>
                    <a:pt x="217" y="772"/>
                  </a:lnTo>
                  <a:lnTo>
                    <a:pt x="175" y="746"/>
                  </a:lnTo>
                  <a:lnTo>
                    <a:pt x="137" y="716"/>
                  </a:lnTo>
                  <a:lnTo>
                    <a:pt x="104" y="681"/>
                  </a:lnTo>
                  <a:lnTo>
                    <a:pt x="74" y="643"/>
                  </a:lnTo>
                  <a:lnTo>
                    <a:pt x="48" y="602"/>
                  </a:lnTo>
                  <a:lnTo>
                    <a:pt x="28" y="557"/>
                  </a:lnTo>
                  <a:lnTo>
                    <a:pt x="12" y="510"/>
                  </a:lnTo>
                  <a:lnTo>
                    <a:pt x="3" y="461"/>
                  </a:lnTo>
                  <a:lnTo>
                    <a:pt x="0" y="409"/>
                  </a:lnTo>
                  <a:lnTo>
                    <a:pt x="3" y="358"/>
                  </a:lnTo>
                  <a:lnTo>
                    <a:pt x="12" y="309"/>
                  </a:lnTo>
                  <a:lnTo>
                    <a:pt x="28" y="262"/>
                  </a:lnTo>
                  <a:lnTo>
                    <a:pt x="48" y="216"/>
                  </a:lnTo>
                  <a:lnTo>
                    <a:pt x="74" y="175"/>
                  </a:lnTo>
                  <a:lnTo>
                    <a:pt x="104" y="137"/>
                  </a:lnTo>
                  <a:lnTo>
                    <a:pt x="137" y="102"/>
                  </a:lnTo>
                  <a:lnTo>
                    <a:pt x="175" y="73"/>
                  </a:lnTo>
                  <a:lnTo>
                    <a:pt x="217" y="47"/>
                  </a:lnTo>
                  <a:lnTo>
                    <a:pt x="262" y="27"/>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3" name="Freeform 58">
              <a:extLst>
                <a:ext uri="{FF2B5EF4-FFF2-40B4-BE49-F238E27FC236}">
                  <a16:creationId xmlns:a16="http://schemas.microsoft.com/office/drawing/2014/main" id="{00000000-0008-0000-0000-000071000000}"/>
                </a:ext>
              </a:extLst>
            </xdr:cNvPr>
            <xdr:cNvSpPr>
              <a:spLocks/>
            </xdr:cNvSpPr>
          </xdr:nvSpPr>
          <xdr:spPr bwMode="auto">
            <a:xfrm>
              <a:off x="3178176" y="3586163"/>
              <a:ext cx="884238" cy="885825"/>
            </a:xfrm>
            <a:custGeom>
              <a:avLst/>
              <a:gdLst>
                <a:gd name="T0" fmla="*/ 278 w 557"/>
                <a:gd name="T1" fmla="*/ 0 h 558"/>
                <a:gd name="T2" fmla="*/ 320 w 557"/>
                <a:gd name="T3" fmla="*/ 2 h 558"/>
                <a:gd name="T4" fmla="*/ 359 w 557"/>
                <a:gd name="T5" fmla="*/ 12 h 558"/>
                <a:gd name="T6" fmla="*/ 396 w 557"/>
                <a:gd name="T7" fmla="*/ 26 h 558"/>
                <a:gd name="T8" fmla="*/ 430 w 557"/>
                <a:gd name="T9" fmla="*/ 44 h 558"/>
                <a:gd name="T10" fmla="*/ 462 w 557"/>
                <a:gd name="T11" fmla="*/ 68 h 558"/>
                <a:gd name="T12" fmla="*/ 489 w 557"/>
                <a:gd name="T13" fmla="*/ 96 h 558"/>
                <a:gd name="T14" fmla="*/ 512 w 557"/>
                <a:gd name="T15" fmla="*/ 126 h 558"/>
                <a:gd name="T16" fmla="*/ 532 w 557"/>
                <a:gd name="T17" fmla="*/ 161 h 558"/>
                <a:gd name="T18" fmla="*/ 545 w 557"/>
                <a:gd name="T19" fmla="*/ 198 h 558"/>
                <a:gd name="T20" fmla="*/ 554 w 557"/>
                <a:gd name="T21" fmla="*/ 237 h 558"/>
                <a:gd name="T22" fmla="*/ 557 w 557"/>
                <a:gd name="T23" fmla="*/ 278 h 558"/>
                <a:gd name="T24" fmla="*/ 554 w 557"/>
                <a:gd name="T25" fmla="*/ 319 h 558"/>
                <a:gd name="T26" fmla="*/ 545 w 557"/>
                <a:gd name="T27" fmla="*/ 358 h 558"/>
                <a:gd name="T28" fmla="*/ 532 w 557"/>
                <a:gd name="T29" fmla="*/ 395 h 558"/>
                <a:gd name="T30" fmla="*/ 512 w 557"/>
                <a:gd name="T31" fmla="*/ 430 h 558"/>
                <a:gd name="T32" fmla="*/ 489 w 557"/>
                <a:gd name="T33" fmla="*/ 461 h 558"/>
                <a:gd name="T34" fmla="*/ 462 w 557"/>
                <a:gd name="T35" fmla="*/ 489 h 558"/>
                <a:gd name="T36" fmla="*/ 430 w 557"/>
                <a:gd name="T37" fmla="*/ 512 h 558"/>
                <a:gd name="T38" fmla="*/ 396 w 557"/>
                <a:gd name="T39" fmla="*/ 531 h 558"/>
                <a:gd name="T40" fmla="*/ 359 w 557"/>
                <a:gd name="T41" fmla="*/ 545 h 558"/>
                <a:gd name="T42" fmla="*/ 320 w 557"/>
                <a:gd name="T43" fmla="*/ 554 h 558"/>
                <a:gd name="T44" fmla="*/ 278 w 557"/>
                <a:gd name="T45" fmla="*/ 558 h 558"/>
                <a:gd name="T46" fmla="*/ 237 w 557"/>
                <a:gd name="T47" fmla="*/ 554 h 558"/>
                <a:gd name="T48" fmla="*/ 198 w 557"/>
                <a:gd name="T49" fmla="*/ 545 h 558"/>
                <a:gd name="T50" fmla="*/ 161 w 557"/>
                <a:gd name="T51" fmla="*/ 531 h 558"/>
                <a:gd name="T52" fmla="*/ 127 w 557"/>
                <a:gd name="T53" fmla="*/ 512 h 558"/>
                <a:gd name="T54" fmla="*/ 96 w 557"/>
                <a:gd name="T55" fmla="*/ 489 h 558"/>
                <a:gd name="T56" fmla="*/ 69 w 557"/>
                <a:gd name="T57" fmla="*/ 461 h 558"/>
                <a:gd name="T58" fmla="*/ 45 w 557"/>
                <a:gd name="T59" fmla="*/ 430 h 558"/>
                <a:gd name="T60" fmla="*/ 26 w 557"/>
                <a:gd name="T61" fmla="*/ 395 h 558"/>
                <a:gd name="T62" fmla="*/ 12 w 557"/>
                <a:gd name="T63" fmla="*/ 358 h 558"/>
                <a:gd name="T64" fmla="*/ 3 w 557"/>
                <a:gd name="T65" fmla="*/ 319 h 558"/>
                <a:gd name="T66" fmla="*/ 0 w 557"/>
                <a:gd name="T67" fmla="*/ 278 h 558"/>
                <a:gd name="T68" fmla="*/ 3 w 557"/>
                <a:gd name="T69" fmla="*/ 237 h 558"/>
                <a:gd name="T70" fmla="*/ 12 w 557"/>
                <a:gd name="T71" fmla="*/ 198 h 558"/>
                <a:gd name="T72" fmla="*/ 26 w 557"/>
                <a:gd name="T73" fmla="*/ 161 h 558"/>
                <a:gd name="T74" fmla="*/ 45 w 557"/>
                <a:gd name="T75" fmla="*/ 126 h 558"/>
                <a:gd name="T76" fmla="*/ 69 w 557"/>
                <a:gd name="T77" fmla="*/ 96 h 558"/>
                <a:gd name="T78" fmla="*/ 96 w 557"/>
                <a:gd name="T79" fmla="*/ 68 h 558"/>
                <a:gd name="T80" fmla="*/ 127 w 557"/>
                <a:gd name="T81" fmla="*/ 44 h 558"/>
                <a:gd name="T82" fmla="*/ 161 w 557"/>
                <a:gd name="T83" fmla="*/ 26 h 558"/>
                <a:gd name="T84" fmla="*/ 198 w 557"/>
                <a:gd name="T85" fmla="*/ 12 h 558"/>
                <a:gd name="T86" fmla="*/ 237 w 557"/>
                <a:gd name="T87" fmla="*/ 2 h 558"/>
                <a:gd name="T88" fmla="*/ 278 w 557"/>
                <a:gd name="T89" fmla="*/ 0 h 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557" h="558">
                  <a:moveTo>
                    <a:pt x="278" y="0"/>
                  </a:moveTo>
                  <a:lnTo>
                    <a:pt x="320" y="2"/>
                  </a:lnTo>
                  <a:lnTo>
                    <a:pt x="359" y="12"/>
                  </a:lnTo>
                  <a:lnTo>
                    <a:pt x="396" y="26"/>
                  </a:lnTo>
                  <a:lnTo>
                    <a:pt x="430" y="44"/>
                  </a:lnTo>
                  <a:lnTo>
                    <a:pt x="462" y="68"/>
                  </a:lnTo>
                  <a:lnTo>
                    <a:pt x="489" y="96"/>
                  </a:lnTo>
                  <a:lnTo>
                    <a:pt x="512" y="126"/>
                  </a:lnTo>
                  <a:lnTo>
                    <a:pt x="532" y="161"/>
                  </a:lnTo>
                  <a:lnTo>
                    <a:pt x="545" y="198"/>
                  </a:lnTo>
                  <a:lnTo>
                    <a:pt x="554" y="237"/>
                  </a:lnTo>
                  <a:lnTo>
                    <a:pt x="557" y="278"/>
                  </a:lnTo>
                  <a:lnTo>
                    <a:pt x="554" y="319"/>
                  </a:lnTo>
                  <a:lnTo>
                    <a:pt x="545" y="358"/>
                  </a:lnTo>
                  <a:lnTo>
                    <a:pt x="532" y="395"/>
                  </a:lnTo>
                  <a:lnTo>
                    <a:pt x="512" y="430"/>
                  </a:lnTo>
                  <a:lnTo>
                    <a:pt x="489" y="461"/>
                  </a:lnTo>
                  <a:lnTo>
                    <a:pt x="462" y="489"/>
                  </a:lnTo>
                  <a:lnTo>
                    <a:pt x="430" y="512"/>
                  </a:lnTo>
                  <a:lnTo>
                    <a:pt x="396" y="531"/>
                  </a:lnTo>
                  <a:lnTo>
                    <a:pt x="359" y="545"/>
                  </a:lnTo>
                  <a:lnTo>
                    <a:pt x="320" y="554"/>
                  </a:lnTo>
                  <a:lnTo>
                    <a:pt x="278" y="558"/>
                  </a:lnTo>
                  <a:lnTo>
                    <a:pt x="237" y="554"/>
                  </a:lnTo>
                  <a:lnTo>
                    <a:pt x="198" y="545"/>
                  </a:lnTo>
                  <a:lnTo>
                    <a:pt x="161" y="531"/>
                  </a:lnTo>
                  <a:lnTo>
                    <a:pt x="127" y="512"/>
                  </a:lnTo>
                  <a:lnTo>
                    <a:pt x="96" y="489"/>
                  </a:lnTo>
                  <a:lnTo>
                    <a:pt x="69" y="461"/>
                  </a:lnTo>
                  <a:lnTo>
                    <a:pt x="45" y="430"/>
                  </a:lnTo>
                  <a:lnTo>
                    <a:pt x="26" y="395"/>
                  </a:lnTo>
                  <a:lnTo>
                    <a:pt x="12" y="358"/>
                  </a:lnTo>
                  <a:lnTo>
                    <a:pt x="3" y="319"/>
                  </a:lnTo>
                  <a:lnTo>
                    <a:pt x="0" y="278"/>
                  </a:lnTo>
                  <a:lnTo>
                    <a:pt x="3" y="237"/>
                  </a:lnTo>
                  <a:lnTo>
                    <a:pt x="12" y="198"/>
                  </a:lnTo>
                  <a:lnTo>
                    <a:pt x="26" y="161"/>
                  </a:lnTo>
                  <a:lnTo>
                    <a:pt x="45" y="126"/>
                  </a:lnTo>
                  <a:lnTo>
                    <a:pt x="69" y="96"/>
                  </a:lnTo>
                  <a:lnTo>
                    <a:pt x="96" y="68"/>
                  </a:lnTo>
                  <a:lnTo>
                    <a:pt x="127" y="44"/>
                  </a:lnTo>
                  <a:lnTo>
                    <a:pt x="161" y="26"/>
                  </a:lnTo>
                  <a:lnTo>
                    <a:pt x="198" y="12"/>
                  </a:lnTo>
                  <a:lnTo>
                    <a:pt x="237" y="2"/>
                  </a:lnTo>
                  <a:lnTo>
                    <a:pt x="278"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4" name="Freeform 59">
              <a:extLst>
                <a:ext uri="{FF2B5EF4-FFF2-40B4-BE49-F238E27FC236}">
                  <a16:creationId xmlns:a16="http://schemas.microsoft.com/office/drawing/2014/main" id="{00000000-0008-0000-0000-000072000000}"/>
                </a:ext>
              </a:extLst>
            </xdr:cNvPr>
            <xdr:cNvSpPr>
              <a:spLocks/>
            </xdr:cNvSpPr>
          </xdr:nvSpPr>
          <xdr:spPr bwMode="auto">
            <a:xfrm>
              <a:off x="3278188" y="3689350"/>
              <a:ext cx="676275" cy="677863"/>
            </a:xfrm>
            <a:custGeom>
              <a:avLst/>
              <a:gdLst>
                <a:gd name="T0" fmla="*/ 213 w 426"/>
                <a:gd name="T1" fmla="*/ 0 h 427"/>
                <a:gd name="T2" fmla="*/ 247 w 426"/>
                <a:gd name="T3" fmla="*/ 3 h 427"/>
                <a:gd name="T4" fmla="*/ 280 w 426"/>
                <a:gd name="T5" fmla="*/ 11 h 427"/>
                <a:gd name="T6" fmla="*/ 311 w 426"/>
                <a:gd name="T7" fmla="*/ 25 h 427"/>
                <a:gd name="T8" fmla="*/ 338 w 426"/>
                <a:gd name="T9" fmla="*/ 42 h 427"/>
                <a:gd name="T10" fmla="*/ 364 w 426"/>
                <a:gd name="T11" fmla="*/ 62 h 427"/>
                <a:gd name="T12" fmla="*/ 385 w 426"/>
                <a:gd name="T13" fmla="*/ 87 h 427"/>
                <a:gd name="T14" fmla="*/ 402 w 426"/>
                <a:gd name="T15" fmla="*/ 116 h 427"/>
                <a:gd name="T16" fmla="*/ 415 w 426"/>
                <a:gd name="T17" fmla="*/ 146 h 427"/>
                <a:gd name="T18" fmla="*/ 424 w 426"/>
                <a:gd name="T19" fmla="*/ 178 h 427"/>
                <a:gd name="T20" fmla="*/ 426 w 426"/>
                <a:gd name="T21" fmla="*/ 213 h 427"/>
                <a:gd name="T22" fmla="*/ 424 w 426"/>
                <a:gd name="T23" fmla="*/ 248 h 427"/>
                <a:gd name="T24" fmla="*/ 415 w 426"/>
                <a:gd name="T25" fmla="*/ 281 h 427"/>
                <a:gd name="T26" fmla="*/ 402 w 426"/>
                <a:gd name="T27" fmla="*/ 311 h 427"/>
                <a:gd name="T28" fmla="*/ 385 w 426"/>
                <a:gd name="T29" fmla="*/ 340 h 427"/>
                <a:gd name="T30" fmla="*/ 364 w 426"/>
                <a:gd name="T31" fmla="*/ 364 h 427"/>
                <a:gd name="T32" fmla="*/ 338 w 426"/>
                <a:gd name="T33" fmla="*/ 386 h 427"/>
                <a:gd name="T34" fmla="*/ 311 w 426"/>
                <a:gd name="T35" fmla="*/ 402 h 427"/>
                <a:gd name="T36" fmla="*/ 280 w 426"/>
                <a:gd name="T37" fmla="*/ 416 h 427"/>
                <a:gd name="T38" fmla="*/ 247 w 426"/>
                <a:gd name="T39" fmla="*/ 424 h 427"/>
                <a:gd name="T40" fmla="*/ 213 w 426"/>
                <a:gd name="T41" fmla="*/ 427 h 427"/>
                <a:gd name="T42" fmla="*/ 178 w 426"/>
                <a:gd name="T43" fmla="*/ 424 h 427"/>
                <a:gd name="T44" fmla="*/ 146 w 426"/>
                <a:gd name="T45" fmla="*/ 416 h 427"/>
                <a:gd name="T46" fmla="*/ 115 w 426"/>
                <a:gd name="T47" fmla="*/ 402 h 427"/>
                <a:gd name="T48" fmla="*/ 87 w 426"/>
                <a:gd name="T49" fmla="*/ 386 h 427"/>
                <a:gd name="T50" fmla="*/ 62 w 426"/>
                <a:gd name="T51" fmla="*/ 364 h 427"/>
                <a:gd name="T52" fmla="*/ 41 w 426"/>
                <a:gd name="T53" fmla="*/ 340 h 427"/>
                <a:gd name="T54" fmla="*/ 23 w 426"/>
                <a:gd name="T55" fmla="*/ 311 h 427"/>
                <a:gd name="T56" fmla="*/ 11 w 426"/>
                <a:gd name="T57" fmla="*/ 281 h 427"/>
                <a:gd name="T58" fmla="*/ 3 w 426"/>
                <a:gd name="T59" fmla="*/ 248 h 427"/>
                <a:gd name="T60" fmla="*/ 0 w 426"/>
                <a:gd name="T61" fmla="*/ 213 h 427"/>
                <a:gd name="T62" fmla="*/ 3 w 426"/>
                <a:gd name="T63" fmla="*/ 178 h 427"/>
                <a:gd name="T64" fmla="*/ 11 w 426"/>
                <a:gd name="T65" fmla="*/ 146 h 427"/>
                <a:gd name="T66" fmla="*/ 23 w 426"/>
                <a:gd name="T67" fmla="*/ 116 h 427"/>
                <a:gd name="T68" fmla="*/ 41 w 426"/>
                <a:gd name="T69" fmla="*/ 87 h 427"/>
                <a:gd name="T70" fmla="*/ 62 w 426"/>
                <a:gd name="T71" fmla="*/ 62 h 427"/>
                <a:gd name="T72" fmla="*/ 87 w 426"/>
                <a:gd name="T73" fmla="*/ 42 h 427"/>
                <a:gd name="T74" fmla="*/ 115 w 426"/>
                <a:gd name="T75" fmla="*/ 25 h 427"/>
                <a:gd name="T76" fmla="*/ 146 w 426"/>
                <a:gd name="T77" fmla="*/ 11 h 427"/>
                <a:gd name="T78" fmla="*/ 178 w 426"/>
                <a:gd name="T79" fmla="*/ 3 h 427"/>
                <a:gd name="T80" fmla="*/ 213 w 426"/>
                <a:gd name="T81"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26" h="427">
                  <a:moveTo>
                    <a:pt x="213" y="0"/>
                  </a:moveTo>
                  <a:lnTo>
                    <a:pt x="247" y="3"/>
                  </a:lnTo>
                  <a:lnTo>
                    <a:pt x="280" y="11"/>
                  </a:lnTo>
                  <a:lnTo>
                    <a:pt x="311" y="25"/>
                  </a:lnTo>
                  <a:lnTo>
                    <a:pt x="338" y="42"/>
                  </a:lnTo>
                  <a:lnTo>
                    <a:pt x="364" y="62"/>
                  </a:lnTo>
                  <a:lnTo>
                    <a:pt x="385" y="87"/>
                  </a:lnTo>
                  <a:lnTo>
                    <a:pt x="402" y="116"/>
                  </a:lnTo>
                  <a:lnTo>
                    <a:pt x="415" y="146"/>
                  </a:lnTo>
                  <a:lnTo>
                    <a:pt x="424" y="178"/>
                  </a:lnTo>
                  <a:lnTo>
                    <a:pt x="426" y="213"/>
                  </a:lnTo>
                  <a:lnTo>
                    <a:pt x="424" y="248"/>
                  </a:lnTo>
                  <a:lnTo>
                    <a:pt x="415" y="281"/>
                  </a:lnTo>
                  <a:lnTo>
                    <a:pt x="402" y="311"/>
                  </a:lnTo>
                  <a:lnTo>
                    <a:pt x="385" y="340"/>
                  </a:lnTo>
                  <a:lnTo>
                    <a:pt x="364" y="364"/>
                  </a:lnTo>
                  <a:lnTo>
                    <a:pt x="338" y="386"/>
                  </a:lnTo>
                  <a:lnTo>
                    <a:pt x="311" y="402"/>
                  </a:lnTo>
                  <a:lnTo>
                    <a:pt x="280" y="416"/>
                  </a:lnTo>
                  <a:lnTo>
                    <a:pt x="247" y="424"/>
                  </a:lnTo>
                  <a:lnTo>
                    <a:pt x="213" y="427"/>
                  </a:lnTo>
                  <a:lnTo>
                    <a:pt x="178" y="424"/>
                  </a:lnTo>
                  <a:lnTo>
                    <a:pt x="146" y="416"/>
                  </a:lnTo>
                  <a:lnTo>
                    <a:pt x="115" y="402"/>
                  </a:lnTo>
                  <a:lnTo>
                    <a:pt x="87" y="386"/>
                  </a:lnTo>
                  <a:lnTo>
                    <a:pt x="62" y="364"/>
                  </a:lnTo>
                  <a:lnTo>
                    <a:pt x="41" y="340"/>
                  </a:lnTo>
                  <a:lnTo>
                    <a:pt x="23" y="311"/>
                  </a:lnTo>
                  <a:lnTo>
                    <a:pt x="11" y="281"/>
                  </a:lnTo>
                  <a:lnTo>
                    <a:pt x="3" y="248"/>
                  </a:lnTo>
                  <a:lnTo>
                    <a:pt x="0" y="213"/>
                  </a:lnTo>
                  <a:lnTo>
                    <a:pt x="3" y="178"/>
                  </a:lnTo>
                  <a:lnTo>
                    <a:pt x="11" y="146"/>
                  </a:lnTo>
                  <a:lnTo>
                    <a:pt x="23" y="116"/>
                  </a:lnTo>
                  <a:lnTo>
                    <a:pt x="41" y="87"/>
                  </a:lnTo>
                  <a:lnTo>
                    <a:pt x="62" y="62"/>
                  </a:lnTo>
                  <a:lnTo>
                    <a:pt x="87" y="42"/>
                  </a:lnTo>
                  <a:lnTo>
                    <a:pt x="115" y="25"/>
                  </a:lnTo>
                  <a:lnTo>
                    <a:pt x="146" y="11"/>
                  </a:lnTo>
                  <a:lnTo>
                    <a:pt x="178" y="3"/>
                  </a:lnTo>
                  <a:lnTo>
                    <a:pt x="213"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5" name="Freeform 60">
              <a:extLst>
                <a:ext uri="{FF2B5EF4-FFF2-40B4-BE49-F238E27FC236}">
                  <a16:creationId xmlns:a16="http://schemas.microsoft.com/office/drawing/2014/main" id="{00000000-0008-0000-0000-000073000000}"/>
                </a:ext>
              </a:extLst>
            </xdr:cNvPr>
            <xdr:cNvSpPr>
              <a:spLocks/>
            </xdr:cNvSpPr>
          </xdr:nvSpPr>
          <xdr:spPr bwMode="auto">
            <a:xfrm>
              <a:off x="3371851" y="3783013"/>
              <a:ext cx="488950" cy="488950"/>
            </a:xfrm>
            <a:custGeom>
              <a:avLst/>
              <a:gdLst>
                <a:gd name="T0" fmla="*/ 154 w 308"/>
                <a:gd name="T1" fmla="*/ 0 h 308"/>
                <a:gd name="T2" fmla="*/ 185 w 308"/>
                <a:gd name="T3" fmla="*/ 3 h 308"/>
                <a:gd name="T4" fmla="*/ 214 w 308"/>
                <a:gd name="T5" fmla="*/ 13 h 308"/>
                <a:gd name="T6" fmla="*/ 240 w 308"/>
                <a:gd name="T7" fmla="*/ 27 h 308"/>
                <a:gd name="T8" fmla="*/ 263 w 308"/>
                <a:gd name="T9" fmla="*/ 46 h 308"/>
                <a:gd name="T10" fmla="*/ 281 w 308"/>
                <a:gd name="T11" fmla="*/ 68 h 308"/>
                <a:gd name="T12" fmla="*/ 296 w 308"/>
                <a:gd name="T13" fmla="*/ 95 h 308"/>
                <a:gd name="T14" fmla="*/ 305 w 308"/>
                <a:gd name="T15" fmla="*/ 124 h 308"/>
                <a:gd name="T16" fmla="*/ 308 w 308"/>
                <a:gd name="T17" fmla="*/ 154 h 308"/>
                <a:gd name="T18" fmla="*/ 305 w 308"/>
                <a:gd name="T19" fmla="*/ 185 h 308"/>
                <a:gd name="T20" fmla="*/ 296 w 308"/>
                <a:gd name="T21" fmla="*/ 214 h 308"/>
                <a:gd name="T22" fmla="*/ 281 w 308"/>
                <a:gd name="T23" fmla="*/ 241 h 308"/>
                <a:gd name="T24" fmla="*/ 263 w 308"/>
                <a:gd name="T25" fmla="*/ 263 h 308"/>
                <a:gd name="T26" fmla="*/ 240 w 308"/>
                <a:gd name="T27" fmla="*/ 283 h 308"/>
                <a:gd name="T28" fmla="*/ 214 w 308"/>
                <a:gd name="T29" fmla="*/ 296 h 308"/>
                <a:gd name="T30" fmla="*/ 185 w 308"/>
                <a:gd name="T31" fmla="*/ 305 h 308"/>
                <a:gd name="T32" fmla="*/ 154 w 308"/>
                <a:gd name="T33" fmla="*/ 308 h 308"/>
                <a:gd name="T34" fmla="*/ 122 w 308"/>
                <a:gd name="T35" fmla="*/ 305 h 308"/>
                <a:gd name="T36" fmla="*/ 94 w 308"/>
                <a:gd name="T37" fmla="*/ 296 h 308"/>
                <a:gd name="T38" fmla="*/ 68 w 308"/>
                <a:gd name="T39" fmla="*/ 283 h 308"/>
                <a:gd name="T40" fmla="*/ 45 w 308"/>
                <a:gd name="T41" fmla="*/ 263 h 308"/>
                <a:gd name="T42" fmla="*/ 26 w 308"/>
                <a:gd name="T43" fmla="*/ 241 h 308"/>
                <a:gd name="T44" fmla="*/ 12 w 308"/>
                <a:gd name="T45" fmla="*/ 214 h 308"/>
                <a:gd name="T46" fmla="*/ 3 w 308"/>
                <a:gd name="T47" fmla="*/ 185 h 308"/>
                <a:gd name="T48" fmla="*/ 0 w 308"/>
                <a:gd name="T49" fmla="*/ 154 h 308"/>
                <a:gd name="T50" fmla="*/ 3 w 308"/>
                <a:gd name="T51" fmla="*/ 124 h 308"/>
                <a:gd name="T52" fmla="*/ 12 w 308"/>
                <a:gd name="T53" fmla="*/ 95 h 308"/>
                <a:gd name="T54" fmla="*/ 26 w 308"/>
                <a:gd name="T55" fmla="*/ 68 h 308"/>
                <a:gd name="T56" fmla="*/ 45 w 308"/>
                <a:gd name="T57" fmla="*/ 46 h 308"/>
                <a:gd name="T58" fmla="*/ 68 w 308"/>
                <a:gd name="T59" fmla="*/ 27 h 308"/>
                <a:gd name="T60" fmla="*/ 94 w 308"/>
                <a:gd name="T61" fmla="*/ 13 h 308"/>
                <a:gd name="T62" fmla="*/ 122 w 308"/>
                <a:gd name="T63" fmla="*/ 3 h 308"/>
                <a:gd name="T64" fmla="*/ 154 w 308"/>
                <a:gd name="T65" fmla="*/ 0 h 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08" h="308">
                  <a:moveTo>
                    <a:pt x="154" y="0"/>
                  </a:moveTo>
                  <a:lnTo>
                    <a:pt x="185" y="3"/>
                  </a:lnTo>
                  <a:lnTo>
                    <a:pt x="214" y="13"/>
                  </a:lnTo>
                  <a:lnTo>
                    <a:pt x="240" y="27"/>
                  </a:lnTo>
                  <a:lnTo>
                    <a:pt x="263" y="46"/>
                  </a:lnTo>
                  <a:lnTo>
                    <a:pt x="281" y="68"/>
                  </a:lnTo>
                  <a:lnTo>
                    <a:pt x="296" y="95"/>
                  </a:lnTo>
                  <a:lnTo>
                    <a:pt x="305" y="124"/>
                  </a:lnTo>
                  <a:lnTo>
                    <a:pt x="308" y="154"/>
                  </a:lnTo>
                  <a:lnTo>
                    <a:pt x="305" y="185"/>
                  </a:lnTo>
                  <a:lnTo>
                    <a:pt x="296" y="214"/>
                  </a:lnTo>
                  <a:lnTo>
                    <a:pt x="281" y="241"/>
                  </a:lnTo>
                  <a:lnTo>
                    <a:pt x="263" y="263"/>
                  </a:lnTo>
                  <a:lnTo>
                    <a:pt x="240" y="283"/>
                  </a:lnTo>
                  <a:lnTo>
                    <a:pt x="214" y="296"/>
                  </a:lnTo>
                  <a:lnTo>
                    <a:pt x="185" y="305"/>
                  </a:lnTo>
                  <a:lnTo>
                    <a:pt x="154" y="308"/>
                  </a:lnTo>
                  <a:lnTo>
                    <a:pt x="122" y="305"/>
                  </a:lnTo>
                  <a:lnTo>
                    <a:pt x="94" y="296"/>
                  </a:lnTo>
                  <a:lnTo>
                    <a:pt x="68" y="283"/>
                  </a:lnTo>
                  <a:lnTo>
                    <a:pt x="45" y="263"/>
                  </a:lnTo>
                  <a:lnTo>
                    <a:pt x="26" y="241"/>
                  </a:lnTo>
                  <a:lnTo>
                    <a:pt x="12" y="214"/>
                  </a:lnTo>
                  <a:lnTo>
                    <a:pt x="3" y="185"/>
                  </a:lnTo>
                  <a:lnTo>
                    <a:pt x="0" y="154"/>
                  </a:lnTo>
                  <a:lnTo>
                    <a:pt x="3" y="124"/>
                  </a:lnTo>
                  <a:lnTo>
                    <a:pt x="12" y="95"/>
                  </a:lnTo>
                  <a:lnTo>
                    <a:pt x="26" y="68"/>
                  </a:lnTo>
                  <a:lnTo>
                    <a:pt x="45" y="46"/>
                  </a:lnTo>
                  <a:lnTo>
                    <a:pt x="68" y="27"/>
                  </a:lnTo>
                  <a:lnTo>
                    <a:pt x="94" y="13"/>
                  </a:lnTo>
                  <a:lnTo>
                    <a:pt x="122" y="3"/>
                  </a:lnTo>
                  <a:lnTo>
                    <a:pt x="154"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6" name="Freeform 61">
              <a:extLst>
                <a:ext uri="{FF2B5EF4-FFF2-40B4-BE49-F238E27FC236}">
                  <a16:creationId xmlns:a16="http://schemas.microsoft.com/office/drawing/2014/main" id="{00000000-0008-0000-0000-000074000000}"/>
                </a:ext>
              </a:extLst>
            </xdr:cNvPr>
            <xdr:cNvSpPr>
              <a:spLocks/>
            </xdr:cNvSpPr>
          </xdr:nvSpPr>
          <xdr:spPr bwMode="auto">
            <a:xfrm>
              <a:off x="3470276" y="3876675"/>
              <a:ext cx="301625" cy="303213"/>
            </a:xfrm>
            <a:custGeom>
              <a:avLst/>
              <a:gdLst>
                <a:gd name="T0" fmla="*/ 94 w 190"/>
                <a:gd name="T1" fmla="*/ 0 h 191"/>
                <a:gd name="T2" fmla="*/ 117 w 190"/>
                <a:gd name="T3" fmla="*/ 2 h 191"/>
                <a:gd name="T4" fmla="*/ 136 w 190"/>
                <a:gd name="T5" fmla="*/ 10 h 191"/>
                <a:gd name="T6" fmla="*/ 154 w 190"/>
                <a:gd name="T7" fmla="*/ 21 h 191"/>
                <a:gd name="T8" fmla="*/ 169 w 190"/>
                <a:gd name="T9" fmla="*/ 36 h 191"/>
                <a:gd name="T10" fmla="*/ 180 w 190"/>
                <a:gd name="T11" fmla="*/ 53 h 191"/>
                <a:gd name="T12" fmla="*/ 188 w 190"/>
                <a:gd name="T13" fmla="*/ 74 h 191"/>
                <a:gd name="T14" fmla="*/ 190 w 190"/>
                <a:gd name="T15" fmla="*/ 95 h 191"/>
                <a:gd name="T16" fmla="*/ 188 w 190"/>
                <a:gd name="T17" fmla="*/ 117 h 191"/>
                <a:gd name="T18" fmla="*/ 180 w 190"/>
                <a:gd name="T19" fmla="*/ 137 h 191"/>
                <a:gd name="T20" fmla="*/ 169 w 190"/>
                <a:gd name="T21" fmla="*/ 155 h 191"/>
                <a:gd name="T22" fmla="*/ 154 w 190"/>
                <a:gd name="T23" fmla="*/ 169 h 191"/>
                <a:gd name="T24" fmla="*/ 136 w 190"/>
                <a:gd name="T25" fmla="*/ 181 h 191"/>
                <a:gd name="T26" fmla="*/ 117 w 190"/>
                <a:gd name="T27" fmla="*/ 188 h 191"/>
                <a:gd name="T28" fmla="*/ 94 w 190"/>
                <a:gd name="T29" fmla="*/ 191 h 191"/>
                <a:gd name="T30" fmla="*/ 73 w 190"/>
                <a:gd name="T31" fmla="*/ 188 h 191"/>
                <a:gd name="T32" fmla="*/ 53 w 190"/>
                <a:gd name="T33" fmla="*/ 181 h 191"/>
                <a:gd name="T34" fmla="*/ 36 w 190"/>
                <a:gd name="T35" fmla="*/ 169 h 191"/>
                <a:gd name="T36" fmla="*/ 20 w 190"/>
                <a:gd name="T37" fmla="*/ 155 h 191"/>
                <a:gd name="T38" fmla="*/ 9 w 190"/>
                <a:gd name="T39" fmla="*/ 137 h 191"/>
                <a:gd name="T40" fmla="*/ 2 w 190"/>
                <a:gd name="T41" fmla="*/ 117 h 191"/>
                <a:gd name="T42" fmla="*/ 0 w 190"/>
                <a:gd name="T43" fmla="*/ 95 h 191"/>
                <a:gd name="T44" fmla="*/ 2 w 190"/>
                <a:gd name="T45" fmla="*/ 74 h 191"/>
                <a:gd name="T46" fmla="*/ 9 w 190"/>
                <a:gd name="T47" fmla="*/ 53 h 191"/>
                <a:gd name="T48" fmla="*/ 20 w 190"/>
                <a:gd name="T49" fmla="*/ 36 h 191"/>
                <a:gd name="T50" fmla="*/ 36 w 190"/>
                <a:gd name="T51" fmla="*/ 21 h 191"/>
                <a:gd name="T52" fmla="*/ 53 w 190"/>
                <a:gd name="T53" fmla="*/ 10 h 191"/>
                <a:gd name="T54" fmla="*/ 73 w 190"/>
                <a:gd name="T55" fmla="*/ 2 h 191"/>
                <a:gd name="T56" fmla="*/ 94 w 190"/>
                <a:gd name="T57" fmla="*/ 0 h 1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90" h="191">
                  <a:moveTo>
                    <a:pt x="94" y="0"/>
                  </a:moveTo>
                  <a:lnTo>
                    <a:pt x="117" y="2"/>
                  </a:lnTo>
                  <a:lnTo>
                    <a:pt x="136" y="10"/>
                  </a:lnTo>
                  <a:lnTo>
                    <a:pt x="154" y="21"/>
                  </a:lnTo>
                  <a:lnTo>
                    <a:pt x="169" y="36"/>
                  </a:lnTo>
                  <a:lnTo>
                    <a:pt x="180" y="53"/>
                  </a:lnTo>
                  <a:lnTo>
                    <a:pt x="188" y="74"/>
                  </a:lnTo>
                  <a:lnTo>
                    <a:pt x="190" y="95"/>
                  </a:lnTo>
                  <a:lnTo>
                    <a:pt x="188" y="117"/>
                  </a:lnTo>
                  <a:lnTo>
                    <a:pt x="180" y="137"/>
                  </a:lnTo>
                  <a:lnTo>
                    <a:pt x="169" y="155"/>
                  </a:lnTo>
                  <a:lnTo>
                    <a:pt x="154" y="169"/>
                  </a:lnTo>
                  <a:lnTo>
                    <a:pt x="136" y="181"/>
                  </a:lnTo>
                  <a:lnTo>
                    <a:pt x="117" y="188"/>
                  </a:lnTo>
                  <a:lnTo>
                    <a:pt x="94" y="191"/>
                  </a:lnTo>
                  <a:lnTo>
                    <a:pt x="73" y="188"/>
                  </a:lnTo>
                  <a:lnTo>
                    <a:pt x="53" y="181"/>
                  </a:lnTo>
                  <a:lnTo>
                    <a:pt x="36" y="169"/>
                  </a:lnTo>
                  <a:lnTo>
                    <a:pt x="20" y="155"/>
                  </a:lnTo>
                  <a:lnTo>
                    <a:pt x="9" y="137"/>
                  </a:lnTo>
                  <a:lnTo>
                    <a:pt x="2" y="117"/>
                  </a:lnTo>
                  <a:lnTo>
                    <a:pt x="0" y="95"/>
                  </a:lnTo>
                  <a:lnTo>
                    <a:pt x="2" y="74"/>
                  </a:lnTo>
                  <a:lnTo>
                    <a:pt x="9" y="53"/>
                  </a:lnTo>
                  <a:lnTo>
                    <a:pt x="20" y="36"/>
                  </a:lnTo>
                  <a:lnTo>
                    <a:pt x="36" y="21"/>
                  </a:lnTo>
                  <a:lnTo>
                    <a:pt x="53" y="10"/>
                  </a:lnTo>
                  <a:lnTo>
                    <a:pt x="73" y="2"/>
                  </a:lnTo>
                  <a:lnTo>
                    <a:pt x="94" y="0"/>
                  </a:lnTo>
                  <a:close/>
                </a:path>
              </a:pathLst>
            </a:custGeom>
            <a:solidFill>
              <a:schemeClr val="accent3">
                <a:lumMod val="20000"/>
                <a:lumOff val="8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7" name="Freeform 62">
              <a:extLst>
                <a:ext uri="{FF2B5EF4-FFF2-40B4-BE49-F238E27FC236}">
                  <a16:creationId xmlns:a16="http://schemas.microsoft.com/office/drawing/2014/main" id="{00000000-0008-0000-0000-000075000000}"/>
                </a:ext>
              </a:extLst>
            </xdr:cNvPr>
            <xdr:cNvSpPr>
              <a:spLocks/>
            </xdr:cNvSpPr>
          </xdr:nvSpPr>
          <xdr:spPr bwMode="auto">
            <a:xfrm>
              <a:off x="3533776" y="3944938"/>
              <a:ext cx="168275" cy="166688"/>
            </a:xfrm>
            <a:custGeom>
              <a:avLst/>
              <a:gdLst>
                <a:gd name="T0" fmla="*/ 53 w 106"/>
                <a:gd name="T1" fmla="*/ 0 h 105"/>
                <a:gd name="T2" fmla="*/ 70 w 106"/>
                <a:gd name="T3" fmla="*/ 2 h 105"/>
                <a:gd name="T4" fmla="*/ 84 w 106"/>
                <a:gd name="T5" fmla="*/ 10 h 105"/>
                <a:gd name="T6" fmla="*/ 95 w 106"/>
                <a:gd name="T7" fmla="*/ 22 h 105"/>
                <a:gd name="T8" fmla="*/ 102 w 106"/>
                <a:gd name="T9" fmla="*/ 36 h 105"/>
                <a:gd name="T10" fmla="*/ 106 w 106"/>
                <a:gd name="T11" fmla="*/ 52 h 105"/>
                <a:gd name="T12" fmla="*/ 102 w 106"/>
                <a:gd name="T13" fmla="*/ 69 h 105"/>
                <a:gd name="T14" fmla="*/ 95 w 106"/>
                <a:gd name="T15" fmla="*/ 83 h 105"/>
                <a:gd name="T16" fmla="*/ 84 w 106"/>
                <a:gd name="T17" fmla="*/ 94 h 105"/>
                <a:gd name="T18" fmla="*/ 70 w 106"/>
                <a:gd name="T19" fmla="*/ 103 h 105"/>
                <a:gd name="T20" fmla="*/ 53 w 106"/>
                <a:gd name="T21" fmla="*/ 105 h 105"/>
                <a:gd name="T22" fmla="*/ 37 w 106"/>
                <a:gd name="T23" fmla="*/ 103 h 105"/>
                <a:gd name="T24" fmla="*/ 21 w 106"/>
                <a:gd name="T25" fmla="*/ 94 h 105"/>
                <a:gd name="T26" fmla="*/ 10 w 106"/>
                <a:gd name="T27" fmla="*/ 83 h 105"/>
                <a:gd name="T28" fmla="*/ 3 w 106"/>
                <a:gd name="T29" fmla="*/ 69 h 105"/>
                <a:gd name="T30" fmla="*/ 0 w 106"/>
                <a:gd name="T31" fmla="*/ 52 h 105"/>
                <a:gd name="T32" fmla="*/ 3 w 106"/>
                <a:gd name="T33" fmla="*/ 36 h 105"/>
                <a:gd name="T34" fmla="*/ 10 w 106"/>
                <a:gd name="T35" fmla="*/ 22 h 105"/>
                <a:gd name="T36" fmla="*/ 21 w 106"/>
                <a:gd name="T37" fmla="*/ 10 h 105"/>
                <a:gd name="T38" fmla="*/ 37 w 106"/>
                <a:gd name="T39" fmla="*/ 2 h 105"/>
                <a:gd name="T40" fmla="*/ 53 w 106"/>
                <a:gd name="T41" fmla="*/ 0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06" h="105">
                  <a:moveTo>
                    <a:pt x="53" y="0"/>
                  </a:moveTo>
                  <a:lnTo>
                    <a:pt x="70" y="2"/>
                  </a:lnTo>
                  <a:lnTo>
                    <a:pt x="84" y="10"/>
                  </a:lnTo>
                  <a:lnTo>
                    <a:pt x="95" y="22"/>
                  </a:lnTo>
                  <a:lnTo>
                    <a:pt x="102" y="36"/>
                  </a:lnTo>
                  <a:lnTo>
                    <a:pt x="106" y="52"/>
                  </a:lnTo>
                  <a:lnTo>
                    <a:pt x="102" y="69"/>
                  </a:lnTo>
                  <a:lnTo>
                    <a:pt x="95" y="83"/>
                  </a:lnTo>
                  <a:lnTo>
                    <a:pt x="84" y="94"/>
                  </a:lnTo>
                  <a:lnTo>
                    <a:pt x="70" y="103"/>
                  </a:lnTo>
                  <a:lnTo>
                    <a:pt x="53" y="105"/>
                  </a:lnTo>
                  <a:lnTo>
                    <a:pt x="37" y="103"/>
                  </a:lnTo>
                  <a:lnTo>
                    <a:pt x="21" y="94"/>
                  </a:lnTo>
                  <a:lnTo>
                    <a:pt x="10" y="83"/>
                  </a:lnTo>
                  <a:lnTo>
                    <a:pt x="3" y="69"/>
                  </a:lnTo>
                  <a:lnTo>
                    <a:pt x="0" y="52"/>
                  </a:lnTo>
                  <a:lnTo>
                    <a:pt x="3" y="36"/>
                  </a:lnTo>
                  <a:lnTo>
                    <a:pt x="10" y="22"/>
                  </a:lnTo>
                  <a:lnTo>
                    <a:pt x="21" y="10"/>
                  </a:lnTo>
                  <a:lnTo>
                    <a:pt x="37" y="2"/>
                  </a:lnTo>
                  <a:lnTo>
                    <a:pt x="53"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8" name="Freeform 63">
              <a:extLst>
                <a:ext uri="{FF2B5EF4-FFF2-40B4-BE49-F238E27FC236}">
                  <a16:creationId xmlns:a16="http://schemas.microsoft.com/office/drawing/2014/main" id="{00000000-0008-0000-0000-000076000000}"/>
                </a:ext>
              </a:extLst>
            </xdr:cNvPr>
            <xdr:cNvSpPr>
              <a:spLocks/>
            </xdr:cNvSpPr>
          </xdr:nvSpPr>
          <xdr:spPr bwMode="auto">
            <a:xfrm>
              <a:off x="3619501" y="3876675"/>
              <a:ext cx="152400" cy="152400"/>
            </a:xfrm>
            <a:custGeom>
              <a:avLst/>
              <a:gdLst>
                <a:gd name="T0" fmla="*/ 43 w 96"/>
                <a:gd name="T1" fmla="*/ 0 h 96"/>
                <a:gd name="T2" fmla="*/ 96 w 96"/>
                <a:gd name="T3" fmla="*/ 53 h 96"/>
                <a:gd name="T4" fmla="*/ 0 w 96"/>
                <a:gd name="T5" fmla="*/ 96 h 96"/>
                <a:gd name="T6" fmla="*/ 43 w 96"/>
                <a:gd name="T7" fmla="*/ 0 h 96"/>
              </a:gdLst>
              <a:ahLst/>
              <a:cxnLst>
                <a:cxn ang="0">
                  <a:pos x="T0" y="T1"/>
                </a:cxn>
                <a:cxn ang="0">
                  <a:pos x="T2" y="T3"/>
                </a:cxn>
                <a:cxn ang="0">
                  <a:pos x="T4" y="T5"/>
                </a:cxn>
                <a:cxn ang="0">
                  <a:pos x="T6" y="T7"/>
                </a:cxn>
              </a:cxnLst>
              <a:rect l="0" t="0" r="r" b="b"/>
              <a:pathLst>
                <a:path w="96" h="96">
                  <a:moveTo>
                    <a:pt x="43" y="0"/>
                  </a:moveTo>
                  <a:lnTo>
                    <a:pt x="96" y="53"/>
                  </a:lnTo>
                  <a:lnTo>
                    <a:pt x="0" y="96"/>
                  </a:lnTo>
                  <a:lnTo>
                    <a:pt x="43"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9" name="Freeform 64">
              <a:extLst>
                <a:ext uri="{FF2B5EF4-FFF2-40B4-BE49-F238E27FC236}">
                  <a16:creationId xmlns:a16="http://schemas.microsoft.com/office/drawing/2014/main" id="{00000000-0008-0000-0000-000077000000}"/>
                </a:ext>
              </a:extLst>
            </xdr:cNvPr>
            <xdr:cNvSpPr>
              <a:spLocks/>
            </xdr:cNvSpPr>
          </xdr:nvSpPr>
          <xdr:spPr bwMode="auto">
            <a:xfrm>
              <a:off x="3905251" y="3609975"/>
              <a:ext cx="134938" cy="133350"/>
            </a:xfrm>
            <a:custGeom>
              <a:avLst/>
              <a:gdLst>
                <a:gd name="T0" fmla="*/ 24 w 85"/>
                <a:gd name="T1" fmla="*/ 0 h 84"/>
                <a:gd name="T2" fmla="*/ 42 w 85"/>
                <a:gd name="T3" fmla="*/ 42 h 84"/>
                <a:gd name="T4" fmla="*/ 85 w 85"/>
                <a:gd name="T5" fmla="*/ 59 h 84"/>
                <a:gd name="T6" fmla="*/ 60 w 85"/>
                <a:gd name="T7" fmla="*/ 84 h 84"/>
                <a:gd name="T8" fmla="*/ 1 w 85"/>
                <a:gd name="T9" fmla="*/ 83 h 84"/>
                <a:gd name="T10" fmla="*/ 0 w 85"/>
                <a:gd name="T11" fmla="*/ 24 h 84"/>
                <a:gd name="T12" fmla="*/ 24 w 85"/>
                <a:gd name="T13" fmla="*/ 0 h 84"/>
              </a:gdLst>
              <a:ahLst/>
              <a:cxnLst>
                <a:cxn ang="0">
                  <a:pos x="T0" y="T1"/>
                </a:cxn>
                <a:cxn ang="0">
                  <a:pos x="T2" y="T3"/>
                </a:cxn>
                <a:cxn ang="0">
                  <a:pos x="T4" y="T5"/>
                </a:cxn>
                <a:cxn ang="0">
                  <a:pos x="T6" y="T7"/>
                </a:cxn>
                <a:cxn ang="0">
                  <a:pos x="T8" y="T9"/>
                </a:cxn>
                <a:cxn ang="0">
                  <a:pos x="T10" y="T11"/>
                </a:cxn>
                <a:cxn ang="0">
                  <a:pos x="T12" y="T13"/>
                </a:cxn>
              </a:cxnLst>
              <a:rect l="0" t="0" r="r" b="b"/>
              <a:pathLst>
                <a:path w="85" h="84">
                  <a:moveTo>
                    <a:pt x="24" y="0"/>
                  </a:moveTo>
                  <a:lnTo>
                    <a:pt x="42" y="42"/>
                  </a:lnTo>
                  <a:lnTo>
                    <a:pt x="85" y="59"/>
                  </a:lnTo>
                  <a:lnTo>
                    <a:pt x="60" y="84"/>
                  </a:lnTo>
                  <a:lnTo>
                    <a:pt x="1" y="83"/>
                  </a:lnTo>
                  <a:lnTo>
                    <a:pt x="0" y="24"/>
                  </a:lnTo>
                  <a:lnTo>
                    <a:pt x="2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20" name="Freeform 65">
              <a:extLst>
                <a:ext uri="{FF2B5EF4-FFF2-40B4-BE49-F238E27FC236}">
                  <a16:creationId xmlns:a16="http://schemas.microsoft.com/office/drawing/2014/main" id="{00000000-0008-0000-0000-000078000000}"/>
                </a:ext>
              </a:extLst>
            </xdr:cNvPr>
            <xdr:cNvSpPr>
              <a:spLocks/>
            </xdr:cNvSpPr>
          </xdr:nvSpPr>
          <xdr:spPr bwMode="auto">
            <a:xfrm>
              <a:off x="3706813" y="3703638"/>
              <a:ext cx="236538" cy="239713"/>
            </a:xfrm>
            <a:custGeom>
              <a:avLst/>
              <a:gdLst>
                <a:gd name="T0" fmla="*/ 134 w 149"/>
                <a:gd name="T1" fmla="*/ 0 h 151"/>
                <a:gd name="T2" fmla="*/ 149 w 149"/>
                <a:gd name="T3" fmla="*/ 16 h 151"/>
                <a:gd name="T4" fmla="*/ 14 w 149"/>
                <a:gd name="T5" fmla="*/ 151 h 151"/>
                <a:gd name="T6" fmla="*/ 0 w 149"/>
                <a:gd name="T7" fmla="*/ 136 h 151"/>
                <a:gd name="T8" fmla="*/ 134 w 149"/>
                <a:gd name="T9" fmla="*/ 0 h 151"/>
              </a:gdLst>
              <a:ahLst/>
              <a:cxnLst>
                <a:cxn ang="0">
                  <a:pos x="T0" y="T1"/>
                </a:cxn>
                <a:cxn ang="0">
                  <a:pos x="T2" y="T3"/>
                </a:cxn>
                <a:cxn ang="0">
                  <a:pos x="T4" y="T5"/>
                </a:cxn>
                <a:cxn ang="0">
                  <a:pos x="T6" y="T7"/>
                </a:cxn>
                <a:cxn ang="0">
                  <a:pos x="T8" y="T9"/>
                </a:cxn>
              </a:cxnLst>
              <a:rect l="0" t="0" r="r" b="b"/>
              <a:pathLst>
                <a:path w="149" h="151">
                  <a:moveTo>
                    <a:pt x="134" y="0"/>
                  </a:moveTo>
                  <a:lnTo>
                    <a:pt x="149" y="16"/>
                  </a:lnTo>
                  <a:lnTo>
                    <a:pt x="14" y="151"/>
                  </a:lnTo>
                  <a:lnTo>
                    <a:pt x="0" y="136"/>
                  </a:lnTo>
                  <a:lnTo>
                    <a:pt x="134" y="0"/>
                  </a:lnTo>
                  <a:close/>
                </a:path>
              </a:pathLst>
            </a:custGeom>
            <a:solidFill>
              <a:schemeClr val="accent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7" name="Group 88">
            <a:extLst>
              <a:ext uri="{FF2B5EF4-FFF2-40B4-BE49-F238E27FC236}">
                <a16:creationId xmlns:a16="http://schemas.microsoft.com/office/drawing/2014/main" id="{00000000-0008-0000-0000-000011000000}"/>
              </a:ext>
            </a:extLst>
          </xdr:cNvPr>
          <xdr:cNvGrpSpPr/>
        </xdr:nvGrpSpPr>
        <xdr:grpSpPr>
          <a:xfrm>
            <a:off x="6965579" y="5268316"/>
            <a:ext cx="464343" cy="463777"/>
            <a:chOff x="7038976" y="3378200"/>
            <a:chExt cx="1301750" cy="1300163"/>
          </a:xfrm>
        </xdr:grpSpPr>
        <xdr:sp macro="" textlink="">
          <xdr:nvSpPr>
            <xdr:cNvPr id="96" name="Freeform 66">
              <a:extLst>
                <a:ext uri="{FF2B5EF4-FFF2-40B4-BE49-F238E27FC236}">
                  <a16:creationId xmlns:a16="http://schemas.microsoft.com/office/drawing/2014/main" id="{00000000-0008-0000-0000-000060000000}"/>
                </a:ext>
              </a:extLst>
            </xdr:cNvPr>
            <xdr:cNvSpPr>
              <a:spLocks/>
            </xdr:cNvSpPr>
          </xdr:nvSpPr>
          <xdr:spPr bwMode="auto">
            <a:xfrm>
              <a:off x="7038976" y="3378200"/>
              <a:ext cx="1301750" cy="1300163"/>
            </a:xfrm>
            <a:custGeom>
              <a:avLst/>
              <a:gdLst>
                <a:gd name="T0" fmla="*/ 410 w 820"/>
                <a:gd name="T1" fmla="*/ 0 h 819"/>
                <a:gd name="T2" fmla="*/ 461 w 820"/>
                <a:gd name="T3" fmla="*/ 3 h 819"/>
                <a:gd name="T4" fmla="*/ 511 w 820"/>
                <a:gd name="T5" fmla="*/ 12 h 819"/>
                <a:gd name="T6" fmla="*/ 558 w 820"/>
                <a:gd name="T7" fmla="*/ 27 h 819"/>
                <a:gd name="T8" fmla="*/ 603 w 820"/>
                <a:gd name="T9" fmla="*/ 47 h 819"/>
                <a:gd name="T10" fmla="*/ 645 w 820"/>
                <a:gd name="T11" fmla="*/ 73 h 819"/>
                <a:gd name="T12" fmla="*/ 683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3 w 820"/>
                <a:gd name="T41" fmla="*/ 716 h 819"/>
                <a:gd name="T42" fmla="*/ 645 w 820"/>
                <a:gd name="T43" fmla="*/ 746 h 819"/>
                <a:gd name="T44" fmla="*/ 603 w 820"/>
                <a:gd name="T45" fmla="*/ 772 h 819"/>
                <a:gd name="T46" fmla="*/ 558 w 820"/>
                <a:gd name="T47" fmla="*/ 792 h 819"/>
                <a:gd name="T48" fmla="*/ 511 w 820"/>
                <a:gd name="T49" fmla="*/ 807 h 819"/>
                <a:gd name="T50" fmla="*/ 461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3 w 820"/>
                <a:gd name="T69" fmla="*/ 643 h 819"/>
                <a:gd name="T70" fmla="*/ 49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9 w 820"/>
                <a:gd name="T87" fmla="*/ 216 h 819"/>
                <a:gd name="T88" fmla="*/ 73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1" y="3"/>
                  </a:lnTo>
                  <a:lnTo>
                    <a:pt x="511" y="12"/>
                  </a:lnTo>
                  <a:lnTo>
                    <a:pt x="558" y="27"/>
                  </a:lnTo>
                  <a:lnTo>
                    <a:pt x="603" y="47"/>
                  </a:lnTo>
                  <a:lnTo>
                    <a:pt x="645" y="73"/>
                  </a:lnTo>
                  <a:lnTo>
                    <a:pt x="683"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3" y="716"/>
                  </a:lnTo>
                  <a:lnTo>
                    <a:pt x="645" y="746"/>
                  </a:lnTo>
                  <a:lnTo>
                    <a:pt x="603" y="772"/>
                  </a:lnTo>
                  <a:lnTo>
                    <a:pt x="558" y="792"/>
                  </a:lnTo>
                  <a:lnTo>
                    <a:pt x="511" y="807"/>
                  </a:lnTo>
                  <a:lnTo>
                    <a:pt x="461" y="816"/>
                  </a:lnTo>
                  <a:lnTo>
                    <a:pt x="410" y="819"/>
                  </a:lnTo>
                  <a:lnTo>
                    <a:pt x="358" y="816"/>
                  </a:lnTo>
                  <a:lnTo>
                    <a:pt x="309" y="807"/>
                  </a:lnTo>
                  <a:lnTo>
                    <a:pt x="262" y="792"/>
                  </a:lnTo>
                  <a:lnTo>
                    <a:pt x="218" y="772"/>
                  </a:lnTo>
                  <a:lnTo>
                    <a:pt x="176" y="746"/>
                  </a:lnTo>
                  <a:lnTo>
                    <a:pt x="138" y="716"/>
                  </a:lnTo>
                  <a:lnTo>
                    <a:pt x="104" y="681"/>
                  </a:lnTo>
                  <a:lnTo>
                    <a:pt x="73" y="643"/>
                  </a:lnTo>
                  <a:lnTo>
                    <a:pt x="49" y="602"/>
                  </a:lnTo>
                  <a:lnTo>
                    <a:pt x="28" y="557"/>
                  </a:lnTo>
                  <a:lnTo>
                    <a:pt x="13" y="510"/>
                  </a:lnTo>
                  <a:lnTo>
                    <a:pt x="3" y="461"/>
                  </a:lnTo>
                  <a:lnTo>
                    <a:pt x="0" y="409"/>
                  </a:lnTo>
                  <a:lnTo>
                    <a:pt x="3" y="358"/>
                  </a:lnTo>
                  <a:lnTo>
                    <a:pt x="13" y="309"/>
                  </a:lnTo>
                  <a:lnTo>
                    <a:pt x="28" y="262"/>
                  </a:lnTo>
                  <a:lnTo>
                    <a:pt x="49" y="216"/>
                  </a:lnTo>
                  <a:lnTo>
                    <a:pt x="73"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97" name="Group 90">
              <a:extLst>
                <a:ext uri="{FF2B5EF4-FFF2-40B4-BE49-F238E27FC236}">
                  <a16:creationId xmlns:a16="http://schemas.microsoft.com/office/drawing/2014/main" id="{00000000-0008-0000-0000-000061000000}"/>
                </a:ext>
              </a:extLst>
            </xdr:cNvPr>
            <xdr:cNvGrpSpPr/>
          </xdr:nvGrpSpPr>
          <xdr:grpSpPr>
            <a:xfrm>
              <a:off x="7356476" y="3657600"/>
              <a:ext cx="666750" cy="711200"/>
              <a:chOff x="7356476" y="3621088"/>
              <a:chExt cx="666750" cy="711200"/>
            </a:xfrm>
          </xdr:grpSpPr>
          <xdr:sp macro="" textlink="">
            <xdr:nvSpPr>
              <xdr:cNvPr id="98" name="Rectangle 67">
                <a:extLst>
                  <a:ext uri="{FF2B5EF4-FFF2-40B4-BE49-F238E27FC236}">
                    <a16:creationId xmlns:a16="http://schemas.microsoft.com/office/drawing/2014/main" id="{00000000-0008-0000-0000-000062000000}"/>
                  </a:ext>
                </a:extLst>
              </xdr:cNvPr>
              <xdr:cNvSpPr>
                <a:spLocks noChangeArrowheads="1"/>
              </xdr:cNvSpPr>
            </xdr:nvSpPr>
            <xdr:spPr bwMode="auto">
              <a:xfrm>
                <a:off x="7450138" y="3621088"/>
                <a:ext cx="487363" cy="3175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9" name="Freeform 68">
                <a:extLst>
                  <a:ext uri="{FF2B5EF4-FFF2-40B4-BE49-F238E27FC236}">
                    <a16:creationId xmlns:a16="http://schemas.microsoft.com/office/drawing/2014/main" id="{00000000-0008-0000-0000-000063000000}"/>
                  </a:ext>
                </a:extLst>
              </xdr:cNvPr>
              <xdr:cNvSpPr>
                <a:spLocks/>
              </xdr:cNvSpPr>
            </xdr:nvSpPr>
            <xdr:spPr bwMode="auto">
              <a:xfrm>
                <a:off x="7356476" y="3878263"/>
                <a:ext cx="666750" cy="330200"/>
              </a:xfrm>
              <a:custGeom>
                <a:avLst/>
                <a:gdLst>
                  <a:gd name="T0" fmla="*/ 20 w 420"/>
                  <a:gd name="T1" fmla="*/ 0 h 208"/>
                  <a:gd name="T2" fmla="*/ 400 w 420"/>
                  <a:gd name="T3" fmla="*/ 0 h 208"/>
                  <a:gd name="T4" fmla="*/ 408 w 420"/>
                  <a:gd name="T5" fmla="*/ 1 h 208"/>
                  <a:gd name="T6" fmla="*/ 414 w 420"/>
                  <a:gd name="T7" fmla="*/ 6 h 208"/>
                  <a:gd name="T8" fmla="*/ 418 w 420"/>
                  <a:gd name="T9" fmla="*/ 14 h 208"/>
                  <a:gd name="T10" fmla="*/ 420 w 420"/>
                  <a:gd name="T11" fmla="*/ 24 h 208"/>
                  <a:gd name="T12" fmla="*/ 420 w 420"/>
                  <a:gd name="T13" fmla="*/ 185 h 208"/>
                  <a:gd name="T14" fmla="*/ 418 w 420"/>
                  <a:gd name="T15" fmla="*/ 194 h 208"/>
                  <a:gd name="T16" fmla="*/ 414 w 420"/>
                  <a:gd name="T17" fmla="*/ 201 h 208"/>
                  <a:gd name="T18" fmla="*/ 408 w 420"/>
                  <a:gd name="T19" fmla="*/ 206 h 208"/>
                  <a:gd name="T20" fmla="*/ 400 w 420"/>
                  <a:gd name="T21" fmla="*/ 208 h 208"/>
                  <a:gd name="T22" fmla="*/ 20 w 420"/>
                  <a:gd name="T23" fmla="*/ 208 h 208"/>
                  <a:gd name="T24" fmla="*/ 13 w 420"/>
                  <a:gd name="T25" fmla="*/ 206 h 208"/>
                  <a:gd name="T26" fmla="*/ 7 w 420"/>
                  <a:gd name="T27" fmla="*/ 201 h 208"/>
                  <a:gd name="T28" fmla="*/ 2 w 420"/>
                  <a:gd name="T29" fmla="*/ 194 h 208"/>
                  <a:gd name="T30" fmla="*/ 0 w 420"/>
                  <a:gd name="T31" fmla="*/ 185 h 208"/>
                  <a:gd name="T32" fmla="*/ 0 w 420"/>
                  <a:gd name="T33" fmla="*/ 24 h 208"/>
                  <a:gd name="T34" fmla="*/ 2 w 420"/>
                  <a:gd name="T35" fmla="*/ 14 h 208"/>
                  <a:gd name="T36" fmla="*/ 7 w 420"/>
                  <a:gd name="T37" fmla="*/ 6 h 208"/>
                  <a:gd name="T38" fmla="*/ 13 w 420"/>
                  <a:gd name="T39" fmla="*/ 1 h 208"/>
                  <a:gd name="T40" fmla="*/ 20 w 420"/>
                  <a:gd name="T41" fmla="*/ 0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0" h="208">
                    <a:moveTo>
                      <a:pt x="20" y="0"/>
                    </a:moveTo>
                    <a:lnTo>
                      <a:pt x="400" y="0"/>
                    </a:lnTo>
                    <a:lnTo>
                      <a:pt x="408" y="1"/>
                    </a:lnTo>
                    <a:lnTo>
                      <a:pt x="414" y="6"/>
                    </a:lnTo>
                    <a:lnTo>
                      <a:pt x="418" y="14"/>
                    </a:lnTo>
                    <a:lnTo>
                      <a:pt x="420" y="24"/>
                    </a:lnTo>
                    <a:lnTo>
                      <a:pt x="420" y="185"/>
                    </a:lnTo>
                    <a:lnTo>
                      <a:pt x="418" y="194"/>
                    </a:lnTo>
                    <a:lnTo>
                      <a:pt x="414" y="201"/>
                    </a:lnTo>
                    <a:lnTo>
                      <a:pt x="408" y="206"/>
                    </a:lnTo>
                    <a:lnTo>
                      <a:pt x="400" y="208"/>
                    </a:lnTo>
                    <a:lnTo>
                      <a:pt x="20" y="208"/>
                    </a:lnTo>
                    <a:lnTo>
                      <a:pt x="13" y="206"/>
                    </a:lnTo>
                    <a:lnTo>
                      <a:pt x="7" y="201"/>
                    </a:lnTo>
                    <a:lnTo>
                      <a:pt x="2" y="194"/>
                    </a:lnTo>
                    <a:lnTo>
                      <a:pt x="0" y="185"/>
                    </a:lnTo>
                    <a:lnTo>
                      <a:pt x="0" y="24"/>
                    </a:lnTo>
                    <a:lnTo>
                      <a:pt x="2" y="14"/>
                    </a:lnTo>
                    <a:lnTo>
                      <a:pt x="7" y="6"/>
                    </a:lnTo>
                    <a:lnTo>
                      <a:pt x="13" y="1"/>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0" name="Freeform 69">
                <a:extLst>
                  <a:ext uri="{FF2B5EF4-FFF2-40B4-BE49-F238E27FC236}">
                    <a16:creationId xmlns:a16="http://schemas.microsoft.com/office/drawing/2014/main" id="{00000000-0008-0000-0000-000064000000}"/>
                  </a:ext>
                </a:extLst>
              </xdr:cNvPr>
              <xdr:cNvSpPr>
                <a:spLocks/>
              </xdr:cNvSpPr>
            </xdr:nvSpPr>
            <xdr:spPr bwMode="auto">
              <a:xfrm>
                <a:off x="7488238" y="3668713"/>
                <a:ext cx="411163" cy="200025"/>
              </a:xfrm>
              <a:custGeom>
                <a:avLst/>
                <a:gdLst>
                  <a:gd name="T0" fmla="*/ 18 w 259"/>
                  <a:gd name="T1" fmla="*/ 0 h 126"/>
                  <a:gd name="T2" fmla="*/ 241 w 259"/>
                  <a:gd name="T3" fmla="*/ 0 h 126"/>
                  <a:gd name="T4" fmla="*/ 250 w 259"/>
                  <a:gd name="T5" fmla="*/ 1 h 126"/>
                  <a:gd name="T6" fmla="*/ 256 w 259"/>
                  <a:gd name="T7" fmla="*/ 4 h 126"/>
                  <a:gd name="T8" fmla="*/ 259 w 259"/>
                  <a:gd name="T9" fmla="*/ 8 h 126"/>
                  <a:gd name="T10" fmla="*/ 259 w 259"/>
                  <a:gd name="T11" fmla="*/ 118 h 126"/>
                  <a:gd name="T12" fmla="*/ 256 w 259"/>
                  <a:gd name="T13" fmla="*/ 122 h 126"/>
                  <a:gd name="T14" fmla="*/ 250 w 259"/>
                  <a:gd name="T15" fmla="*/ 125 h 126"/>
                  <a:gd name="T16" fmla="*/ 241 w 259"/>
                  <a:gd name="T17" fmla="*/ 126 h 126"/>
                  <a:gd name="T18" fmla="*/ 18 w 259"/>
                  <a:gd name="T19" fmla="*/ 126 h 126"/>
                  <a:gd name="T20" fmla="*/ 9 w 259"/>
                  <a:gd name="T21" fmla="*/ 125 h 126"/>
                  <a:gd name="T22" fmla="*/ 3 w 259"/>
                  <a:gd name="T23" fmla="*/ 122 h 126"/>
                  <a:gd name="T24" fmla="*/ 0 w 259"/>
                  <a:gd name="T25" fmla="*/ 118 h 126"/>
                  <a:gd name="T26" fmla="*/ 0 w 259"/>
                  <a:gd name="T27" fmla="*/ 8 h 126"/>
                  <a:gd name="T28" fmla="*/ 3 w 259"/>
                  <a:gd name="T29" fmla="*/ 4 h 126"/>
                  <a:gd name="T30" fmla="*/ 9 w 259"/>
                  <a:gd name="T31" fmla="*/ 1 h 126"/>
                  <a:gd name="T32" fmla="*/ 18 w 259"/>
                  <a:gd name="T33" fmla="*/ 0 h 1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26">
                    <a:moveTo>
                      <a:pt x="18" y="0"/>
                    </a:moveTo>
                    <a:lnTo>
                      <a:pt x="241" y="0"/>
                    </a:lnTo>
                    <a:lnTo>
                      <a:pt x="250" y="1"/>
                    </a:lnTo>
                    <a:lnTo>
                      <a:pt x="256" y="4"/>
                    </a:lnTo>
                    <a:lnTo>
                      <a:pt x="259" y="8"/>
                    </a:lnTo>
                    <a:lnTo>
                      <a:pt x="259" y="118"/>
                    </a:lnTo>
                    <a:lnTo>
                      <a:pt x="256" y="122"/>
                    </a:lnTo>
                    <a:lnTo>
                      <a:pt x="250" y="125"/>
                    </a:lnTo>
                    <a:lnTo>
                      <a:pt x="241" y="126"/>
                    </a:lnTo>
                    <a:lnTo>
                      <a:pt x="18" y="126"/>
                    </a:lnTo>
                    <a:lnTo>
                      <a:pt x="9" y="125"/>
                    </a:lnTo>
                    <a:lnTo>
                      <a:pt x="3" y="122"/>
                    </a:lnTo>
                    <a:lnTo>
                      <a:pt x="0" y="118"/>
                    </a:lnTo>
                    <a:lnTo>
                      <a:pt x="0" y="8"/>
                    </a:lnTo>
                    <a:lnTo>
                      <a:pt x="3" y="4"/>
                    </a:lnTo>
                    <a:lnTo>
                      <a:pt x="9" y="1"/>
                    </a:lnTo>
                    <a:lnTo>
                      <a:pt x="18" y="0"/>
                    </a:lnTo>
                    <a:close/>
                  </a:path>
                </a:pathLst>
              </a:custGeom>
              <a:solidFill>
                <a:srgbClr val="F4F8FA"/>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1" name="Freeform 70">
                <a:extLst>
                  <a:ext uri="{FF2B5EF4-FFF2-40B4-BE49-F238E27FC236}">
                    <a16:creationId xmlns:a16="http://schemas.microsoft.com/office/drawing/2014/main" id="{00000000-0008-0000-0000-000065000000}"/>
                  </a:ext>
                </a:extLst>
              </xdr:cNvPr>
              <xdr:cNvSpPr>
                <a:spLocks/>
              </xdr:cNvSpPr>
            </xdr:nvSpPr>
            <xdr:spPr bwMode="auto">
              <a:xfrm>
                <a:off x="7356476" y="3800475"/>
                <a:ext cx="666750" cy="160338"/>
              </a:xfrm>
              <a:custGeom>
                <a:avLst/>
                <a:gdLst>
                  <a:gd name="T0" fmla="*/ 20 w 420"/>
                  <a:gd name="T1" fmla="*/ 0 h 101"/>
                  <a:gd name="T2" fmla="*/ 400 w 420"/>
                  <a:gd name="T3" fmla="*/ 0 h 101"/>
                  <a:gd name="T4" fmla="*/ 410 w 420"/>
                  <a:gd name="T5" fmla="*/ 2 h 101"/>
                  <a:gd name="T6" fmla="*/ 417 w 420"/>
                  <a:gd name="T7" fmla="*/ 9 h 101"/>
                  <a:gd name="T8" fmla="*/ 420 w 420"/>
                  <a:gd name="T9" fmla="*/ 19 h 101"/>
                  <a:gd name="T10" fmla="*/ 420 w 420"/>
                  <a:gd name="T11" fmla="*/ 101 h 101"/>
                  <a:gd name="T12" fmla="*/ 0 w 420"/>
                  <a:gd name="T13" fmla="*/ 101 h 101"/>
                  <a:gd name="T14" fmla="*/ 0 w 420"/>
                  <a:gd name="T15" fmla="*/ 19 h 101"/>
                  <a:gd name="T16" fmla="*/ 3 w 420"/>
                  <a:gd name="T17" fmla="*/ 9 h 101"/>
                  <a:gd name="T18" fmla="*/ 11 w 420"/>
                  <a:gd name="T19" fmla="*/ 2 h 101"/>
                  <a:gd name="T20" fmla="*/ 20 w 420"/>
                  <a:gd name="T21" fmla="*/ 0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20" h="101">
                    <a:moveTo>
                      <a:pt x="20" y="0"/>
                    </a:moveTo>
                    <a:lnTo>
                      <a:pt x="400" y="0"/>
                    </a:lnTo>
                    <a:lnTo>
                      <a:pt x="410" y="2"/>
                    </a:lnTo>
                    <a:lnTo>
                      <a:pt x="417" y="9"/>
                    </a:lnTo>
                    <a:lnTo>
                      <a:pt x="420" y="19"/>
                    </a:lnTo>
                    <a:lnTo>
                      <a:pt x="420" y="101"/>
                    </a:lnTo>
                    <a:lnTo>
                      <a:pt x="0" y="101"/>
                    </a:lnTo>
                    <a:lnTo>
                      <a:pt x="0" y="19"/>
                    </a:lnTo>
                    <a:lnTo>
                      <a:pt x="3" y="9"/>
                    </a:lnTo>
                    <a:lnTo>
                      <a:pt x="11" y="2"/>
                    </a:lnTo>
                    <a:lnTo>
                      <a:pt x="20" y="0"/>
                    </a:lnTo>
                    <a:close/>
                  </a:path>
                </a:pathLst>
              </a:custGeom>
              <a:solidFill>
                <a:schemeClr val="accent3"/>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2" name="Rectangle 71">
                <a:extLst>
                  <a:ext uri="{FF2B5EF4-FFF2-40B4-BE49-F238E27FC236}">
                    <a16:creationId xmlns:a16="http://schemas.microsoft.com/office/drawing/2014/main" id="{00000000-0008-0000-0000-000066000000}"/>
                  </a:ext>
                </a:extLst>
              </xdr:cNvPr>
              <xdr:cNvSpPr>
                <a:spLocks noChangeArrowheads="1"/>
              </xdr:cNvSpPr>
            </xdr:nvSpPr>
            <xdr:spPr bwMode="auto">
              <a:xfrm>
                <a:off x="7356476" y="3959225"/>
                <a:ext cx="666750" cy="38100"/>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3" name="Freeform 72">
                <a:extLst>
                  <a:ext uri="{FF2B5EF4-FFF2-40B4-BE49-F238E27FC236}">
                    <a16:creationId xmlns:a16="http://schemas.microsoft.com/office/drawing/2014/main" id="{00000000-0008-0000-0000-000067000000}"/>
                  </a:ext>
                </a:extLst>
              </xdr:cNvPr>
              <xdr:cNvSpPr>
                <a:spLocks/>
              </xdr:cNvSpPr>
            </xdr:nvSpPr>
            <xdr:spPr bwMode="auto">
              <a:xfrm>
                <a:off x="7410451" y="3862388"/>
                <a:ext cx="47625" cy="44450"/>
              </a:xfrm>
              <a:custGeom>
                <a:avLst/>
                <a:gdLst>
                  <a:gd name="T0" fmla="*/ 16 w 30"/>
                  <a:gd name="T1" fmla="*/ 0 h 28"/>
                  <a:gd name="T2" fmla="*/ 20 w 30"/>
                  <a:gd name="T3" fmla="*/ 0 h 28"/>
                  <a:gd name="T4" fmla="*/ 24 w 30"/>
                  <a:gd name="T5" fmla="*/ 2 h 28"/>
                  <a:gd name="T6" fmla="*/ 27 w 30"/>
                  <a:gd name="T7" fmla="*/ 5 h 28"/>
                  <a:gd name="T8" fmla="*/ 29 w 30"/>
                  <a:gd name="T9" fmla="*/ 9 h 28"/>
                  <a:gd name="T10" fmla="*/ 30 w 30"/>
                  <a:gd name="T11" fmla="*/ 14 h 28"/>
                  <a:gd name="T12" fmla="*/ 29 w 30"/>
                  <a:gd name="T13" fmla="*/ 18 h 28"/>
                  <a:gd name="T14" fmla="*/ 27 w 30"/>
                  <a:gd name="T15" fmla="*/ 22 h 28"/>
                  <a:gd name="T16" fmla="*/ 24 w 30"/>
                  <a:gd name="T17" fmla="*/ 25 h 28"/>
                  <a:gd name="T18" fmla="*/ 20 w 30"/>
                  <a:gd name="T19" fmla="*/ 27 h 28"/>
                  <a:gd name="T20" fmla="*/ 16 w 30"/>
                  <a:gd name="T21" fmla="*/ 28 h 28"/>
                  <a:gd name="T22" fmla="*/ 11 w 30"/>
                  <a:gd name="T23" fmla="*/ 27 h 28"/>
                  <a:gd name="T24" fmla="*/ 6 w 30"/>
                  <a:gd name="T25" fmla="*/ 25 h 28"/>
                  <a:gd name="T26" fmla="*/ 3 w 30"/>
                  <a:gd name="T27" fmla="*/ 22 h 28"/>
                  <a:gd name="T28" fmla="*/ 1 w 30"/>
                  <a:gd name="T29" fmla="*/ 18 h 28"/>
                  <a:gd name="T30" fmla="*/ 0 w 30"/>
                  <a:gd name="T31" fmla="*/ 14 h 28"/>
                  <a:gd name="T32" fmla="*/ 1 w 30"/>
                  <a:gd name="T33" fmla="*/ 9 h 28"/>
                  <a:gd name="T34" fmla="*/ 3 w 30"/>
                  <a:gd name="T35" fmla="*/ 5 h 28"/>
                  <a:gd name="T36" fmla="*/ 6 w 30"/>
                  <a:gd name="T37" fmla="*/ 2 h 28"/>
                  <a:gd name="T38" fmla="*/ 11 w 30"/>
                  <a:gd name="T39" fmla="*/ 0 h 28"/>
                  <a:gd name="T40" fmla="*/ 16 w 30"/>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0" h="28">
                    <a:moveTo>
                      <a:pt x="16" y="0"/>
                    </a:moveTo>
                    <a:lnTo>
                      <a:pt x="20" y="0"/>
                    </a:lnTo>
                    <a:lnTo>
                      <a:pt x="24" y="2"/>
                    </a:lnTo>
                    <a:lnTo>
                      <a:pt x="27" y="5"/>
                    </a:lnTo>
                    <a:lnTo>
                      <a:pt x="29" y="9"/>
                    </a:lnTo>
                    <a:lnTo>
                      <a:pt x="30" y="14"/>
                    </a:lnTo>
                    <a:lnTo>
                      <a:pt x="29" y="18"/>
                    </a:lnTo>
                    <a:lnTo>
                      <a:pt x="27" y="22"/>
                    </a:lnTo>
                    <a:lnTo>
                      <a:pt x="24" y="25"/>
                    </a:lnTo>
                    <a:lnTo>
                      <a:pt x="20" y="27"/>
                    </a:lnTo>
                    <a:lnTo>
                      <a:pt x="16" y="28"/>
                    </a:lnTo>
                    <a:lnTo>
                      <a:pt x="11" y="27"/>
                    </a:lnTo>
                    <a:lnTo>
                      <a:pt x="6" y="25"/>
                    </a:lnTo>
                    <a:lnTo>
                      <a:pt x="3" y="22"/>
                    </a:lnTo>
                    <a:lnTo>
                      <a:pt x="1" y="18"/>
                    </a:lnTo>
                    <a:lnTo>
                      <a:pt x="0" y="14"/>
                    </a:lnTo>
                    <a:lnTo>
                      <a:pt x="1" y="9"/>
                    </a:lnTo>
                    <a:lnTo>
                      <a:pt x="3" y="5"/>
                    </a:lnTo>
                    <a:lnTo>
                      <a:pt x="6" y="2"/>
                    </a:lnTo>
                    <a:lnTo>
                      <a:pt x="11" y="0"/>
                    </a:lnTo>
                    <a:lnTo>
                      <a:pt x="16"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4" name="Freeform 73">
                <a:extLst>
                  <a:ext uri="{FF2B5EF4-FFF2-40B4-BE49-F238E27FC236}">
                    <a16:creationId xmlns:a16="http://schemas.microsoft.com/office/drawing/2014/main" id="{00000000-0008-0000-0000-000068000000}"/>
                  </a:ext>
                </a:extLst>
              </xdr:cNvPr>
              <xdr:cNvSpPr>
                <a:spLocks/>
              </xdr:cNvSpPr>
            </xdr:nvSpPr>
            <xdr:spPr bwMode="auto">
              <a:xfrm>
                <a:off x="7480301" y="3868738"/>
                <a:ext cx="31750" cy="30163"/>
              </a:xfrm>
              <a:custGeom>
                <a:avLst/>
                <a:gdLst>
                  <a:gd name="T0" fmla="*/ 11 w 20"/>
                  <a:gd name="T1" fmla="*/ 0 h 19"/>
                  <a:gd name="T2" fmla="*/ 14 w 20"/>
                  <a:gd name="T3" fmla="*/ 1 h 19"/>
                  <a:gd name="T4" fmla="*/ 17 w 20"/>
                  <a:gd name="T5" fmla="*/ 3 h 19"/>
                  <a:gd name="T6" fmla="*/ 19 w 20"/>
                  <a:gd name="T7" fmla="*/ 6 h 19"/>
                  <a:gd name="T8" fmla="*/ 20 w 20"/>
                  <a:gd name="T9" fmla="*/ 10 h 19"/>
                  <a:gd name="T10" fmla="*/ 19 w 20"/>
                  <a:gd name="T11" fmla="*/ 14 h 19"/>
                  <a:gd name="T12" fmla="*/ 17 w 20"/>
                  <a:gd name="T13" fmla="*/ 17 h 19"/>
                  <a:gd name="T14" fmla="*/ 14 w 20"/>
                  <a:gd name="T15" fmla="*/ 19 h 19"/>
                  <a:gd name="T16" fmla="*/ 11 w 20"/>
                  <a:gd name="T17" fmla="*/ 19 h 19"/>
                  <a:gd name="T18" fmla="*/ 7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7 w 20"/>
                  <a:gd name="T31" fmla="*/ 1 h 19"/>
                  <a:gd name="T32" fmla="*/ 11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1" y="0"/>
                    </a:moveTo>
                    <a:lnTo>
                      <a:pt x="14" y="1"/>
                    </a:lnTo>
                    <a:lnTo>
                      <a:pt x="17" y="3"/>
                    </a:lnTo>
                    <a:lnTo>
                      <a:pt x="19" y="6"/>
                    </a:lnTo>
                    <a:lnTo>
                      <a:pt x="20" y="10"/>
                    </a:lnTo>
                    <a:lnTo>
                      <a:pt x="19" y="14"/>
                    </a:lnTo>
                    <a:lnTo>
                      <a:pt x="17" y="17"/>
                    </a:lnTo>
                    <a:lnTo>
                      <a:pt x="14" y="19"/>
                    </a:lnTo>
                    <a:lnTo>
                      <a:pt x="11" y="19"/>
                    </a:lnTo>
                    <a:lnTo>
                      <a:pt x="7" y="19"/>
                    </a:lnTo>
                    <a:lnTo>
                      <a:pt x="3" y="17"/>
                    </a:lnTo>
                    <a:lnTo>
                      <a:pt x="1" y="14"/>
                    </a:lnTo>
                    <a:lnTo>
                      <a:pt x="0" y="10"/>
                    </a:lnTo>
                    <a:lnTo>
                      <a:pt x="1" y="6"/>
                    </a:lnTo>
                    <a:lnTo>
                      <a:pt x="3" y="3"/>
                    </a:lnTo>
                    <a:lnTo>
                      <a:pt x="7" y="1"/>
                    </a:lnTo>
                    <a:lnTo>
                      <a:pt x="11"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5" name="Freeform 74">
                <a:extLst>
                  <a:ext uri="{FF2B5EF4-FFF2-40B4-BE49-F238E27FC236}">
                    <a16:creationId xmlns:a16="http://schemas.microsoft.com/office/drawing/2014/main" id="{00000000-0008-0000-0000-000069000000}"/>
                  </a:ext>
                </a:extLst>
              </xdr:cNvPr>
              <xdr:cNvSpPr>
                <a:spLocks/>
              </xdr:cNvSpPr>
            </xdr:nvSpPr>
            <xdr:spPr bwMode="auto">
              <a:xfrm>
                <a:off x="7534276" y="3868738"/>
                <a:ext cx="31750" cy="30163"/>
              </a:xfrm>
              <a:custGeom>
                <a:avLst/>
                <a:gdLst>
                  <a:gd name="T0" fmla="*/ 10 w 20"/>
                  <a:gd name="T1" fmla="*/ 0 h 19"/>
                  <a:gd name="T2" fmla="*/ 15 w 20"/>
                  <a:gd name="T3" fmla="*/ 1 h 19"/>
                  <a:gd name="T4" fmla="*/ 18 w 20"/>
                  <a:gd name="T5" fmla="*/ 3 h 19"/>
                  <a:gd name="T6" fmla="*/ 20 w 20"/>
                  <a:gd name="T7" fmla="*/ 6 h 19"/>
                  <a:gd name="T8" fmla="*/ 20 w 20"/>
                  <a:gd name="T9" fmla="*/ 10 h 19"/>
                  <a:gd name="T10" fmla="*/ 20 w 20"/>
                  <a:gd name="T11" fmla="*/ 14 h 19"/>
                  <a:gd name="T12" fmla="*/ 18 w 20"/>
                  <a:gd name="T13" fmla="*/ 17 h 19"/>
                  <a:gd name="T14" fmla="*/ 15 w 20"/>
                  <a:gd name="T15" fmla="*/ 19 h 19"/>
                  <a:gd name="T16" fmla="*/ 10 w 20"/>
                  <a:gd name="T17" fmla="*/ 19 h 19"/>
                  <a:gd name="T18" fmla="*/ 6 w 20"/>
                  <a:gd name="T19" fmla="*/ 19 h 19"/>
                  <a:gd name="T20" fmla="*/ 3 w 20"/>
                  <a:gd name="T21" fmla="*/ 17 h 19"/>
                  <a:gd name="T22" fmla="*/ 1 w 20"/>
                  <a:gd name="T23" fmla="*/ 14 h 19"/>
                  <a:gd name="T24" fmla="*/ 0 w 20"/>
                  <a:gd name="T25" fmla="*/ 10 h 19"/>
                  <a:gd name="T26" fmla="*/ 1 w 20"/>
                  <a:gd name="T27" fmla="*/ 6 h 19"/>
                  <a:gd name="T28" fmla="*/ 3 w 20"/>
                  <a:gd name="T29" fmla="*/ 3 h 19"/>
                  <a:gd name="T30" fmla="*/ 6 w 20"/>
                  <a:gd name="T31" fmla="*/ 1 h 19"/>
                  <a:gd name="T32" fmla="*/ 10 w 20"/>
                  <a:gd name="T33" fmla="*/ 0 h 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 h="19">
                    <a:moveTo>
                      <a:pt x="10" y="0"/>
                    </a:moveTo>
                    <a:lnTo>
                      <a:pt x="15" y="1"/>
                    </a:lnTo>
                    <a:lnTo>
                      <a:pt x="18" y="3"/>
                    </a:lnTo>
                    <a:lnTo>
                      <a:pt x="20" y="6"/>
                    </a:lnTo>
                    <a:lnTo>
                      <a:pt x="20" y="10"/>
                    </a:lnTo>
                    <a:lnTo>
                      <a:pt x="20" y="14"/>
                    </a:lnTo>
                    <a:lnTo>
                      <a:pt x="18" y="17"/>
                    </a:lnTo>
                    <a:lnTo>
                      <a:pt x="15" y="19"/>
                    </a:lnTo>
                    <a:lnTo>
                      <a:pt x="10" y="19"/>
                    </a:lnTo>
                    <a:lnTo>
                      <a:pt x="6" y="19"/>
                    </a:lnTo>
                    <a:lnTo>
                      <a:pt x="3" y="17"/>
                    </a:lnTo>
                    <a:lnTo>
                      <a:pt x="1" y="14"/>
                    </a:lnTo>
                    <a:lnTo>
                      <a:pt x="0" y="10"/>
                    </a:lnTo>
                    <a:lnTo>
                      <a:pt x="1" y="6"/>
                    </a:lnTo>
                    <a:lnTo>
                      <a:pt x="3" y="3"/>
                    </a:lnTo>
                    <a:lnTo>
                      <a:pt x="6" y="1"/>
                    </a:lnTo>
                    <a:lnTo>
                      <a:pt x="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6" name="Rectangle 75">
                <a:extLst>
                  <a:ext uri="{FF2B5EF4-FFF2-40B4-BE49-F238E27FC236}">
                    <a16:creationId xmlns:a16="http://schemas.microsoft.com/office/drawing/2014/main" id="{00000000-0008-0000-0000-00006A000000}"/>
                  </a:ext>
                </a:extLst>
              </xdr:cNvPr>
              <xdr:cNvSpPr>
                <a:spLocks noChangeArrowheads="1"/>
              </xdr:cNvSpPr>
            </xdr:nvSpPr>
            <xdr:spPr bwMode="auto">
              <a:xfrm>
                <a:off x="7483476" y="4070350"/>
                <a:ext cx="434975" cy="138113"/>
              </a:xfrm>
              <a:prstGeom prst="rect">
                <a:avLst/>
              </a:prstGeom>
              <a:solidFill>
                <a:schemeClr val="accent3">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7" name="Freeform 76">
                <a:extLst>
                  <a:ext uri="{FF2B5EF4-FFF2-40B4-BE49-F238E27FC236}">
                    <a16:creationId xmlns:a16="http://schemas.microsoft.com/office/drawing/2014/main" id="{00000000-0008-0000-0000-00006B000000}"/>
                  </a:ext>
                </a:extLst>
              </xdr:cNvPr>
              <xdr:cNvSpPr>
                <a:spLocks/>
              </xdr:cNvSpPr>
            </xdr:nvSpPr>
            <xdr:spPr bwMode="auto">
              <a:xfrm>
                <a:off x="7496176" y="4084638"/>
                <a:ext cx="411163" cy="247650"/>
              </a:xfrm>
              <a:custGeom>
                <a:avLst/>
                <a:gdLst>
                  <a:gd name="T0" fmla="*/ 17 w 259"/>
                  <a:gd name="T1" fmla="*/ 0 h 156"/>
                  <a:gd name="T2" fmla="*/ 242 w 259"/>
                  <a:gd name="T3" fmla="*/ 0 h 156"/>
                  <a:gd name="T4" fmla="*/ 251 w 259"/>
                  <a:gd name="T5" fmla="*/ 2 h 156"/>
                  <a:gd name="T6" fmla="*/ 257 w 259"/>
                  <a:gd name="T7" fmla="*/ 5 h 156"/>
                  <a:gd name="T8" fmla="*/ 259 w 259"/>
                  <a:gd name="T9" fmla="*/ 11 h 156"/>
                  <a:gd name="T10" fmla="*/ 259 w 259"/>
                  <a:gd name="T11" fmla="*/ 146 h 156"/>
                  <a:gd name="T12" fmla="*/ 257 w 259"/>
                  <a:gd name="T13" fmla="*/ 151 h 156"/>
                  <a:gd name="T14" fmla="*/ 251 w 259"/>
                  <a:gd name="T15" fmla="*/ 155 h 156"/>
                  <a:gd name="T16" fmla="*/ 242 w 259"/>
                  <a:gd name="T17" fmla="*/ 156 h 156"/>
                  <a:gd name="T18" fmla="*/ 17 w 259"/>
                  <a:gd name="T19" fmla="*/ 156 h 156"/>
                  <a:gd name="T20" fmla="*/ 8 w 259"/>
                  <a:gd name="T21" fmla="*/ 155 h 156"/>
                  <a:gd name="T22" fmla="*/ 2 w 259"/>
                  <a:gd name="T23" fmla="*/ 151 h 156"/>
                  <a:gd name="T24" fmla="*/ 0 w 259"/>
                  <a:gd name="T25" fmla="*/ 146 h 156"/>
                  <a:gd name="T26" fmla="*/ 0 w 259"/>
                  <a:gd name="T27" fmla="*/ 11 h 156"/>
                  <a:gd name="T28" fmla="*/ 2 w 259"/>
                  <a:gd name="T29" fmla="*/ 5 h 156"/>
                  <a:gd name="T30" fmla="*/ 8 w 259"/>
                  <a:gd name="T31" fmla="*/ 2 h 156"/>
                  <a:gd name="T32" fmla="*/ 17 w 259"/>
                  <a:gd name="T33" fmla="*/ 0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59" h="156">
                    <a:moveTo>
                      <a:pt x="17" y="0"/>
                    </a:moveTo>
                    <a:lnTo>
                      <a:pt x="242" y="0"/>
                    </a:lnTo>
                    <a:lnTo>
                      <a:pt x="251" y="2"/>
                    </a:lnTo>
                    <a:lnTo>
                      <a:pt x="257" y="5"/>
                    </a:lnTo>
                    <a:lnTo>
                      <a:pt x="259" y="11"/>
                    </a:lnTo>
                    <a:lnTo>
                      <a:pt x="259" y="146"/>
                    </a:lnTo>
                    <a:lnTo>
                      <a:pt x="257" y="151"/>
                    </a:lnTo>
                    <a:lnTo>
                      <a:pt x="251" y="155"/>
                    </a:lnTo>
                    <a:lnTo>
                      <a:pt x="242" y="156"/>
                    </a:lnTo>
                    <a:lnTo>
                      <a:pt x="17" y="156"/>
                    </a:lnTo>
                    <a:lnTo>
                      <a:pt x="8" y="155"/>
                    </a:lnTo>
                    <a:lnTo>
                      <a:pt x="2" y="151"/>
                    </a:lnTo>
                    <a:lnTo>
                      <a:pt x="0" y="146"/>
                    </a:lnTo>
                    <a:lnTo>
                      <a:pt x="0" y="11"/>
                    </a:lnTo>
                    <a:lnTo>
                      <a:pt x="2" y="5"/>
                    </a:lnTo>
                    <a:lnTo>
                      <a:pt x="8" y="2"/>
                    </a:lnTo>
                    <a:lnTo>
                      <a:pt x="17"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8" name="Rectangle 77">
                <a:extLst>
                  <a:ext uri="{FF2B5EF4-FFF2-40B4-BE49-F238E27FC236}">
                    <a16:creationId xmlns:a16="http://schemas.microsoft.com/office/drawing/2014/main" id="{00000000-0008-0000-0000-00006C000000}"/>
                  </a:ext>
                </a:extLst>
              </xdr:cNvPr>
              <xdr:cNvSpPr>
                <a:spLocks noChangeArrowheads="1"/>
              </xdr:cNvSpPr>
            </xdr:nvSpPr>
            <xdr:spPr bwMode="auto">
              <a:xfrm>
                <a:off x="7543801" y="4129088"/>
                <a:ext cx="295275"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09" name="Rectangle 78">
                <a:extLst>
                  <a:ext uri="{FF2B5EF4-FFF2-40B4-BE49-F238E27FC236}">
                    <a16:creationId xmlns:a16="http://schemas.microsoft.com/office/drawing/2014/main" id="{00000000-0008-0000-0000-00006D000000}"/>
                  </a:ext>
                </a:extLst>
              </xdr:cNvPr>
              <xdr:cNvSpPr>
                <a:spLocks noChangeArrowheads="1"/>
              </xdr:cNvSpPr>
            </xdr:nvSpPr>
            <xdr:spPr bwMode="auto">
              <a:xfrm>
                <a:off x="7543801" y="4181475"/>
                <a:ext cx="131763"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0" name="Rectangle 79">
                <a:extLst>
                  <a:ext uri="{FF2B5EF4-FFF2-40B4-BE49-F238E27FC236}">
                    <a16:creationId xmlns:a16="http://schemas.microsoft.com/office/drawing/2014/main" id="{00000000-0008-0000-0000-00006E000000}"/>
                  </a:ext>
                </a:extLst>
              </xdr:cNvPr>
              <xdr:cNvSpPr>
                <a:spLocks noChangeArrowheads="1"/>
              </xdr:cNvSpPr>
            </xdr:nvSpPr>
            <xdr:spPr bwMode="auto">
              <a:xfrm>
                <a:off x="7543801" y="4232275"/>
                <a:ext cx="295275" cy="19050"/>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111" name="Rectangle 80">
                <a:extLst>
                  <a:ext uri="{FF2B5EF4-FFF2-40B4-BE49-F238E27FC236}">
                    <a16:creationId xmlns:a16="http://schemas.microsoft.com/office/drawing/2014/main" id="{00000000-0008-0000-0000-00006F000000}"/>
                  </a:ext>
                </a:extLst>
              </xdr:cNvPr>
              <xdr:cNvSpPr>
                <a:spLocks noChangeArrowheads="1"/>
              </xdr:cNvSpPr>
            </xdr:nvSpPr>
            <xdr:spPr bwMode="auto">
              <a:xfrm>
                <a:off x="7543801" y="4283075"/>
                <a:ext cx="131763" cy="20638"/>
              </a:xfrm>
              <a:prstGeom prst="rect">
                <a:avLst/>
              </a:prstGeom>
              <a:solidFill>
                <a:schemeClr val="bg1">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18" name="Group 105">
            <a:extLst>
              <a:ext uri="{FF2B5EF4-FFF2-40B4-BE49-F238E27FC236}">
                <a16:creationId xmlns:a16="http://schemas.microsoft.com/office/drawing/2014/main" id="{00000000-0008-0000-0000-000012000000}"/>
              </a:ext>
            </a:extLst>
          </xdr:cNvPr>
          <xdr:cNvGrpSpPr/>
        </xdr:nvGrpSpPr>
        <xdr:grpSpPr>
          <a:xfrm>
            <a:off x="7552691" y="4644137"/>
            <a:ext cx="466043" cy="466041"/>
            <a:chOff x="6145213" y="4856163"/>
            <a:chExt cx="1306513" cy="1306513"/>
          </a:xfrm>
        </xdr:grpSpPr>
        <xdr:sp macro="" textlink="">
          <xdr:nvSpPr>
            <xdr:cNvPr id="88" name="Freeform 81">
              <a:extLst>
                <a:ext uri="{FF2B5EF4-FFF2-40B4-BE49-F238E27FC236}">
                  <a16:creationId xmlns:a16="http://schemas.microsoft.com/office/drawing/2014/main" id="{00000000-0008-0000-0000-000058000000}"/>
                </a:ext>
              </a:extLst>
            </xdr:cNvPr>
            <xdr:cNvSpPr>
              <a:spLocks/>
            </xdr:cNvSpPr>
          </xdr:nvSpPr>
          <xdr:spPr bwMode="auto">
            <a:xfrm>
              <a:off x="6145213" y="4856163"/>
              <a:ext cx="1306513" cy="1306513"/>
            </a:xfrm>
            <a:custGeom>
              <a:avLst/>
              <a:gdLst>
                <a:gd name="T0" fmla="*/ 412 w 823"/>
                <a:gd name="T1" fmla="*/ 0 h 823"/>
                <a:gd name="T2" fmla="*/ 464 w 823"/>
                <a:gd name="T3" fmla="*/ 3 h 823"/>
                <a:gd name="T4" fmla="*/ 513 w 823"/>
                <a:gd name="T5" fmla="*/ 13 h 823"/>
                <a:gd name="T6" fmla="*/ 560 w 823"/>
                <a:gd name="T7" fmla="*/ 28 h 823"/>
                <a:gd name="T8" fmla="*/ 605 w 823"/>
                <a:gd name="T9" fmla="*/ 48 h 823"/>
                <a:gd name="T10" fmla="*/ 648 w 823"/>
                <a:gd name="T11" fmla="*/ 74 h 823"/>
                <a:gd name="T12" fmla="*/ 685 w 823"/>
                <a:gd name="T13" fmla="*/ 105 h 823"/>
                <a:gd name="T14" fmla="*/ 719 w 823"/>
                <a:gd name="T15" fmla="*/ 138 h 823"/>
                <a:gd name="T16" fmla="*/ 750 w 823"/>
                <a:gd name="T17" fmla="*/ 176 h 823"/>
                <a:gd name="T18" fmla="*/ 775 w 823"/>
                <a:gd name="T19" fmla="*/ 218 h 823"/>
                <a:gd name="T20" fmla="*/ 795 w 823"/>
                <a:gd name="T21" fmla="*/ 263 h 823"/>
                <a:gd name="T22" fmla="*/ 811 w 823"/>
                <a:gd name="T23" fmla="*/ 311 h 823"/>
                <a:gd name="T24" fmla="*/ 820 w 823"/>
                <a:gd name="T25" fmla="*/ 360 h 823"/>
                <a:gd name="T26" fmla="*/ 823 w 823"/>
                <a:gd name="T27" fmla="*/ 411 h 823"/>
                <a:gd name="T28" fmla="*/ 820 w 823"/>
                <a:gd name="T29" fmla="*/ 464 h 823"/>
                <a:gd name="T30" fmla="*/ 811 w 823"/>
                <a:gd name="T31" fmla="*/ 513 h 823"/>
                <a:gd name="T32" fmla="*/ 795 w 823"/>
                <a:gd name="T33" fmla="*/ 560 h 823"/>
                <a:gd name="T34" fmla="*/ 775 w 823"/>
                <a:gd name="T35" fmla="*/ 605 h 823"/>
                <a:gd name="T36" fmla="*/ 750 w 823"/>
                <a:gd name="T37" fmla="*/ 646 h 823"/>
                <a:gd name="T38" fmla="*/ 719 w 823"/>
                <a:gd name="T39" fmla="*/ 685 h 823"/>
                <a:gd name="T40" fmla="*/ 685 w 823"/>
                <a:gd name="T41" fmla="*/ 719 h 823"/>
                <a:gd name="T42" fmla="*/ 648 w 823"/>
                <a:gd name="T43" fmla="*/ 750 h 823"/>
                <a:gd name="T44" fmla="*/ 605 w 823"/>
                <a:gd name="T45" fmla="*/ 775 h 823"/>
                <a:gd name="T46" fmla="*/ 560 w 823"/>
                <a:gd name="T47" fmla="*/ 795 h 823"/>
                <a:gd name="T48" fmla="*/ 513 w 823"/>
                <a:gd name="T49" fmla="*/ 811 h 823"/>
                <a:gd name="T50" fmla="*/ 464 w 823"/>
                <a:gd name="T51" fmla="*/ 820 h 823"/>
                <a:gd name="T52" fmla="*/ 412 w 823"/>
                <a:gd name="T53" fmla="*/ 823 h 823"/>
                <a:gd name="T54" fmla="*/ 360 w 823"/>
                <a:gd name="T55" fmla="*/ 820 h 823"/>
                <a:gd name="T56" fmla="*/ 311 w 823"/>
                <a:gd name="T57" fmla="*/ 811 h 823"/>
                <a:gd name="T58" fmla="*/ 264 w 823"/>
                <a:gd name="T59" fmla="*/ 795 h 823"/>
                <a:gd name="T60" fmla="*/ 219 w 823"/>
                <a:gd name="T61" fmla="*/ 775 h 823"/>
                <a:gd name="T62" fmla="*/ 177 w 823"/>
                <a:gd name="T63" fmla="*/ 750 h 823"/>
                <a:gd name="T64" fmla="*/ 139 w 823"/>
                <a:gd name="T65" fmla="*/ 719 h 823"/>
                <a:gd name="T66" fmla="*/ 105 w 823"/>
                <a:gd name="T67" fmla="*/ 685 h 823"/>
                <a:gd name="T68" fmla="*/ 74 w 823"/>
                <a:gd name="T69" fmla="*/ 646 h 823"/>
                <a:gd name="T70" fmla="*/ 48 w 823"/>
                <a:gd name="T71" fmla="*/ 605 h 823"/>
                <a:gd name="T72" fmla="*/ 28 w 823"/>
                <a:gd name="T73" fmla="*/ 560 h 823"/>
                <a:gd name="T74" fmla="*/ 14 w 823"/>
                <a:gd name="T75" fmla="*/ 513 h 823"/>
                <a:gd name="T76" fmla="*/ 4 w 823"/>
                <a:gd name="T77" fmla="*/ 464 h 823"/>
                <a:gd name="T78" fmla="*/ 0 w 823"/>
                <a:gd name="T79" fmla="*/ 411 h 823"/>
                <a:gd name="T80" fmla="*/ 4 w 823"/>
                <a:gd name="T81" fmla="*/ 360 h 823"/>
                <a:gd name="T82" fmla="*/ 14 w 823"/>
                <a:gd name="T83" fmla="*/ 311 h 823"/>
                <a:gd name="T84" fmla="*/ 28 w 823"/>
                <a:gd name="T85" fmla="*/ 263 h 823"/>
                <a:gd name="T86" fmla="*/ 48 w 823"/>
                <a:gd name="T87" fmla="*/ 218 h 823"/>
                <a:gd name="T88" fmla="*/ 74 w 823"/>
                <a:gd name="T89" fmla="*/ 176 h 823"/>
                <a:gd name="T90" fmla="*/ 105 w 823"/>
                <a:gd name="T91" fmla="*/ 138 h 823"/>
                <a:gd name="T92" fmla="*/ 139 w 823"/>
                <a:gd name="T93" fmla="*/ 105 h 823"/>
                <a:gd name="T94" fmla="*/ 177 w 823"/>
                <a:gd name="T95" fmla="*/ 74 h 823"/>
                <a:gd name="T96" fmla="*/ 219 w 823"/>
                <a:gd name="T97" fmla="*/ 48 h 823"/>
                <a:gd name="T98" fmla="*/ 264 w 823"/>
                <a:gd name="T99" fmla="*/ 28 h 823"/>
                <a:gd name="T100" fmla="*/ 311 w 823"/>
                <a:gd name="T101" fmla="*/ 13 h 823"/>
                <a:gd name="T102" fmla="*/ 360 w 823"/>
                <a:gd name="T103" fmla="*/ 3 h 823"/>
                <a:gd name="T104" fmla="*/ 412 w 823"/>
                <a:gd name="T105" fmla="*/ 0 h 8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3" h="823">
                  <a:moveTo>
                    <a:pt x="412" y="0"/>
                  </a:moveTo>
                  <a:lnTo>
                    <a:pt x="464" y="3"/>
                  </a:lnTo>
                  <a:lnTo>
                    <a:pt x="513" y="13"/>
                  </a:lnTo>
                  <a:lnTo>
                    <a:pt x="560" y="28"/>
                  </a:lnTo>
                  <a:lnTo>
                    <a:pt x="605" y="48"/>
                  </a:lnTo>
                  <a:lnTo>
                    <a:pt x="648" y="74"/>
                  </a:lnTo>
                  <a:lnTo>
                    <a:pt x="685" y="105"/>
                  </a:lnTo>
                  <a:lnTo>
                    <a:pt x="719" y="138"/>
                  </a:lnTo>
                  <a:lnTo>
                    <a:pt x="750" y="176"/>
                  </a:lnTo>
                  <a:lnTo>
                    <a:pt x="775" y="218"/>
                  </a:lnTo>
                  <a:lnTo>
                    <a:pt x="795" y="263"/>
                  </a:lnTo>
                  <a:lnTo>
                    <a:pt x="811" y="311"/>
                  </a:lnTo>
                  <a:lnTo>
                    <a:pt x="820" y="360"/>
                  </a:lnTo>
                  <a:lnTo>
                    <a:pt x="823" y="411"/>
                  </a:lnTo>
                  <a:lnTo>
                    <a:pt x="820" y="464"/>
                  </a:lnTo>
                  <a:lnTo>
                    <a:pt x="811" y="513"/>
                  </a:lnTo>
                  <a:lnTo>
                    <a:pt x="795" y="560"/>
                  </a:lnTo>
                  <a:lnTo>
                    <a:pt x="775" y="605"/>
                  </a:lnTo>
                  <a:lnTo>
                    <a:pt x="750" y="646"/>
                  </a:lnTo>
                  <a:lnTo>
                    <a:pt x="719" y="685"/>
                  </a:lnTo>
                  <a:lnTo>
                    <a:pt x="685" y="719"/>
                  </a:lnTo>
                  <a:lnTo>
                    <a:pt x="648" y="750"/>
                  </a:lnTo>
                  <a:lnTo>
                    <a:pt x="605" y="775"/>
                  </a:lnTo>
                  <a:lnTo>
                    <a:pt x="560" y="795"/>
                  </a:lnTo>
                  <a:lnTo>
                    <a:pt x="513" y="811"/>
                  </a:lnTo>
                  <a:lnTo>
                    <a:pt x="464" y="820"/>
                  </a:lnTo>
                  <a:lnTo>
                    <a:pt x="412" y="823"/>
                  </a:lnTo>
                  <a:lnTo>
                    <a:pt x="360" y="820"/>
                  </a:lnTo>
                  <a:lnTo>
                    <a:pt x="311" y="811"/>
                  </a:lnTo>
                  <a:lnTo>
                    <a:pt x="264" y="795"/>
                  </a:lnTo>
                  <a:lnTo>
                    <a:pt x="219" y="775"/>
                  </a:lnTo>
                  <a:lnTo>
                    <a:pt x="177" y="750"/>
                  </a:lnTo>
                  <a:lnTo>
                    <a:pt x="139" y="719"/>
                  </a:lnTo>
                  <a:lnTo>
                    <a:pt x="105" y="685"/>
                  </a:lnTo>
                  <a:lnTo>
                    <a:pt x="74" y="646"/>
                  </a:lnTo>
                  <a:lnTo>
                    <a:pt x="48" y="605"/>
                  </a:lnTo>
                  <a:lnTo>
                    <a:pt x="28" y="560"/>
                  </a:lnTo>
                  <a:lnTo>
                    <a:pt x="14" y="513"/>
                  </a:lnTo>
                  <a:lnTo>
                    <a:pt x="4" y="464"/>
                  </a:lnTo>
                  <a:lnTo>
                    <a:pt x="0" y="411"/>
                  </a:lnTo>
                  <a:lnTo>
                    <a:pt x="4" y="360"/>
                  </a:lnTo>
                  <a:lnTo>
                    <a:pt x="14" y="311"/>
                  </a:lnTo>
                  <a:lnTo>
                    <a:pt x="28" y="263"/>
                  </a:lnTo>
                  <a:lnTo>
                    <a:pt x="48" y="218"/>
                  </a:lnTo>
                  <a:lnTo>
                    <a:pt x="74" y="176"/>
                  </a:lnTo>
                  <a:lnTo>
                    <a:pt x="105" y="138"/>
                  </a:lnTo>
                  <a:lnTo>
                    <a:pt x="139" y="105"/>
                  </a:lnTo>
                  <a:lnTo>
                    <a:pt x="177" y="74"/>
                  </a:lnTo>
                  <a:lnTo>
                    <a:pt x="219" y="48"/>
                  </a:lnTo>
                  <a:lnTo>
                    <a:pt x="264" y="28"/>
                  </a:lnTo>
                  <a:lnTo>
                    <a:pt x="311" y="13"/>
                  </a:lnTo>
                  <a:lnTo>
                    <a:pt x="360" y="3"/>
                  </a:lnTo>
                  <a:lnTo>
                    <a:pt x="412"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9" name="Freeform 82">
              <a:extLst>
                <a:ext uri="{FF2B5EF4-FFF2-40B4-BE49-F238E27FC236}">
                  <a16:creationId xmlns:a16="http://schemas.microsoft.com/office/drawing/2014/main" id="{00000000-0008-0000-0000-000059000000}"/>
                </a:ext>
              </a:extLst>
            </xdr:cNvPr>
            <xdr:cNvSpPr>
              <a:spLocks/>
            </xdr:cNvSpPr>
          </xdr:nvSpPr>
          <xdr:spPr bwMode="auto">
            <a:xfrm>
              <a:off x="6392863" y="4895850"/>
              <a:ext cx="914400" cy="706438"/>
            </a:xfrm>
            <a:custGeom>
              <a:avLst/>
              <a:gdLst>
                <a:gd name="T0" fmla="*/ 422 w 576"/>
                <a:gd name="T1" fmla="*/ 14 h 445"/>
                <a:gd name="T2" fmla="*/ 388 w 576"/>
                <a:gd name="T3" fmla="*/ 30 h 445"/>
                <a:gd name="T4" fmla="*/ 367 w 576"/>
                <a:gd name="T5" fmla="*/ 62 h 445"/>
                <a:gd name="T6" fmla="*/ 365 w 576"/>
                <a:gd name="T7" fmla="*/ 99 h 445"/>
                <a:gd name="T8" fmla="*/ 380 w 576"/>
                <a:gd name="T9" fmla="*/ 134 h 445"/>
                <a:gd name="T10" fmla="*/ 535 w 576"/>
                <a:gd name="T11" fmla="*/ 291 h 445"/>
                <a:gd name="T12" fmla="*/ 568 w 576"/>
                <a:gd name="T13" fmla="*/ 341 h 445"/>
                <a:gd name="T14" fmla="*/ 576 w 576"/>
                <a:gd name="T15" fmla="*/ 383 h 445"/>
                <a:gd name="T16" fmla="*/ 566 w 576"/>
                <a:gd name="T17" fmla="*/ 413 h 445"/>
                <a:gd name="T18" fmla="*/ 543 w 576"/>
                <a:gd name="T19" fmla="*/ 436 h 445"/>
                <a:gd name="T20" fmla="*/ 507 w 576"/>
                <a:gd name="T21" fmla="*/ 445 h 445"/>
                <a:gd name="T22" fmla="*/ 468 w 576"/>
                <a:gd name="T23" fmla="*/ 436 h 445"/>
                <a:gd name="T24" fmla="*/ 426 w 576"/>
                <a:gd name="T25" fmla="*/ 406 h 445"/>
                <a:gd name="T26" fmla="*/ 135 w 576"/>
                <a:gd name="T27" fmla="*/ 117 h 445"/>
                <a:gd name="T28" fmla="*/ 88 w 576"/>
                <a:gd name="T29" fmla="*/ 101 h 445"/>
                <a:gd name="T30" fmla="*/ 51 w 576"/>
                <a:gd name="T31" fmla="*/ 109 h 445"/>
                <a:gd name="T32" fmla="*/ 25 w 576"/>
                <a:gd name="T33" fmla="*/ 135 h 445"/>
                <a:gd name="T34" fmla="*/ 13 w 576"/>
                <a:gd name="T35" fmla="*/ 167 h 445"/>
                <a:gd name="T36" fmla="*/ 18 w 576"/>
                <a:gd name="T37" fmla="*/ 204 h 445"/>
                <a:gd name="T38" fmla="*/ 41 w 576"/>
                <a:gd name="T39" fmla="*/ 240 h 445"/>
                <a:gd name="T40" fmla="*/ 109 w 576"/>
                <a:gd name="T41" fmla="*/ 326 h 445"/>
                <a:gd name="T42" fmla="*/ 18 w 576"/>
                <a:gd name="T43" fmla="*/ 231 h 445"/>
                <a:gd name="T44" fmla="*/ 2 w 576"/>
                <a:gd name="T45" fmla="*/ 193 h 445"/>
                <a:gd name="T46" fmla="*/ 2 w 576"/>
                <a:gd name="T47" fmla="*/ 158 h 445"/>
                <a:gd name="T48" fmla="*/ 16 w 576"/>
                <a:gd name="T49" fmla="*/ 126 h 445"/>
                <a:gd name="T50" fmla="*/ 40 w 576"/>
                <a:gd name="T51" fmla="*/ 101 h 445"/>
                <a:gd name="T52" fmla="*/ 72 w 576"/>
                <a:gd name="T53" fmla="*/ 90 h 445"/>
                <a:gd name="T54" fmla="*/ 109 w 576"/>
                <a:gd name="T55" fmla="*/ 92 h 445"/>
                <a:gd name="T56" fmla="*/ 148 w 576"/>
                <a:gd name="T57" fmla="*/ 111 h 445"/>
                <a:gd name="T58" fmla="*/ 435 w 576"/>
                <a:gd name="T59" fmla="*/ 397 h 445"/>
                <a:gd name="T60" fmla="*/ 478 w 576"/>
                <a:gd name="T61" fmla="*/ 426 h 445"/>
                <a:gd name="T62" fmla="*/ 518 w 576"/>
                <a:gd name="T63" fmla="*/ 431 h 445"/>
                <a:gd name="T64" fmla="*/ 548 w 576"/>
                <a:gd name="T65" fmla="*/ 416 h 445"/>
                <a:gd name="T66" fmla="*/ 561 w 576"/>
                <a:gd name="T67" fmla="*/ 392 h 445"/>
                <a:gd name="T68" fmla="*/ 561 w 576"/>
                <a:gd name="T69" fmla="*/ 359 h 445"/>
                <a:gd name="T70" fmla="*/ 543 w 576"/>
                <a:gd name="T71" fmla="*/ 321 h 445"/>
                <a:gd name="T72" fmla="*/ 385 w 576"/>
                <a:gd name="T73" fmla="*/ 160 h 445"/>
                <a:gd name="T74" fmla="*/ 358 w 576"/>
                <a:gd name="T75" fmla="*/ 121 h 445"/>
                <a:gd name="T76" fmla="*/ 351 w 576"/>
                <a:gd name="T77" fmla="*/ 80 h 445"/>
                <a:gd name="T78" fmla="*/ 362 w 576"/>
                <a:gd name="T79" fmla="*/ 42 h 445"/>
                <a:gd name="T80" fmla="*/ 387 w 576"/>
                <a:gd name="T81" fmla="*/ 15 h 445"/>
                <a:gd name="T82" fmla="*/ 420 w 576"/>
                <a:gd name="T83" fmla="*/ 0 h 4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576" h="445">
                  <a:moveTo>
                    <a:pt x="420" y="0"/>
                  </a:moveTo>
                  <a:lnTo>
                    <a:pt x="422" y="14"/>
                  </a:lnTo>
                  <a:lnTo>
                    <a:pt x="403" y="19"/>
                  </a:lnTo>
                  <a:lnTo>
                    <a:pt x="388" y="30"/>
                  </a:lnTo>
                  <a:lnTo>
                    <a:pt x="376" y="45"/>
                  </a:lnTo>
                  <a:lnTo>
                    <a:pt x="367" y="62"/>
                  </a:lnTo>
                  <a:lnTo>
                    <a:pt x="364" y="81"/>
                  </a:lnTo>
                  <a:lnTo>
                    <a:pt x="365" y="99"/>
                  </a:lnTo>
                  <a:lnTo>
                    <a:pt x="370" y="116"/>
                  </a:lnTo>
                  <a:lnTo>
                    <a:pt x="380" y="134"/>
                  </a:lnTo>
                  <a:lnTo>
                    <a:pt x="393" y="150"/>
                  </a:lnTo>
                  <a:lnTo>
                    <a:pt x="535" y="291"/>
                  </a:lnTo>
                  <a:lnTo>
                    <a:pt x="555" y="316"/>
                  </a:lnTo>
                  <a:lnTo>
                    <a:pt x="568" y="341"/>
                  </a:lnTo>
                  <a:lnTo>
                    <a:pt x="576" y="366"/>
                  </a:lnTo>
                  <a:lnTo>
                    <a:pt x="576" y="383"/>
                  </a:lnTo>
                  <a:lnTo>
                    <a:pt x="573" y="399"/>
                  </a:lnTo>
                  <a:lnTo>
                    <a:pt x="566" y="413"/>
                  </a:lnTo>
                  <a:lnTo>
                    <a:pt x="557" y="425"/>
                  </a:lnTo>
                  <a:lnTo>
                    <a:pt x="543" y="436"/>
                  </a:lnTo>
                  <a:lnTo>
                    <a:pt x="526" y="442"/>
                  </a:lnTo>
                  <a:lnTo>
                    <a:pt x="507" y="445"/>
                  </a:lnTo>
                  <a:lnTo>
                    <a:pt x="487" y="442"/>
                  </a:lnTo>
                  <a:lnTo>
                    <a:pt x="468" y="436"/>
                  </a:lnTo>
                  <a:lnTo>
                    <a:pt x="446" y="423"/>
                  </a:lnTo>
                  <a:lnTo>
                    <a:pt x="426" y="406"/>
                  </a:lnTo>
                  <a:lnTo>
                    <a:pt x="157" y="137"/>
                  </a:lnTo>
                  <a:lnTo>
                    <a:pt x="135" y="117"/>
                  </a:lnTo>
                  <a:lnTo>
                    <a:pt x="111" y="106"/>
                  </a:lnTo>
                  <a:lnTo>
                    <a:pt x="88" y="101"/>
                  </a:lnTo>
                  <a:lnTo>
                    <a:pt x="69" y="103"/>
                  </a:lnTo>
                  <a:lnTo>
                    <a:pt x="51" y="109"/>
                  </a:lnTo>
                  <a:lnTo>
                    <a:pt x="36" y="122"/>
                  </a:lnTo>
                  <a:lnTo>
                    <a:pt x="25" y="135"/>
                  </a:lnTo>
                  <a:lnTo>
                    <a:pt x="18" y="150"/>
                  </a:lnTo>
                  <a:lnTo>
                    <a:pt x="13" y="167"/>
                  </a:lnTo>
                  <a:lnTo>
                    <a:pt x="13" y="185"/>
                  </a:lnTo>
                  <a:lnTo>
                    <a:pt x="18" y="204"/>
                  </a:lnTo>
                  <a:lnTo>
                    <a:pt x="27" y="222"/>
                  </a:lnTo>
                  <a:lnTo>
                    <a:pt x="41" y="240"/>
                  </a:lnTo>
                  <a:lnTo>
                    <a:pt x="118" y="317"/>
                  </a:lnTo>
                  <a:lnTo>
                    <a:pt x="109" y="326"/>
                  </a:lnTo>
                  <a:lnTo>
                    <a:pt x="32" y="249"/>
                  </a:lnTo>
                  <a:lnTo>
                    <a:pt x="18" y="231"/>
                  </a:lnTo>
                  <a:lnTo>
                    <a:pt x="7" y="213"/>
                  </a:lnTo>
                  <a:lnTo>
                    <a:pt x="2" y="193"/>
                  </a:lnTo>
                  <a:lnTo>
                    <a:pt x="0" y="175"/>
                  </a:lnTo>
                  <a:lnTo>
                    <a:pt x="2" y="158"/>
                  </a:lnTo>
                  <a:lnTo>
                    <a:pt x="7" y="141"/>
                  </a:lnTo>
                  <a:lnTo>
                    <a:pt x="16" y="126"/>
                  </a:lnTo>
                  <a:lnTo>
                    <a:pt x="27" y="112"/>
                  </a:lnTo>
                  <a:lnTo>
                    <a:pt x="40" y="101"/>
                  </a:lnTo>
                  <a:lnTo>
                    <a:pt x="56" y="94"/>
                  </a:lnTo>
                  <a:lnTo>
                    <a:pt x="72" y="90"/>
                  </a:lnTo>
                  <a:lnTo>
                    <a:pt x="88" y="89"/>
                  </a:lnTo>
                  <a:lnTo>
                    <a:pt x="109" y="92"/>
                  </a:lnTo>
                  <a:lnTo>
                    <a:pt x="128" y="99"/>
                  </a:lnTo>
                  <a:lnTo>
                    <a:pt x="148" y="111"/>
                  </a:lnTo>
                  <a:lnTo>
                    <a:pt x="166" y="128"/>
                  </a:lnTo>
                  <a:lnTo>
                    <a:pt x="435" y="397"/>
                  </a:lnTo>
                  <a:lnTo>
                    <a:pt x="456" y="414"/>
                  </a:lnTo>
                  <a:lnTo>
                    <a:pt x="478" y="426"/>
                  </a:lnTo>
                  <a:lnTo>
                    <a:pt x="500" y="432"/>
                  </a:lnTo>
                  <a:lnTo>
                    <a:pt x="518" y="431"/>
                  </a:lnTo>
                  <a:lnTo>
                    <a:pt x="535" y="425"/>
                  </a:lnTo>
                  <a:lnTo>
                    <a:pt x="548" y="416"/>
                  </a:lnTo>
                  <a:lnTo>
                    <a:pt x="556" y="405"/>
                  </a:lnTo>
                  <a:lnTo>
                    <a:pt x="561" y="392"/>
                  </a:lnTo>
                  <a:lnTo>
                    <a:pt x="563" y="376"/>
                  </a:lnTo>
                  <a:lnTo>
                    <a:pt x="561" y="359"/>
                  </a:lnTo>
                  <a:lnTo>
                    <a:pt x="554" y="340"/>
                  </a:lnTo>
                  <a:lnTo>
                    <a:pt x="543" y="321"/>
                  </a:lnTo>
                  <a:lnTo>
                    <a:pt x="525" y="300"/>
                  </a:lnTo>
                  <a:lnTo>
                    <a:pt x="385" y="160"/>
                  </a:lnTo>
                  <a:lnTo>
                    <a:pt x="369" y="141"/>
                  </a:lnTo>
                  <a:lnTo>
                    <a:pt x="358" y="121"/>
                  </a:lnTo>
                  <a:lnTo>
                    <a:pt x="352" y="100"/>
                  </a:lnTo>
                  <a:lnTo>
                    <a:pt x="351" y="80"/>
                  </a:lnTo>
                  <a:lnTo>
                    <a:pt x="355" y="59"/>
                  </a:lnTo>
                  <a:lnTo>
                    <a:pt x="362" y="42"/>
                  </a:lnTo>
                  <a:lnTo>
                    <a:pt x="374" y="27"/>
                  </a:lnTo>
                  <a:lnTo>
                    <a:pt x="387" y="15"/>
                  </a:lnTo>
                  <a:lnTo>
                    <a:pt x="402" y="6"/>
                  </a:lnTo>
                  <a:lnTo>
                    <a:pt x="420"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0" name="Freeform 83">
              <a:extLst>
                <a:ext uri="{FF2B5EF4-FFF2-40B4-BE49-F238E27FC236}">
                  <a16:creationId xmlns:a16="http://schemas.microsoft.com/office/drawing/2014/main" id="{00000000-0008-0000-0000-00005A000000}"/>
                </a:ext>
              </a:extLst>
            </xdr:cNvPr>
            <xdr:cNvSpPr>
              <a:spLocks/>
            </xdr:cNvSpPr>
          </xdr:nvSpPr>
          <xdr:spPr bwMode="auto">
            <a:xfrm>
              <a:off x="6494463" y="5332413"/>
              <a:ext cx="563563" cy="563563"/>
            </a:xfrm>
            <a:custGeom>
              <a:avLst/>
              <a:gdLst>
                <a:gd name="T0" fmla="*/ 134 w 355"/>
                <a:gd name="T1" fmla="*/ 0 h 355"/>
                <a:gd name="T2" fmla="*/ 161 w 355"/>
                <a:gd name="T3" fmla="*/ 3 h 355"/>
                <a:gd name="T4" fmla="*/ 185 w 355"/>
                <a:gd name="T5" fmla="*/ 10 h 355"/>
                <a:gd name="T6" fmla="*/ 209 w 355"/>
                <a:gd name="T7" fmla="*/ 22 h 355"/>
                <a:gd name="T8" fmla="*/ 230 w 355"/>
                <a:gd name="T9" fmla="*/ 40 h 355"/>
                <a:gd name="T10" fmla="*/ 316 w 355"/>
                <a:gd name="T11" fmla="*/ 126 h 355"/>
                <a:gd name="T12" fmla="*/ 333 w 355"/>
                <a:gd name="T13" fmla="*/ 146 h 355"/>
                <a:gd name="T14" fmla="*/ 345 w 355"/>
                <a:gd name="T15" fmla="*/ 170 h 355"/>
                <a:gd name="T16" fmla="*/ 353 w 355"/>
                <a:gd name="T17" fmla="*/ 195 h 355"/>
                <a:gd name="T18" fmla="*/ 355 w 355"/>
                <a:gd name="T19" fmla="*/ 220 h 355"/>
                <a:gd name="T20" fmla="*/ 353 w 355"/>
                <a:gd name="T21" fmla="*/ 246 h 355"/>
                <a:gd name="T22" fmla="*/ 345 w 355"/>
                <a:gd name="T23" fmla="*/ 272 h 355"/>
                <a:gd name="T24" fmla="*/ 333 w 355"/>
                <a:gd name="T25" fmla="*/ 294 h 355"/>
                <a:gd name="T26" fmla="*/ 316 w 355"/>
                <a:gd name="T27" fmla="*/ 316 h 355"/>
                <a:gd name="T28" fmla="*/ 294 w 355"/>
                <a:gd name="T29" fmla="*/ 333 h 355"/>
                <a:gd name="T30" fmla="*/ 272 w 355"/>
                <a:gd name="T31" fmla="*/ 345 h 355"/>
                <a:gd name="T32" fmla="*/ 246 w 355"/>
                <a:gd name="T33" fmla="*/ 353 h 355"/>
                <a:gd name="T34" fmla="*/ 220 w 355"/>
                <a:gd name="T35" fmla="*/ 355 h 355"/>
                <a:gd name="T36" fmla="*/ 195 w 355"/>
                <a:gd name="T37" fmla="*/ 353 h 355"/>
                <a:gd name="T38" fmla="*/ 170 w 355"/>
                <a:gd name="T39" fmla="*/ 345 h 355"/>
                <a:gd name="T40" fmla="*/ 146 w 355"/>
                <a:gd name="T41" fmla="*/ 333 h 355"/>
                <a:gd name="T42" fmla="*/ 126 w 355"/>
                <a:gd name="T43" fmla="*/ 316 h 355"/>
                <a:gd name="T44" fmla="*/ 40 w 355"/>
                <a:gd name="T45" fmla="*/ 229 h 355"/>
                <a:gd name="T46" fmla="*/ 22 w 355"/>
                <a:gd name="T47" fmla="*/ 209 h 355"/>
                <a:gd name="T48" fmla="*/ 10 w 355"/>
                <a:gd name="T49" fmla="*/ 185 h 355"/>
                <a:gd name="T50" fmla="*/ 3 w 355"/>
                <a:gd name="T51" fmla="*/ 160 h 355"/>
                <a:gd name="T52" fmla="*/ 0 w 355"/>
                <a:gd name="T53" fmla="*/ 134 h 355"/>
                <a:gd name="T54" fmla="*/ 3 w 355"/>
                <a:gd name="T55" fmla="*/ 108 h 355"/>
                <a:gd name="T56" fmla="*/ 10 w 355"/>
                <a:gd name="T57" fmla="*/ 84 h 355"/>
                <a:gd name="T58" fmla="*/ 22 w 355"/>
                <a:gd name="T59" fmla="*/ 60 h 355"/>
                <a:gd name="T60" fmla="*/ 40 w 355"/>
                <a:gd name="T61" fmla="*/ 40 h 355"/>
                <a:gd name="T62" fmla="*/ 60 w 355"/>
                <a:gd name="T63" fmla="*/ 22 h 355"/>
                <a:gd name="T64" fmla="*/ 84 w 355"/>
                <a:gd name="T65" fmla="*/ 10 h 355"/>
                <a:gd name="T66" fmla="*/ 108 w 355"/>
                <a:gd name="T67" fmla="*/ 3 h 355"/>
                <a:gd name="T68" fmla="*/ 134 w 355"/>
                <a:gd name="T69" fmla="*/ 0 h 3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55" h="355">
                  <a:moveTo>
                    <a:pt x="134" y="0"/>
                  </a:moveTo>
                  <a:lnTo>
                    <a:pt x="161" y="3"/>
                  </a:lnTo>
                  <a:lnTo>
                    <a:pt x="185" y="10"/>
                  </a:lnTo>
                  <a:lnTo>
                    <a:pt x="209" y="22"/>
                  </a:lnTo>
                  <a:lnTo>
                    <a:pt x="230" y="40"/>
                  </a:lnTo>
                  <a:lnTo>
                    <a:pt x="316" y="126"/>
                  </a:lnTo>
                  <a:lnTo>
                    <a:pt x="333" y="146"/>
                  </a:lnTo>
                  <a:lnTo>
                    <a:pt x="345" y="170"/>
                  </a:lnTo>
                  <a:lnTo>
                    <a:pt x="353" y="195"/>
                  </a:lnTo>
                  <a:lnTo>
                    <a:pt x="355" y="220"/>
                  </a:lnTo>
                  <a:lnTo>
                    <a:pt x="353" y="246"/>
                  </a:lnTo>
                  <a:lnTo>
                    <a:pt x="345" y="272"/>
                  </a:lnTo>
                  <a:lnTo>
                    <a:pt x="333" y="294"/>
                  </a:lnTo>
                  <a:lnTo>
                    <a:pt x="316" y="316"/>
                  </a:lnTo>
                  <a:lnTo>
                    <a:pt x="294" y="333"/>
                  </a:lnTo>
                  <a:lnTo>
                    <a:pt x="272" y="345"/>
                  </a:lnTo>
                  <a:lnTo>
                    <a:pt x="246" y="353"/>
                  </a:lnTo>
                  <a:lnTo>
                    <a:pt x="220" y="355"/>
                  </a:lnTo>
                  <a:lnTo>
                    <a:pt x="195" y="353"/>
                  </a:lnTo>
                  <a:lnTo>
                    <a:pt x="170" y="345"/>
                  </a:lnTo>
                  <a:lnTo>
                    <a:pt x="146" y="333"/>
                  </a:lnTo>
                  <a:lnTo>
                    <a:pt x="126" y="316"/>
                  </a:lnTo>
                  <a:lnTo>
                    <a:pt x="40" y="229"/>
                  </a:lnTo>
                  <a:lnTo>
                    <a:pt x="22" y="209"/>
                  </a:lnTo>
                  <a:lnTo>
                    <a:pt x="10" y="185"/>
                  </a:lnTo>
                  <a:lnTo>
                    <a:pt x="3" y="160"/>
                  </a:lnTo>
                  <a:lnTo>
                    <a:pt x="0" y="134"/>
                  </a:lnTo>
                  <a:lnTo>
                    <a:pt x="3" y="108"/>
                  </a:lnTo>
                  <a:lnTo>
                    <a:pt x="10" y="84"/>
                  </a:lnTo>
                  <a:lnTo>
                    <a:pt x="22" y="60"/>
                  </a:lnTo>
                  <a:lnTo>
                    <a:pt x="40" y="40"/>
                  </a:lnTo>
                  <a:lnTo>
                    <a:pt x="60" y="22"/>
                  </a:lnTo>
                  <a:lnTo>
                    <a:pt x="84" y="10"/>
                  </a:lnTo>
                  <a:lnTo>
                    <a:pt x="108" y="3"/>
                  </a:lnTo>
                  <a:lnTo>
                    <a:pt x="134"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1" name="Freeform 84">
              <a:extLst>
                <a:ext uri="{FF2B5EF4-FFF2-40B4-BE49-F238E27FC236}">
                  <a16:creationId xmlns:a16="http://schemas.microsoft.com/office/drawing/2014/main" id="{00000000-0008-0000-0000-00005B000000}"/>
                </a:ext>
              </a:extLst>
            </xdr:cNvPr>
            <xdr:cNvSpPr>
              <a:spLocks/>
            </xdr:cNvSpPr>
          </xdr:nvSpPr>
          <xdr:spPr bwMode="auto">
            <a:xfrm>
              <a:off x="6496051" y="5394325"/>
              <a:ext cx="501650" cy="501650"/>
            </a:xfrm>
            <a:custGeom>
              <a:avLst/>
              <a:gdLst>
                <a:gd name="T0" fmla="*/ 39 w 316"/>
                <a:gd name="T1" fmla="*/ 0 h 316"/>
                <a:gd name="T2" fmla="*/ 316 w 316"/>
                <a:gd name="T3" fmla="*/ 276 h 316"/>
                <a:gd name="T4" fmla="*/ 295 w 316"/>
                <a:gd name="T5" fmla="*/ 293 h 316"/>
                <a:gd name="T6" fmla="*/ 272 w 316"/>
                <a:gd name="T7" fmla="*/ 305 h 316"/>
                <a:gd name="T8" fmla="*/ 246 w 316"/>
                <a:gd name="T9" fmla="*/ 313 h 316"/>
                <a:gd name="T10" fmla="*/ 220 w 316"/>
                <a:gd name="T11" fmla="*/ 316 h 316"/>
                <a:gd name="T12" fmla="*/ 195 w 316"/>
                <a:gd name="T13" fmla="*/ 314 h 316"/>
                <a:gd name="T14" fmla="*/ 169 w 316"/>
                <a:gd name="T15" fmla="*/ 306 h 316"/>
                <a:gd name="T16" fmla="*/ 145 w 316"/>
                <a:gd name="T17" fmla="*/ 294 h 316"/>
                <a:gd name="T18" fmla="*/ 125 w 316"/>
                <a:gd name="T19" fmla="*/ 277 h 316"/>
                <a:gd name="T20" fmla="*/ 39 w 316"/>
                <a:gd name="T21" fmla="*/ 190 h 316"/>
                <a:gd name="T22" fmla="*/ 21 w 316"/>
                <a:gd name="T23" fmla="*/ 169 h 316"/>
                <a:gd name="T24" fmla="*/ 9 w 316"/>
                <a:gd name="T25" fmla="*/ 146 h 316"/>
                <a:gd name="T26" fmla="*/ 2 w 316"/>
                <a:gd name="T27" fmla="*/ 121 h 316"/>
                <a:gd name="T28" fmla="*/ 0 w 316"/>
                <a:gd name="T29" fmla="*/ 95 h 316"/>
                <a:gd name="T30" fmla="*/ 2 w 316"/>
                <a:gd name="T31" fmla="*/ 69 h 316"/>
                <a:gd name="T32" fmla="*/ 9 w 316"/>
                <a:gd name="T33" fmla="*/ 45 h 316"/>
                <a:gd name="T34" fmla="*/ 22 w 316"/>
                <a:gd name="T35" fmla="*/ 21 h 316"/>
                <a:gd name="T36" fmla="*/ 39 w 316"/>
                <a:gd name="T37" fmla="*/ 0 h 3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16" h="316">
                  <a:moveTo>
                    <a:pt x="39" y="0"/>
                  </a:moveTo>
                  <a:lnTo>
                    <a:pt x="316" y="276"/>
                  </a:lnTo>
                  <a:lnTo>
                    <a:pt x="295" y="293"/>
                  </a:lnTo>
                  <a:lnTo>
                    <a:pt x="272" y="305"/>
                  </a:lnTo>
                  <a:lnTo>
                    <a:pt x="246" y="313"/>
                  </a:lnTo>
                  <a:lnTo>
                    <a:pt x="220" y="316"/>
                  </a:lnTo>
                  <a:lnTo>
                    <a:pt x="195" y="314"/>
                  </a:lnTo>
                  <a:lnTo>
                    <a:pt x="169" y="306"/>
                  </a:lnTo>
                  <a:lnTo>
                    <a:pt x="145" y="294"/>
                  </a:lnTo>
                  <a:lnTo>
                    <a:pt x="125" y="277"/>
                  </a:lnTo>
                  <a:lnTo>
                    <a:pt x="39" y="190"/>
                  </a:lnTo>
                  <a:lnTo>
                    <a:pt x="21" y="169"/>
                  </a:lnTo>
                  <a:lnTo>
                    <a:pt x="9" y="146"/>
                  </a:lnTo>
                  <a:lnTo>
                    <a:pt x="2" y="121"/>
                  </a:lnTo>
                  <a:lnTo>
                    <a:pt x="0" y="95"/>
                  </a:lnTo>
                  <a:lnTo>
                    <a:pt x="2" y="69"/>
                  </a:lnTo>
                  <a:lnTo>
                    <a:pt x="9" y="45"/>
                  </a:lnTo>
                  <a:lnTo>
                    <a:pt x="22" y="21"/>
                  </a:lnTo>
                  <a:lnTo>
                    <a:pt x="39" y="0"/>
                  </a:lnTo>
                  <a:close/>
                </a:path>
              </a:pathLst>
            </a:custGeom>
            <a:solidFill>
              <a:schemeClr val="bg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2" name="Freeform 85">
              <a:extLst>
                <a:ext uri="{FF2B5EF4-FFF2-40B4-BE49-F238E27FC236}">
                  <a16:creationId xmlns:a16="http://schemas.microsoft.com/office/drawing/2014/main" id="{00000000-0008-0000-0000-00005C000000}"/>
                </a:ext>
              </a:extLst>
            </xdr:cNvPr>
            <xdr:cNvSpPr>
              <a:spLocks/>
            </xdr:cNvSpPr>
          </xdr:nvSpPr>
          <xdr:spPr bwMode="auto">
            <a:xfrm>
              <a:off x="6500813" y="5329238"/>
              <a:ext cx="379413" cy="382588"/>
            </a:xfrm>
            <a:custGeom>
              <a:avLst/>
              <a:gdLst>
                <a:gd name="T0" fmla="*/ 132 w 239"/>
                <a:gd name="T1" fmla="*/ 0 h 241"/>
                <a:gd name="T2" fmla="*/ 157 w 239"/>
                <a:gd name="T3" fmla="*/ 4 h 241"/>
                <a:gd name="T4" fmla="*/ 181 w 239"/>
                <a:gd name="T5" fmla="*/ 12 h 241"/>
                <a:gd name="T6" fmla="*/ 205 w 239"/>
                <a:gd name="T7" fmla="*/ 24 h 241"/>
                <a:gd name="T8" fmla="*/ 226 w 239"/>
                <a:gd name="T9" fmla="*/ 42 h 241"/>
                <a:gd name="T10" fmla="*/ 239 w 239"/>
                <a:gd name="T11" fmla="*/ 55 h 241"/>
                <a:gd name="T12" fmla="*/ 53 w 239"/>
                <a:gd name="T13" fmla="*/ 241 h 241"/>
                <a:gd name="T14" fmla="*/ 40 w 239"/>
                <a:gd name="T15" fmla="*/ 227 h 241"/>
                <a:gd name="T16" fmla="*/ 22 w 239"/>
                <a:gd name="T17" fmla="*/ 206 h 241"/>
                <a:gd name="T18" fmla="*/ 10 w 239"/>
                <a:gd name="T19" fmla="*/ 183 h 241"/>
                <a:gd name="T20" fmla="*/ 3 w 239"/>
                <a:gd name="T21" fmla="*/ 159 h 241"/>
                <a:gd name="T22" fmla="*/ 0 w 239"/>
                <a:gd name="T23" fmla="*/ 133 h 241"/>
                <a:gd name="T24" fmla="*/ 2 w 239"/>
                <a:gd name="T25" fmla="*/ 107 h 241"/>
                <a:gd name="T26" fmla="*/ 9 w 239"/>
                <a:gd name="T27" fmla="*/ 84 h 241"/>
                <a:gd name="T28" fmla="*/ 20 w 239"/>
                <a:gd name="T29" fmla="*/ 60 h 241"/>
                <a:gd name="T30" fmla="*/ 38 w 239"/>
                <a:gd name="T31" fmla="*/ 39 h 241"/>
                <a:gd name="T32" fmla="*/ 59 w 239"/>
                <a:gd name="T33" fmla="*/ 22 h 241"/>
                <a:gd name="T34" fmla="*/ 82 w 239"/>
                <a:gd name="T35" fmla="*/ 10 h 241"/>
                <a:gd name="T36" fmla="*/ 107 w 239"/>
                <a:gd name="T37" fmla="*/ 3 h 241"/>
                <a:gd name="T38" fmla="*/ 132 w 239"/>
                <a:gd name="T39" fmla="*/ 0 h 2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9" h="241">
                  <a:moveTo>
                    <a:pt x="132" y="0"/>
                  </a:moveTo>
                  <a:lnTo>
                    <a:pt x="157" y="4"/>
                  </a:lnTo>
                  <a:lnTo>
                    <a:pt x="181" y="12"/>
                  </a:lnTo>
                  <a:lnTo>
                    <a:pt x="205" y="24"/>
                  </a:lnTo>
                  <a:lnTo>
                    <a:pt x="226" y="42"/>
                  </a:lnTo>
                  <a:lnTo>
                    <a:pt x="239" y="55"/>
                  </a:lnTo>
                  <a:lnTo>
                    <a:pt x="53" y="241"/>
                  </a:lnTo>
                  <a:lnTo>
                    <a:pt x="40" y="227"/>
                  </a:lnTo>
                  <a:lnTo>
                    <a:pt x="22" y="206"/>
                  </a:lnTo>
                  <a:lnTo>
                    <a:pt x="10" y="183"/>
                  </a:lnTo>
                  <a:lnTo>
                    <a:pt x="3" y="159"/>
                  </a:lnTo>
                  <a:lnTo>
                    <a:pt x="0" y="133"/>
                  </a:lnTo>
                  <a:lnTo>
                    <a:pt x="2" y="107"/>
                  </a:lnTo>
                  <a:lnTo>
                    <a:pt x="9" y="84"/>
                  </a:lnTo>
                  <a:lnTo>
                    <a:pt x="20" y="60"/>
                  </a:lnTo>
                  <a:lnTo>
                    <a:pt x="38" y="39"/>
                  </a:lnTo>
                  <a:lnTo>
                    <a:pt x="59" y="22"/>
                  </a:lnTo>
                  <a:lnTo>
                    <a:pt x="82" y="10"/>
                  </a:lnTo>
                  <a:lnTo>
                    <a:pt x="107" y="3"/>
                  </a:lnTo>
                  <a:lnTo>
                    <a:pt x="132"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3" name="Freeform 86">
              <a:extLst>
                <a:ext uri="{FF2B5EF4-FFF2-40B4-BE49-F238E27FC236}">
                  <a16:creationId xmlns:a16="http://schemas.microsoft.com/office/drawing/2014/main" id="{00000000-0008-0000-0000-00005D000000}"/>
                </a:ext>
              </a:extLst>
            </xdr:cNvPr>
            <xdr:cNvSpPr>
              <a:spLocks/>
            </xdr:cNvSpPr>
          </xdr:nvSpPr>
          <xdr:spPr bwMode="auto">
            <a:xfrm>
              <a:off x="6496051" y="5394325"/>
              <a:ext cx="236538" cy="323850"/>
            </a:xfrm>
            <a:custGeom>
              <a:avLst/>
              <a:gdLst>
                <a:gd name="T0" fmla="*/ 40 w 149"/>
                <a:gd name="T1" fmla="*/ 0 h 204"/>
                <a:gd name="T2" fmla="*/ 55 w 149"/>
                <a:gd name="T3" fmla="*/ 15 h 204"/>
                <a:gd name="T4" fmla="*/ 69 w 149"/>
                <a:gd name="T5" fmla="*/ 28 h 204"/>
                <a:gd name="T6" fmla="*/ 80 w 149"/>
                <a:gd name="T7" fmla="*/ 41 h 204"/>
                <a:gd name="T8" fmla="*/ 91 w 149"/>
                <a:gd name="T9" fmla="*/ 52 h 204"/>
                <a:gd name="T10" fmla="*/ 102 w 149"/>
                <a:gd name="T11" fmla="*/ 64 h 204"/>
                <a:gd name="T12" fmla="*/ 116 w 149"/>
                <a:gd name="T13" fmla="*/ 77 h 204"/>
                <a:gd name="T14" fmla="*/ 130 w 149"/>
                <a:gd name="T15" fmla="*/ 92 h 204"/>
                <a:gd name="T16" fmla="*/ 149 w 149"/>
                <a:gd name="T17" fmla="*/ 110 h 204"/>
                <a:gd name="T18" fmla="*/ 52 w 149"/>
                <a:gd name="T19" fmla="*/ 204 h 204"/>
                <a:gd name="T20" fmla="*/ 39 w 149"/>
                <a:gd name="T21" fmla="*/ 190 h 204"/>
                <a:gd name="T22" fmla="*/ 21 w 149"/>
                <a:gd name="T23" fmla="*/ 169 h 204"/>
                <a:gd name="T24" fmla="*/ 9 w 149"/>
                <a:gd name="T25" fmla="*/ 146 h 204"/>
                <a:gd name="T26" fmla="*/ 2 w 149"/>
                <a:gd name="T27" fmla="*/ 121 h 204"/>
                <a:gd name="T28" fmla="*/ 0 w 149"/>
                <a:gd name="T29" fmla="*/ 95 h 204"/>
                <a:gd name="T30" fmla="*/ 3 w 149"/>
                <a:gd name="T31" fmla="*/ 69 h 204"/>
                <a:gd name="T32" fmla="*/ 10 w 149"/>
                <a:gd name="T33" fmla="*/ 44 h 204"/>
                <a:gd name="T34" fmla="*/ 22 w 149"/>
                <a:gd name="T35" fmla="*/ 20 h 204"/>
                <a:gd name="T36" fmla="*/ 40 w 149"/>
                <a:gd name="T37" fmla="*/ 0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9" h="204">
                  <a:moveTo>
                    <a:pt x="40" y="0"/>
                  </a:moveTo>
                  <a:lnTo>
                    <a:pt x="55" y="15"/>
                  </a:lnTo>
                  <a:lnTo>
                    <a:pt x="69" y="28"/>
                  </a:lnTo>
                  <a:lnTo>
                    <a:pt x="80" y="41"/>
                  </a:lnTo>
                  <a:lnTo>
                    <a:pt x="91" y="52"/>
                  </a:lnTo>
                  <a:lnTo>
                    <a:pt x="102" y="64"/>
                  </a:lnTo>
                  <a:lnTo>
                    <a:pt x="116" y="77"/>
                  </a:lnTo>
                  <a:lnTo>
                    <a:pt x="130" y="92"/>
                  </a:lnTo>
                  <a:lnTo>
                    <a:pt x="149" y="110"/>
                  </a:lnTo>
                  <a:lnTo>
                    <a:pt x="52" y="204"/>
                  </a:lnTo>
                  <a:lnTo>
                    <a:pt x="39" y="190"/>
                  </a:lnTo>
                  <a:lnTo>
                    <a:pt x="21" y="169"/>
                  </a:lnTo>
                  <a:lnTo>
                    <a:pt x="9" y="146"/>
                  </a:lnTo>
                  <a:lnTo>
                    <a:pt x="2" y="121"/>
                  </a:lnTo>
                  <a:lnTo>
                    <a:pt x="0" y="95"/>
                  </a:lnTo>
                  <a:lnTo>
                    <a:pt x="3" y="69"/>
                  </a:lnTo>
                  <a:lnTo>
                    <a:pt x="10" y="44"/>
                  </a:lnTo>
                  <a:lnTo>
                    <a:pt x="22" y="20"/>
                  </a:lnTo>
                  <a:lnTo>
                    <a:pt x="4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4" name="Freeform 87">
              <a:extLst>
                <a:ext uri="{FF2B5EF4-FFF2-40B4-BE49-F238E27FC236}">
                  <a16:creationId xmlns:a16="http://schemas.microsoft.com/office/drawing/2014/main" id="{00000000-0008-0000-0000-00005E000000}"/>
                </a:ext>
              </a:extLst>
            </xdr:cNvPr>
            <xdr:cNvSpPr>
              <a:spLocks/>
            </xdr:cNvSpPr>
          </xdr:nvSpPr>
          <xdr:spPr bwMode="auto">
            <a:xfrm>
              <a:off x="6586538" y="5416550"/>
              <a:ext cx="134938" cy="136525"/>
            </a:xfrm>
            <a:custGeom>
              <a:avLst/>
              <a:gdLst>
                <a:gd name="T0" fmla="*/ 23 w 85"/>
                <a:gd name="T1" fmla="*/ 0 h 86"/>
                <a:gd name="T2" fmla="*/ 31 w 85"/>
                <a:gd name="T3" fmla="*/ 2 h 86"/>
                <a:gd name="T4" fmla="*/ 38 w 85"/>
                <a:gd name="T5" fmla="*/ 7 h 86"/>
                <a:gd name="T6" fmla="*/ 79 w 85"/>
                <a:gd name="T7" fmla="*/ 47 h 86"/>
                <a:gd name="T8" fmla="*/ 84 w 85"/>
                <a:gd name="T9" fmla="*/ 55 h 86"/>
                <a:gd name="T10" fmla="*/ 85 w 85"/>
                <a:gd name="T11" fmla="*/ 64 h 86"/>
                <a:gd name="T12" fmla="*/ 84 w 85"/>
                <a:gd name="T13" fmla="*/ 72 h 86"/>
                <a:gd name="T14" fmla="*/ 79 w 85"/>
                <a:gd name="T15" fmla="*/ 79 h 86"/>
                <a:gd name="T16" fmla="*/ 79 w 85"/>
                <a:gd name="T17" fmla="*/ 79 h 86"/>
                <a:gd name="T18" fmla="*/ 71 w 85"/>
                <a:gd name="T19" fmla="*/ 84 h 86"/>
                <a:gd name="T20" fmla="*/ 63 w 85"/>
                <a:gd name="T21" fmla="*/ 86 h 86"/>
                <a:gd name="T22" fmla="*/ 55 w 85"/>
                <a:gd name="T23" fmla="*/ 84 h 86"/>
                <a:gd name="T24" fmla="*/ 47 w 85"/>
                <a:gd name="T25" fmla="*/ 79 h 86"/>
                <a:gd name="T26" fmla="*/ 6 w 85"/>
                <a:gd name="T27" fmla="*/ 38 h 86"/>
                <a:gd name="T28" fmla="*/ 1 w 85"/>
                <a:gd name="T29" fmla="*/ 31 h 86"/>
                <a:gd name="T30" fmla="*/ 0 w 85"/>
                <a:gd name="T31" fmla="*/ 22 h 86"/>
                <a:gd name="T32" fmla="*/ 1 w 85"/>
                <a:gd name="T33" fmla="*/ 14 h 86"/>
                <a:gd name="T34" fmla="*/ 6 w 85"/>
                <a:gd name="T35" fmla="*/ 7 h 86"/>
                <a:gd name="T36" fmla="*/ 6 w 85"/>
                <a:gd name="T37" fmla="*/ 7 h 86"/>
                <a:gd name="T38" fmla="*/ 14 w 85"/>
                <a:gd name="T39" fmla="*/ 2 h 86"/>
                <a:gd name="T40" fmla="*/ 23 w 85"/>
                <a:gd name="T41" fmla="*/ 0 h 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85" h="86">
                  <a:moveTo>
                    <a:pt x="23" y="0"/>
                  </a:moveTo>
                  <a:lnTo>
                    <a:pt x="31" y="2"/>
                  </a:lnTo>
                  <a:lnTo>
                    <a:pt x="38" y="7"/>
                  </a:lnTo>
                  <a:lnTo>
                    <a:pt x="79" y="47"/>
                  </a:lnTo>
                  <a:lnTo>
                    <a:pt x="84" y="55"/>
                  </a:lnTo>
                  <a:lnTo>
                    <a:pt x="85" y="64"/>
                  </a:lnTo>
                  <a:lnTo>
                    <a:pt x="84" y="72"/>
                  </a:lnTo>
                  <a:lnTo>
                    <a:pt x="79" y="79"/>
                  </a:lnTo>
                  <a:lnTo>
                    <a:pt x="79" y="79"/>
                  </a:lnTo>
                  <a:lnTo>
                    <a:pt x="71" y="84"/>
                  </a:lnTo>
                  <a:lnTo>
                    <a:pt x="63" y="86"/>
                  </a:lnTo>
                  <a:lnTo>
                    <a:pt x="55" y="84"/>
                  </a:lnTo>
                  <a:lnTo>
                    <a:pt x="47" y="79"/>
                  </a:lnTo>
                  <a:lnTo>
                    <a:pt x="6" y="38"/>
                  </a:lnTo>
                  <a:lnTo>
                    <a:pt x="1" y="31"/>
                  </a:lnTo>
                  <a:lnTo>
                    <a:pt x="0" y="22"/>
                  </a:lnTo>
                  <a:lnTo>
                    <a:pt x="1" y="14"/>
                  </a:lnTo>
                  <a:lnTo>
                    <a:pt x="6" y="7"/>
                  </a:lnTo>
                  <a:lnTo>
                    <a:pt x="6" y="7"/>
                  </a:lnTo>
                  <a:lnTo>
                    <a:pt x="14" y="2"/>
                  </a:lnTo>
                  <a:lnTo>
                    <a:pt x="23"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95" name="Freeform 88">
              <a:extLst>
                <a:ext uri="{FF2B5EF4-FFF2-40B4-BE49-F238E27FC236}">
                  <a16:creationId xmlns:a16="http://schemas.microsoft.com/office/drawing/2014/main" id="{00000000-0008-0000-0000-00005F000000}"/>
                </a:ext>
              </a:extLst>
            </xdr:cNvPr>
            <xdr:cNvSpPr>
              <a:spLocks/>
            </xdr:cNvSpPr>
          </xdr:nvSpPr>
          <xdr:spPr bwMode="auto">
            <a:xfrm>
              <a:off x="6588126" y="5429250"/>
              <a:ext cx="123825" cy="123825"/>
            </a:xfrm>
            <a:custGeom>
              <a:avLst/>
              <a:gdLst>
                <a:gd name="T0" fmla="*/ 6 w 78"/>
                <a:gd name="T1" fmla="*/ 0 h 78"/>
                <a:gd name="T2" fmla="*/ 78 w 78"/>
                <a:gd name="T3" fmla="*/ 72 h 78"/>
                <a:gd name="T4" fmla="*/ 71 w 78"/>
                <a:gd name="T5" fmla="*/ 76 h 78"/>
                <a:gd name="T6" fmla="*/ 63 w 78"/>
                <a:gd name="T7" fmla="*/ 78 h 78"/>
                <a:gd name="T8" fmla="*/ 55 w 78"/>
                <a:gd name="T9" fmla="*/ 77 h 78"/>
                <a:gd name="T10" fmla="*/ 46 w 78"/>
                <a:gd name="T11" fmla="*/ 72 h 78"/>
                <a:gd name="T12" fmla="*/ 6 w 78"/>
                <a:gd name="T13" fmla="*/ 32 h 78"/>
                <a:gd name="T14" fmla="*/ 1 w 78"/>
                <a:gd name="T15" fmla="*/ 24 h 78"/>
                <a:gd name="T16" fmla="*/ 0 w 78"/>
                <a:gd name="T17" fmla="*/ 16 h 78"/>
                <a:gd name="T18" fmla="*/ 1 w 78"/>
                <a:gd name="T19" fmla="*/ 7 h 78"/>
                <a:gd name="T20" fmla="*/ 6 w 78"/>
                <a:gd name="T21" fmla="*/ 0 h 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78" h="78">
                  <a:moveTo>
                    <a:pt x="6" y="0"/>
                  </a:moveTo>
                  <a:lnTo>
                    <a:pt x="78" y="72"/>
                  </a:lnTo>
                  <a:lnTo>
                    <a:pt x="71" y="76"/>
                  </a:lnTo>
                  <a:lnTo>
                    <a:pt x="63" y="78"/>
                  </a:lnTo>
                  <a:lnTo>
                    <a:pt x="55" y="77"/>
                  </a:lnTo>
                  <a:lnTo>
                    <a:pt x="46" y="72"/>
                  </a:lnTo>
                  <a:lnTo>
                    <a:pt x="6" y="32"/>
                  </a:lnTo>
                  <a:lnTo>
                    <a:pt x="1" y="24"/>
                  </a:lnTo>
                  <a:lnTo>
                    <a:pt x="0" y="16"/>
                  </a:lnTo>
                  <a:lnTo>
                    <a:pt x="1" y="7"/>
                  </a:lnTo>
                  <a:lnTo>
                    <a:pt x="6" y="0"/>
                  </a:lnTo>
                  <a:close/>
                </a:path>
              </a:pathLst>
            </a:custGeom>
            <a:solidFill>
              <a:schemeClr val="accent1">
                <a:lumMod val="50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19" name="Group 114">
            <a:extLst>
              <a:ext uri="{FF2B5EF4-FFF2-40B4-BE49-F238E27FC236}">
                <a16:creationId xmlns:a16="http://schemas.microsoft.com/office/drawing/2014/main" id="{00000000-0008-0000-0000-000013000000}"/>
              </a:ext>
            </a:extLst>
          </xdr:cNvPr>
          <xdr:cNvGrpSpPr/>
        </xdr:nvGrpSpPr>
        <xdr:grpSpPr>
          <a:xfrm>
            <a:off x="4841962" y="5256993"/>
            <a:ext cx="464343" cy="464343"/>
            <a:chOff x="7038976" y="1606550"/>
            <a:chExt cx="1301750" cy="1301750"/>
          </a:xfrm>
        </xdr:grpSpPr>
        <xdr:sp macro="" textlink="">
          <xdr:nvSpPr>
            <xdr:cNvPr id="78" name="Freeform 89">
              <a:extLst>
                <a:ext uri="{FF2B5EF4-FFF2-40B4-BE49-F238E27FC236}">
                  <a16:creationId xmlns:a16="http://schemas.microsoft.com/office/drawing/2014/main" id="{00000000-0008-0000-0000-00004E000000}"/>
                </a:ext>
              </a:extLst>
            </xdr:cNvPr>
            <xdr:cNvSpPr>
              <a:spLocks/>
            </xdr:cNvSpPr>
          </xdr:nvSpPr>
          <xdr:spPr bwMode="auto">
            <a:xfrm>
              <a:off x="7038976" y="1606550"/>
              <a:ext cx="1301750" cy="1301750"/>
            </a:xfrm>
            <a:custGeom>
              <a:avLst/>
              <a:gdLst>
                <a:gd name="T0" fmla="*/ 410 w 820"/>
                <a:gd name="T1" fmla="*/ 0 h 820"/>
                <a:gd name="T2" fmla="*/ 461 w 820"/>
                <a:gd name="T3" fmla="*/ 3 h 820"/>
                <a:gd name="T4" fmla="*/ 511 w 820"/>
                <a:gd name="T5" fmla="*/ 12 h 820"/>
                <a:gd name="T6" fmla="*/ 558 w 820"/>
                <a:gd name="T7" fmla="*/ 28 h 820"/>
                <a:gd name="T8" fmla="*/ 603 w 820"/>
                <a:gd name="T9" fmla="*/ 48 h 820"/>
                <a:gd name="T10" fmla="*/ 645 w 820"/>
                <a:gd name="T11" fmla="*/ 73 h 820"/>
                <a:gd name="T12" fmla="*/ 683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3 w 820"/>
                <a:gd name="T41" fmla="*/ 717 h 820"/>
                <a:gd name="T42" fmla="*/ 645 w 820"/>
                <a:gd name="T43" fmla="*/ 746 h 820"/>
                <a:gd name="T44" fmla="*/ 603 w 820"/>
                <a:gd name="T45" fmla="*/ 772 h 820"/>
                <a:gd name="T46" fmla="*/ 558 w 820"/>
                <a:gd name="T47" fmla="*/ 793 h 820"/>
                <a:gd name="T48" fmla="*/ 511 w 820"/>
                <a:gd name="T49" fmla="*/ 807 h 820"/>
                <a:gd name="T50" fmla="*/ 461 w 820"/>
                <a:gd name="T51" fmla="*/ 817 h 820"/>
                <a:gd name="T52" fmla="*/ 410 w 820"/>
                <a:gd name="T53" fmla="*/ 820 h 820"/>
                <a:gd name="T54" fmla="*/ 358 w 820"/>
                <a:gd name="T55" fmla="*/ 817 h 820"/>
                <a:gd name="T56" fmla="*/ 309 w 820"/>
                <a:gd name="T57" fmla="*/ 807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3 w 820"/>
                <a:gd name="T69" fmla="*/ 644 h 820"/>
                <a:gd name="T70" fmla="*/ 49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9 w 820"/>
                <a:gd name="T87" fmla="*/ 218 h 820"/>
                <a:gd name="T88" fmla="*/ 73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1" y="3"/>
                  </a:lnTo>
                  <a:lnTo>
                    <a:pt x="511" y="12"/>
                  </a:lnTo>
                  <a:lnTo>
                    <a:pt x="558" y="28"/>
                  </a:lnTo>
                  <a:lnTo>
                    <a:pt x="603" y="48"/>
                  </a:lnTo>
                  <a:lnTo>
                    <a:pt x="645" y="73"/>
                  </a:lnTo>
                  <a:lnTo>
                    <a:pt x="683"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3" y="717"/>
                  </a:lnTo>
                  <a:lnTo>
                    <a:pt x="645" y="746"/>
                  </a:lnTo>
                  <a:lnTo>
                    <a:pt x="603" y="772"/>
                  </a:lnTo>
                  <a:lnTo>
                    <a:pt x="558" y="793"/>
                  </a:lnTo>
                  <a:lnTo>
                    <a:pt x="511" y="807"/>
                  </a:lnTo>
                  <a:lnTo>
                    <a:pt x="461" y="817"/>
                  </a:lnTo>
                  <a:lnTo>
                    <a:pt x="410" y="820"/>
                  </a:lnTo>
                  <a:lnTo>
                    <a:pt x="358" y="817"/>
                  </a:lnTo>
                  <a:lnTo>
                    <a:pt x="309" y="807"/>
                  </a:lnTo>
                  <a:lnTo>
                    <a:pt x="262" y="793"/>
                  </a:lnTo>
                  <a:lnTo>
                    <a:pt x="218" y="772"/>
                  </a:lnTo>
                  <a:lnTo>
                    <a:pt x="176" y="746"/>
                  </a:lnTo>
                  <a:lnTo>
                    <a:pt x="138" y="717"/>
                  </a:lnTo>
                  <a:lnTo>
                    <a:pt x="104" y="683"/>
                  </a:lnTo>
                  <a:lnTo>
                    <a:pt x="73" y="644"/>
                  </a:lnTo>
                  <a:lnTo>
                    <a:pt x="49" y="603"/>
                  </a:lnTo>
                  <a:lnTo>
                    <a:pt x="28" y="558"/>
                  </a:lnTo>
                  <a:lnTo>
                    <a:pt x="13" y="511"/>
                  </a:lnTo>
                  <a:lnTo>
                    <a:pt x="3" y="461"/>
                  </a:lnTo>
                  <a:lnTo>
                    <a:pt x="0" y="410"/>
                  </a:lnTo>
                  <a:lnTo>
                    <a:pt x="3" y="358"/>
                  </a:lnTo>
                  <a:lnTo>
                    <a:pt x="13" y="309"/>
                  </a:lnTo>
                  <a:lnTo>
                    <a:pt x="28" y="262"/>
                  </a:lnTo>
                  <a:lnTo>
                    <a:pt x="49" y="218"/>
                  </a:lnTo>
                  <a:lnTo>
                    <a:pt x="73"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9" name="Rectangle 90">
              <a:extLst>
                <a:ext uri="{FF2B5EF4-FFF2-40B4-BE49-F238E27FC236}">
                  <a16:creationId xmlns:a16="http://schemas.microsoft.com/office/drawing/2014/main" id="{00000000-0008-0000-0000-00004F000000}"/>
                </a:ext>
              </a:extLst>
            </xdr:cNvPr>
            <xdr:cNvSpPr>
              <a:spLocks noChangeArrowheads="1"/>
            </xdr:cNvSpPr>
          </xdr:nvSpPr>
          <xdr:spPr bwMode="auto">
            <a:xfrm>
              <a:off x="7583488" y="2511425"/>
              <a:ext cx="212725" cy="111125"/>
            </a:xfrm>
            <a:prstGeom prst="rect">
              <a:avLst/>
            </a:prstGeom>
            <a:solidFill>
              <a:schemeClr val="accent6">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0" name="Rectangle 91">
              <a:extLst>
                <a:ext uri="{FF2B5EF4-FFF2-40B4-BE49-F238E27FC236}">
                  <a16:creationId xmlns:a16="http://schemas.microsoft.com/office/drawing/2014/main" id="{00000000-0008-0000-0000-000050000000}"/>
                </a:ext>
              </a:extLst>
            </xdr:cNvPr>
            <xdr:cNvSpPr>
              <a:spLocks noChangeArrowheads="1"/>
            </xdr:cNvSpPr>
          </xdr:nvSpPr>
          <xdr:spPr bwMode="auto">
            <a:xfrm>
              <a:off x="7253288" y="1920875"/>
              <a:ext cx="874713" cy="5905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1" name="Rectangle 92">
              <a:extLst>
                <a:ext uri="{FF2B5EF4-FFF2-40B4-BE49-F238E27FC236}">
                  <a16:creationId xmlns:a16="http://schemas.microsoft.com/office/drawing/2014/main" id="{00000000-0008-0000-0000-000051000000}"/>
                </a:ext>
              </a:extLst>
            </xdr:cNvPr>
            <xdr:cNvSpPr>
              <a:spLocks noChangeArrowheads="1"/>
            </xdr:cNvSpPr>
          </xdr:nvSpPr>
          <xdr:spPr bwMode="auto">
            <a:xfrm>
              <a:off x="7516813" y="2601913"/>
              <a:ext cx="357188" cy="31750"/>
            </a:xfrm>
            <a:prstGeom prst="rect">
              <a:avLst/>
            </a:prstGeom>
            <a:solidFill>
              <a:schemeClr val="accent6"/>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2" name="Rectangle 93">
              <a:extLst>
                <a:ext uri="{FF2B5EF4-FFF2-40B4-BE49-F238E27FC236}">
                  <a16:creationId xmlns:a16="http://schemas.microsoft.com/office/drawing/2014/main" id="{00000000-0008-0000-0000-000052000000}"/>
                </a:ext>
              </a:extLst>
            </xdr:cNvPr>
            <xdr:cNvSpPr>
              <a:spLocks noChangeArrowheads="1"/>
            </xdr:cNvSpPr>
          </xdr:nvSpPr>
          <xdr:spPr bwMode="auto">
            <a:xfrm>
              <a:off x="7302501" y="1973263"/>
              <a:ext cx="776288" cy="438150"/>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3" name="Freeform 95">
              <a:extLst>
                <a:ext uri="{FF2B5EF4-FFF2-40B4-BE49-F238E27FC236}">
                  <a16:creationId xmlns:a16="http://schemas.microsoft.com/office/drawing/2014/main" id="{00000000-0008-0000-0000-000053000000}"/>
                </a:ext>
              </a:extLst>
            </xdr:cNvPr>
            <xdr:cNvSpPr>
              <a:spLocks/>
            </xdr:cNvSpPr>
          </xdr:nvSpPr>
          <xdr:spPr bwMode="auto">
            <a:xfrm>
              <a:off x="7434263" y="2068513"/>
              <a:ext cx="530225" cy="258763"/>
            </a:xfrm>
            <a:custGeom>
              <a:avLst/>
              <a:gdLst>
                <a:gd name="T0" fmla="*/ 325 w 334"/>
                <a:gd name="T1" fmla="*/ 0 h 163"/>
                <a:gd name="T2" fmla="*/ 334 w 334"/>
                <a:gd name="T3" fmla="*/ 8 h 163"/>
                <a:gd name="T4" fmla="*/ 209 w 334"/>
                <a:gd name="T5" fmla="*/ 163 h 163"/>
                <a:gd name="T6" fmla="*/ 109 w 334"/>
                <a:gd name="T7" fmla="*/ 27 h 163"/>
                <a:gd name="T8" fmla="*/ 9 w 334"/>
                <a:gd name="T9" fmla="*/ 122 h 163"/>
                <a:gd name="T10" fmla="*/ 0 w 334"/>
                <a:gd name="T11" fmla="*/ 112 h 163"/>
                <a:gd name="T12" fmla="*/ 111 w 334"/>
                <a:gd name="T13" fmla="*/ 9 h 163"/>
                <a:gd name="T14" fmla="*/ 210 w 334"/>
                <a:gd name="T15" fmla="*/ 142 h 163"/>
                <a:gd name="T16" fmla="*/ 325 w 334"/>
                <a:gd name="T1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4" h="163">
                  <a:moveTo>
                    <a:pt x="325" y="0"/>
                  </a:moveTo>
                  <a:lnTo>
                    <a:pt x="334" y="8"/>
                  </a:lnTo>
                  <a:lnTo>
                    <a:pt x="209" y="163"/>
                  </a:lnTo>
                  <a:lnTo>
                    <a:pt x="109" y="27"/>
                  </a:lnTo>
                  <a:lnTo>
                    <a:pt x="9" y="122"/>
                  </a:lnTo>
                  <a:lnTo>
                    <a:pt x="0" y="112"/>
                  </a:lnTo>
                  <a:lnTo>
                    <a:pt x="111" y="9"/>
                  </a:lnTo>
                  <a:lnTo>
                    <a:pt x="210" y="142"/>
                  </a:lnTo>
                  <a:lnTo>
                    <a:pt x="325"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4" name="Freeform 96">
              <a:extLst>
                <a:ext uri="{FF2B5EF4-FFF2-40B4-BE49-F238E27FC236}">
                  <a16:creationId xmlns:a16="http://schemas.microsoft.com/office/drawing/2014/main" id="{00000000-0008-0000-0000-000054000000}"/>
                </a:ext>
              </a:extLst>
            </xdr:cNvPr>
            <xdr:cNvSpPr>
              <a:spLocks/>
            </xdr:cNvSpPr>
          </xdr:nvSpPr>
          <xdr:spPr bwMode="auto">
            <a:xfrm>
              <a:off x="7916863" y="2039938"/>
              <a:ext cx="66675" cy="66675"/>
            </a:xfrm>
            <a:custGeom>
              <a:avLst/>
              <a:gdLst>
                <a:gd name="T0" fmla="*/ 42 w 42"/>
                <a:gd name="T1" fmla="*/ 0 h 42"/>
                <a:gd name="T2" fmla="*/ 42 w 42"/>
                <a:gd name="T3" fmla="*/ 42 h 42"/>
                <a:gd name="T4" fmla="*/ 0 w 42"/>
                <a:gd name="T5" fmla="*/ 7 h 42"/>
                <a:gd name="T6" fmla="*/ 42 w 42"/>
                <a:gd name="T7" fmla="*/ 0 h 42"/>
              </a:gdLst>
              <a:ahLst/>
              <a:cxnLst>
                <a:cxn ang="0">
                  <a:pos x="T0" y="T1"/>
                </a:cxn>
                <a:cxn ang="0">
                  <a:pos x="T2" y="T3"/>
                </a:cxn>
                <a:cxn ang="0">
                  <a:pos x="T4" y="T5"/>
                </a:cxn>
                <a:cxn ang="0">
                  <a:pos x="T6" y="T7"/>
                </a:cxn>
              </a:cxnLst>
              <a:rect l="0" t="0" r="r" b="b"/>
              <a:pathLst>
                <a:path w="42" h="42">
                  <a:moveTo>
                    <a:pt x="42" y="0"/>
                  </a:moveTo>
                  <a:lnTo>
                    <a:pt x="42" y="42"/>
                  </a:lnTo>
                  <a:lnTo>
                    <a:pt x="0" y="7"/>
                  </a:lnTo>
                  <a:lnTo>
                    <a:pt x="42"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5" name="Freeform 97">
              <a:extLst>
                <a:ext uri="{FF2B5EF4-FFF2-40B4-BE49-F238E27FC236}">
                  <a16:creationId xmlns:a16="http://schemas.microsoft.com/office/drawing/2014/main" id="{00000000-0008-0000-0000-000055000000}"/>
                </a:ext>
              </a:extLst>
            </xdr:cNvPr>
            <xdr:cNvSpPr>
              <a:spLocks/>
            </xdr:cNvSpPr>
          </xdr:nvSpPr>
          <xdr:spPr bwMode="auto">
            <a:xfrm>
              <a:off x="7418388" y="2232025"/>
              <a:ext cx="55563" cy="55563"/>
            </a:xfrm>
            <a:custGeom>
              <a:avLst/>
              <a:gdLst>
                <a:gd name="T0" fmla="*/ 18 w 35"/>
                <a:gd name="T1" fmla="*/ 0 h 35"/>
                <a:gd name="T2" fmla="*/ 27 w 35"/>
                <a:gd name="T3" fmla="*/ 2 h 35"/>
                <a:gd name="T4" fmla="*/ 33 w 35"/>
                <a:gd name="T5" fmla="*/ 8 h 35"/>
                <a:gd name="T6" fmla="*/ 35 w 35"/>
                <a:gd name="T7" fmla="*/ 18 h 35"/>
                <a:gd name="T8" fmla="*/ 33 w 35"/>
                <a:gd name="T9" fmla="*/ 26 h 35"/>
                <a:gd name="T10" fmla="*/ 27 w 35"/>
                <a:gd name="T11" fmla="*/ 33 h 35"/>
                <a:gd name="T12" fmla="*/ 18 w 35"/>
                <a:gd name="T13" fmla="*/ 35 h 35"/>
                <a:gd name="T14" fmla="*/ 9 w 35"/>
                <a:gd name="T15" fmla="*/ 33 h 35"/>
                <a:gd name="T16" fmla="*/ 2 w 35"/>
                <a:gd name="T17" fmla="*/ 26 h 35"/>
                <a:gd name="T18" fmla="*/ 0 w 35"/>
                <a:gd name="T19" fmla="*/ 18 h 35"/>
                <a:gd name="T20" fmla="*/ 2 w 35"/>
                <a:gd name="T21" fmla="*/ 8 h 35"/>
                <a:gd name="T22" fmla="*/ 9 w 35"/>
                <a:gd name="T23" fmla="*/ 2 h 35"/>
                <a:gd name="T24" fmla="*/ 18 w 35"/>
                <a:gd name="T25"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5" h="35">
                  <a:moveTo>
                    <a:pt x="18" y="0"/>
                  </a:moveTo>
                  <a:lnTo>
                    <a:pt x="27" y="2"/>
                  </a:lnTo>
                  <a:lnTo>
                    <a:pt x="33" y="8"/>
                  </a:lnTo>
                  <a:lnTo>
                    <a:pt x="35" y="18"/>
                  </a:lnTo>
                  <a:lnTo>
                    <a:pt x="33" y="26"/>
                  </a:lnTo>
                  <a:lnTo>
                    <a:pt x="27" y="33"/>
                  </a:lnTo>
                  <a:lnTo>
                    <a:pt x="18" y="35"/>
                  </a:lnTo>
                  <a:lnTo>
                    <a:pt x="9" y="33"/>
                  </a:lnTo>
                  <a:lnTo>
                    <a:pt x="2" y="26"/>
                  </a:lnTo>
                  <a:lnTo>
                    <a:pt x="0" y="18"/>
                  </a:lnTo>
                  <a:lnTo>
                    <a:pt x="2" y="8"/>
                  </a:lnTo>
                  <a:lnTo>
                    <a:pt x="9" y="2"/>
                  </a:lnTo>
                  <a:lnTo>
                    <a:pt x="18"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6" name="Freeform 98">
              <a:extLst>
                <a:ext uri="{FF2B5EF4-FFF2-40B4-BE49-F238E27FC236}">
                  <a16:creationId xmlns:a16="http://schemas.microsoft.com/office/drawing/2014/main" id="{00000000-0008-0000-0000-000056000000}"/>
                </a:ext>
              </a:extLst>
            </xdr:cNvPr>
            <xdr:cNvSpPr>
              <a:spLocks/>
            </xdr:cNvSpPr>
          </xdr:nvSpPr>
          <xdr:spPr bwMode="auto">
            <a:xfrm>
              <a:off x="7586663" y="2074863"/>
              <a:ext cx="46038" cy="44450"/>
            </a:xfrm>
            <a:custGeom>
              <a:avLst/>
              <a:gdLst>
                <a:gd name="T0" fmla="*/ 14 w 29"/>
                <a:gd name="T1" fmla="*/ 0 h 28"/>
                <a:gd name="T2" fmla="*/ 19 w 29"/>
                <a:gd name="T3" fmla="*/ 1 h 28"/>
                <a:gd name="T4" fmla="*/ 23 w 29"/>
                <a:gd name="T5" fmla="*/ 3 h 28"/>
                <a:gd name="T6" fmla="*/ 26 w 29"/>
                <a:gd name="T7" fmla="*/ 6 h 28"/>
                <a:gd name="T8" fmla="*/ 28 w 29"/>
                <a:gd name="T9" fmla="*/ 10 h 28"/>
                <a:gd name="T10" fmla="*/ 29 w 29"/>
                <a:gd name="T11" fmla="*/ 14 h 28"/>
                <a:gd name="T12" fmla="*/ 28 w 29"/>
                <a:gd name="T13" fmla="*/ 18 h 28"/>
                <a:gd name="T14" fmla="*/ 26 w 29"/>
                <a:gd name="T15" fmla="*/ 22 h 28"/>
                <a:gd name="T16" fmla="*/ 23 w 29"/>
                <a:gd name="T17" fmla="*/ 25 h 28"/>
                <a:gd name="T18" fmla="*/ 19 w 29"/>
                <a:gd name="T19" fmla="*/ 27 h 28"/>
                <a:gd name="T20" fmla="*/ 14 w 29"/>
                <a:gd name="T21" fmla="*/ 28 h 28"/>
                <a:gd name="T22" fmla="*/ 10 w 29"/>
                <a:gd name="T23" fmla="*/ 27 h 28"/>
                <a:gd name="T24" fmla="*/ 6 w 29"/>
                <a:gd name="T25" fmla="*/ 25 h 28"/>
                <a:gd name="T26" fmla="*/ 3 w 29"/>
                <a:gd name="T27" fmla="*/ 22 h 28"/>
                <a:gd name="T28" fmla="*/ 1 w 29"/>
                <a:gd name="T29" fmla="*/ 18 h 28"/>
                <a:gd name="T30" fmla="*/ 0 w 29"/>
                <a:gd name="T31" fmla="*/ 14 h 28"/>
                <a:gd name="T32" fmla="*/ 1 w 29"/>
                <a:gd name="T33" fmla="*/ 10 h 28"/>
                <a:gd name="T34" fmla="*/ 3 w 29"/>
                <a:gd name="T35" fmla="*/ 6 h 28"/>
                <a:gd name="T36" fmla="*/ 6 w 29"/>
                <a:gd name="T37" fmla="*/ 3 h 28"/>
                <a:gd name="T38" fmla="*/ 10 w 29"/>
                <a:gd name="T39" fmla="*/ 1 h 28"/>
                <a:gd name="T40" fmla="*/ 14 w 29"/>
                <a:gd name="T41"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 h="28">
                  <a:moveTo>
                    <a:pt x="14" y="0"/>
                  </a:moveTo>
                  <a:lnTo>
                    <a:pt x="19" y="1"/>
                  </a:lnTo>
                  <a:lnTo>
                    <a:pt x="23" y="3"/>
                  </a:lnTo>
                  <a:lnTo>
                    <a:pt x="26" y="6"/>
                  </a:lnTo>
                  <a:lnTo>
                    <a:pt x="28" y="10"/>
                  </a:lnTo>
                  <a:lnTo>
                    <a:pt x="29" y="14"/>
                  </a:lnTo>
                  <a:lnTo>
                    <a:pt x="28" y="18"/>
                  </a:lnTo>
                  <a:lnTo>
                    <a:pt x="26" y="22"/>
                  </a:lnTo>
                  <a:lnTo>
                    <a:pt x="23" y="25"/>
                  </a:lnTo>
                  <a:lnTo>
                    <a:pt x="19" y="27"/>
                  </a:lnTo>
                  <a:lnTo>
                    <a:pt x="14" y="28"/>
                  </a:lnTo>
                  <a:lnTo>
                    <a:pt x="10" y="27"/>
                  </a:lnTo>
                  <a:lnTo>
                    <a:pt x="6" y="25"/>
                  </a:lnTo>
                  <a:lnTo>
                    <a:pt x="3" y="22"/>
                  </a:lnTo>
                  <a:lnTo>
                    <a:pt x="1" y="18"/>
                  </a:lnTo>
                  <a:lnTo>
                    <a:pt x="0" y="14"/>
                  </a:lnTo>
                  <a:lnTo>
                    <a:pt x="1" y="10"/>
                  </a:lnTo>
                  <a:lnTo>
                    <a:pt x="3" y="6"/>
                  </a:lnTo>
                  <a:lnTo>
                    <a:pt x="6" y="3"/>
                  </a:lnTo>
                  <a:lnTo>
                    <a:pt x="10" y="1"/>
                  </a:lnTo>
                  <a:lnTo>
                    <a:pt x="14"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87" name="Freeform 99">
              <a:extLst>
                <a:ext uri="{FF2B5EF4-FFF2-40B4-BE49-F238E27FC236}">
                  <a16:creationId xmlns:a16="http://schemas.microsoft.com/office/drawing/2014/main" id="{00000000-0008-0000-0000-000057000000}"/>
                </a:ext>
              </a:extLst>
            </xdr:cNvPr>
            <xdr:cNvSpPr>
              <a:spLocks/>
            </xdr:cNvSpPr>
          </xdr:nvSpPr>
          <xdr:spPr bwMode="auto">
            <a:xfrm>
              <a:off x="7732713" y="2276475"/>
              <a:ext cx="66675" cy="66675"/>
            </a:xfrm>
            <a:custGeom>
              <a:avLst/>
              <a:gdLst>
                <a:gd name="T0" fmla="*/ 21 w 42"/>
                <a:gd name="T1" fmla="*/ 0 h 42"/>
                <a:gd name="T2" fmla="*/ 32 w 42"/>
                <a:gd name="T3" fmla="*/ 3 h 42"/>
                <a:gd name="T4" fmla="*/ 39 w 42"/>
                <a:gd name="T5" fmla="*/ 10 h 42"/>
                <a:gd name="T6" fmla="*/ 42 w 42"/>
                <a:gd name="T7" fmla="*/ 22 h 42"/>
                <a:gd name="T8" fmla="*/ 39 w 42"/>
                <a:gd name="T9" fmla="*/ 32 h 42"/>
                <a:gd name="T10" fmla="*/ 32 w 42"/>
                <a:gd name="T11" fmla="*/ 40 h 42"/>
                <a:gd name="T12" fmla="*/ 21 w 42"/>
                <a:gd name="T13" fmla="*/ 42 h 42"/>
                <a:gd name="T14" fmla="*/ 11 w 42"/>
                <a:gd name="T15" fmla="*/ 40 h 42"/>
                <a:gd name="T16" fmla="*/ 3 w 42"/>
                <a:gd name="T17" fmla="*/ 32 h 42"/>
                <a:gd name="T18" fmla="*/ 0 w 42"/>
                <a:gd name="T19" fmla="*/ 22 h 42"/>
                <a:gd name="T20" fmla="*/ 3 w 42"/>
                <a:gd name="T21" fmla="*/ 10 h 42"/>
                <a:gd name="T22" fmla="*/ 11 w 42"/>
                <a:gd name="T23" fmla="*/ 3 h 42"/>
                <a:gd name="T24" fmla="*/ 21 w 42"/>
                <a:gd name="T25"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2" h="42">
                  <a:moveTo>
                    <a:pt x="21" y="0"/>
                  </a:moveTo>
                  <a:lnTo>
                    <a:pt x="32" y="3"/>
                  </a:lnTo>
                  <a:lnTo>
                    <a:pt x="39" y="10"/>
                  </a:lnTo>
                  <a:lnTo>
                    <a:pt x="42" y="22"/>
                  </a:lnTo>
                  <a:lnTo>
                    <a:pt x="39" y="32"/>
                  </a:lnTo>
                  <a:lnTo>
                    <a:pt x="32" y="40"/>
                  </a:lnTo>
                  <a:lnTo>
                    <a:pt x="21" y="42"/>
                  </a:lnTo>
                  <a:lnTo>
                    <a:pt x="11" y="40"/>
                  </a:lnTo>
                  <a:lnTo>
                    <a:pt x="3" y="32"/>
                  </a:lnTo>
                  <a:lnTo>
                    <a:pt x="0" y="22"/>
                  </a:lnTo>
                  <a:lnTo>
                    <a:pt x="3" y="10"/>
                  </a:lnTo>
                  <a:lnTo>
                    <a:pt x="11" y="3"/>
                  </a:lnTo>
                  <a:lnTo>
                    <a:pt x="21" y="0"/>
                  </a:lnTo>
                  <a:close/>
                </a:path>
              </a:pathLst>
            </a:custGeom>
            <a:solidFill>
              <a:schemeClr val="accent6"/>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nvGrpSpPr>
          <xdr:cNvPr id="20" name="Group 125">
            <a:extLst>
              <a:ext uri="{FF2B5EF4-FFF2-40B4-BE49-F238E27FC236}">
                <a16:creationId xmlns:a16="http://schemas.microsoft.com/office/drawing/2014/main" id="{00000000-0008-0000-0000-000014000000}"/>
              </a:ext>
            </a:extLst>
          </xdr:cNvPr>
          <xdr:cNvGrpSpPr/>
        </xdr:nvGrpSpPr>
        <xdr:grpSpPr>
          <a:xfrm>
            <a:off x="4161252" y="4673834"/>
            <a:ext cx="464343" cy="463778"/>
            <a:chOff x="5006976" y="3378200"/>
            <a:chExt cx="1301750" cy="1300163"/>
          </a:xfrm>
        </xdr:grpSpPr>
        <xdr:sp macro="" textlink="">
          <xdr:nvSpPr>
            <xdr:cNvPr id="70" name="Freeform 100">
              <a:extLst>
                <a:ext uri="{FF2B5EF4-FFF2-40B4-BE49-F238E27FC236}">
                  <a16:creationId xmlns:a16="http://schemas.microsoft.com/office/drawing/2014/main" id="{00000000-0008-0000-0000-000046000000}"/>
                </a:ext>
              </a:extLst>
            </xdr:cNvPr>
            <xdr:cNvSpPr>
              <a:spLocks/>
            </xdr:cNvSpPr>
          </xdr:nvSpPr>
          <xdr:spPr bwMode="auto">
            <a:xfrm>
              <a:off x="5006976" y="3378200"/>
              <a:ext cx="1301750" cy="1300163"/>
            </a:xfrm>
            <a:custGeom>
              <a:avLst/>
              <a:gdLst>
                <a:gd name="T0" fmla="*/ 410 w 820"/>
                <a:gd name="T1" fmla="*/ 0 h 819"/>
                <a:gd name="T2" fmla="*/ 462 w 820"/>
                <a:gd name="T3" fmla="*/ 3 h 819"/>
                <a:gd name="T4" fmla="*/ 511 w 820"/>
                <a:gd name="T5" fmla="*/ 12 h 819"/>
                <a:gd name="T6" fmla="*/ 558 w 820"/>
                <a:gd name="T7" fmla="*/ 27 h 819"/>
                <a:gd name="T8" fmla="*/ 602 w 820"/>
                <a:gd name="T9" fmla="*/ 47 h 819"/>
                <a:gd name="T10" fmla="*/ 644 w 820"/>
                <a:gd name="T11" fmla="*/ 73 h 819"/>
                <a:gd name="T12" fmla="*/ 682 w 820"/>
                <a:gd name="T13" fmla="*/ 102 h 819"/>
                <a:gd name="T14" fmla="*/ 716 w 820"/>
                <a:gd name="T15" fmla="*/ 137 h 819"/>
                <a:gd name="T16" fmla="*/ 746 w 820"/>
                <a:gd name="T17" fmla="*/ 175 h 819"/>
                <a:gd name="T18" fmla="*/ 772 w 820"/>
                <a:gd name="T19" fmla="*/ 216 h 819"/>
                <a:gd name="T20" fmla="*/ 792 w 820"/>
                <a:gd name="T21" fmla="*/ 262 h 819"/>
                <a:gd name="T22" fmla="*/ 808 w 820"/>
                <a:gd name="T23" fmla="*/ 309 h 819"/>
                <a:gd name="T24" fmla="*/ 817 w 820"/>
                <a:gd name="T25" fmla="*/ 358 h 819"/>
                <a:gd name="T26" fmla="*/ 820 w 820"/>
                <a:gd name="T27" fmla="*/ 409 h 819"/>
                <a:gd name="T28" fmla="*/ 817 w 820"/>
                <a:gd name="T29" fmla="*/ 461 h 819"/>
                <a:gd name="T30" fmla="*/ 808 w 820"/>
                <a:gd name="T31" fmla="*/ 510 h 819"/>
                <a:gd name="T32" fmla="*/ 792 w 820"/>
                <a:gd name="T33" fmla="*/ 557 h 819"/>
                <a:gd name="T34" fmla="*/ 772 w 820"/>
                <a:gd name="T35" fmla="*/ 602 h 819"/>
                <a:gd name="T36" fmla="*/ 746 w 820"/>
                <a:gd name="T37" fmla="*/ 643 h 819"/>
                <a:gd name="T38" fmla="*/ 716 w 820"/>
                <a:gd name="T39" fmla="*/ 681 h 819"/>
                <a:gd name="T40" fmla="*/ 682 w 820"/>
                <a:gd name="T41" fmla="*/ 716 h 819"/>
                <a:gd name="T42" fmla="*/ 644 w 820"/>
                <a:gd name="T43" fmla="*/ 746 h 819"/>
                <a:gd name="T44" fmla="*/ 602 w 820"/>
                <a:gd name="T45" fmla="*/ 772 h 819"/>
                <a:gd name="T46" fmla="*/ 558 w 820"/>
                <a:gd name="T47" fmla="*/ 792 h 819"/>
                <a:gd name="T48" fmla="*/ 511 w 820"/>
                <a:gd name="T49" fmla="*/ 807 h 819"/>
                <a:gd name="T50" fmla="*/ 462 w 820"/>
                <a:gd name="T51" fmla="*/ 816 h 819"/>
                <a:gd name="T52" fmla="*/ 410 w 820"/>
                <a:gd name="T53" fmla="*/ 819 h 819"/>
                <a:gd name="T54" fmla="*/ 358 w 820"/>
                <a:gd name="T55" fmla="*/ 816 h 819"/>
                <a:gd name="T56" fmla="*/ 309 w 820"/>
                <a:gd name="T57" fmla="*/ 807 h 819"/>
                <a:gd name="T58" fmla="*/ 262 w 820"/>
                <a:gd name="T59" fmla="*/ 792 h 819"/>
                <a:gd name="T60" fmla="*/ 218 w 820"/>
                <a:gd name="T61" fmla="*/ 772 h 819"/>
                <a:gd name="T62" fmla="*/ 176 w 820"/>
                <a:gd name="T63" fmla="*/ 746 h 819"/>
                <a:gd name="T64" fmla="*/ 138 w 820"/>
                <a:gd name="T65" fmla="*/ 716 h 819"/>
                <a:gd name="T66" fmla="*/ 104 w 820"/>
                <a:gd name="T67" fmla="*/ 681 h 819"/>
                <a:gd name="T68" fmla="*/ 74 w 820"/>
                <a:gd name="T69" fmla="*/ 643 h 819"/>
                <a:gd name="T70" fmla="*/ 48 w 820"/>
                <a:gd name="T71" fmla="*/ 602 h 819"/>
                <a:gd name="T72" fmla="*/ 28 w 820"/>
                <a:gd name="T73" fmla="*/ 557 h 819"/>
                <a:gd name="T74" fmla="*/ 13 w 820"/>
                <a:gd name="T75" fmla="*/ 510 h 819"/>
                <a:gd name="T76" fmla="*/ 3 w 820"/>
                <a:gd name="T77" fmla="*/ 461 h 819"/>
                <a:gd name="T78" fmla="*/ 0 w 820"/>
                <a:gd name="T79" fmla="*/ 409 h 819"/>
                <a:gd name="T80" fmla="*/ 3 w 820"/>
                <a:gd name="T81" fmla="*/ 358 h 819"/>
                <a:gd name="T82" fmla="*/ 13 w 820"/>
                <a:gd name="T83" fmla="*/ 309 h 819"/>
                <a:gd name="T84" fmla="*/ 28 w 820"/>
                <a:gd name="T85" fmla="*/ 262 h 819"/>
                <a:gd name="T86" fmla="*/ 48 w 820"/>
                <a:gd name="T87" fmla="*/ 216 h 819"/>
                <a:gd name="T88" fmla="*/ 74 w 820"/>
                <a:gd name="T89" fmla="*/ 175 h 819"/>
                <a:gd name="T90" fmla="*/ 104 w 820"/>
                <a:gd name="T91" fmla="*/ 137 h 819"/>
                <a:gd name="T92" fmla="*/ 138 w 820"/>
                <a:gd name="T93" fmla="*/ 102 h 819"/>
                <a:gd name="T94" fmla="*/ 176 w 820"/>
                <a:gd name="T95" fmla="*/ 73 h 819"/>
                <a:gd name="T96" fmla="*/ 218 w 820"/>
                <a:gd name="T97" fmla="*/ 47 h 819"/>
                <a:gd name="T98" fmla="*/ 262 w 820"/>
                <a:gd name="T99" fmla="*/ 27 h 819"/>
                <a:gd name="T100" fmla="*/ 309 w 820"/>
                <a:gd name="T101" fmla="*/ 12 h 819"/>
                <a:gd name="T102" fmla="*/ 358 w 820"/>
                <a:gd name="T103" fmla="*/ 3 h 819"/>
                <a:gd name="T104" fmla="*/ 410 w 820"/>
                <a:gd name="T105" fmla="*/ 0 h 8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19">
                  <a:moveTo>
                    <a:pt x="410" y="0"/>
                  </a:moveTo>
                  <a:lnTo>
                    <a:pt x="462" y="3"/>
                  </a:lnTo>
                  <a:lnTo>
                    <a:pt x="511" y="12"/>
                  </a:lnTo>
                  <a:lnTo>
                    <a:pt x="558" y="27"/>
                  </a:lnTo>
                  <a:lnTo>
                    <a:pt x="602" y="47"/>
                  </a:lnTo>
                  <a:lnTo>
                    <a:pt x="644" y="73"/>
                  </a:lnTo>
                  <a:lnTo>
                    <a:pt x="682" y="102"/>
                  </a:lnTo>
                  <a:lnTo>
                    <a:pt x="716" y="137"/>
                  </a:lnTo>
                  <a:lnTo>
                    <a:pt x="746" y="175"/>
                  </a:lnTo>
                  <a:lnTo>
                    <a:pt x="772" y="216"/>
                  </a:lnTo>
                  <a:lnTo>
                    <a:pt x="792" y="262"/>
                  </a:lnTo>
                  <a:lnTo>
                    <a:pt x="808" y="309"/>
                  </a:lnTo>
                  <a:lnTo>
                    <a:pt x="817" y="358"/>
                  </a:lnTo>
                  <a:lnTo>
                    <a:pt x="820" y="409"/>
                  </a:lnTo>
                  <a:lnTo>
                    <a:pt x="817" y="461"/>
                  </a:lnTo>
                  <a:lnTo>
                    <a:pt x="808" y="510"/>
                  </a:lnTo>
                  <a:lnTo>
                    <a:pt x="792" y="557"/>
                  </a:lnTo>
                  <a:lnTo>
                    <a:pt x="772" y="602"/>
                  </a:lnTo>
                  <a:lnTo>
                    <a:pt x="746" y="643"/>
                  </a:lnTo>
                  <a:lnTo>
                    <a:pt x="716" y="681"/>
                  </a:lnTo>
                  <a:lnTo>
                    <a:pt x="682" y="716"/>
                  </a:lnTo>
                  <a:lnTo>
                    <a:pt x="644" y="746"/>
                  </a:lnTo>
                  <a:lnTo>
                    <a:pt x="602" y="772"/>
                  </a:lnTo>
                  <a:lnTo>
                    <a:pt x="558" y="792"/>
                  </a:lnTo>
                  <a:lnTo>
                    <a:pt x="511" y="807"/>
                  </a:lnTo>
                  <a:lnTo>
                    <a:pt x="462" y="816"/>
                  </a:lnTo>
                  <a:lnTo>
                    <a:pt x="410" y="819"/>
                  </a:lnTo>
                  <a:lnTo>
                    <a:pt x="358" y="816"/>
                  </a:lnTo>
                  <a:lnTo>
                    <a:pt x="309" y="807"/>
                  </a:lnTo>
                  <a:lnTo>
                    <a:pt x="262" y="792"/>
                  </a:lnTo>
                  <a:lnTo>
                    <a:pt x="218" y="772"/>
                  </a:lnTo>
                  <a:lnTo>
                    <a:pt x="176" y="746"/>
                  </a:lnTo>
                  <a:lnTo>
                    <a:pt x="138" y="716"/>
                  </a:lnTo>
                  <a:lnTo>
                    <a:pt x="104" y="681"/>
                  </a:lnTo>
                  <a:lnTo>
                    <a:pt x="74" y="643"/>
                  </a:lnTo>
                  <a:lnTo>
                    <a:pt x="48" y="602"/>
                  </a:lnTo>
                  <a:lnTo>
                    <a:pt x="28" y="557"/>
                  </a:lnTo>
                  <a:lnTo>
                    <a:pt x="13" y="510"/>
                  </a:lnTo>
                  <a:lnTo>
                    <a:pt x="3" y="461"/>
                  </a:lnTo>
                  <a:lnTo>
                    <a:pt x="0" y="409"/>
                  </a:lnTo>
                  <a:lnTo>
                    <a:pt x="3" y="358"/>
                  </a:lnTo>
                  <a:lnTo>
                    <a:pt x="13" y="309"/>
                  </a:lnTo>
                  <a:lnTo>
                    <a:pt x="28" y="262"/>
                  </a:lnTo>
                  <a:lnTo>
                    <a:pt x="48" y="216"/>
                  </a:lnTo>
                  <a:lnTo>
                    <a:pt x="74" y="175"/>
                  </a:lnTo>
                  <a:lnTo>
                    <a:pt x="104" y="137"/>
                  </a:lnTo>
                  <a:lnTo>
                    <a:pt x="138" y="102"/>
                  </a:lnTo>
                  <a:lnTo>
                    <a:pt x="176" y="73"/>
                  </a:lnTo>
                  <a:lnTo>
                    <a:pt x="218" y="47"/>
                  </a:lnTo>
                  <a:lnTo>
                    <a:pt x="262" y="27"/>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71" name="Group 127">
              <a:extLst>
                <a:ext uri="{FF2B5EF4-FFF2-40B4-BE49-F238E27FC236}">
                  <a16:creationId xmlns:a16="http://schemas.microsoft.com/office/drawing/2014/main" id="{00000000-0008-0000-0000-000047000000}"/>
                </a:ext>
              </a:extLst>
            </xdr:cNvPr>
            <xdr:cNvGrpSpPr/>
          </xdr:nvGrpSpPr>
          <xdr:grpSpPr>
            <a:xfrm>
              <a:off x="5303838" y="3600450"/>
              <a:ext cx="714376" cy="854075"/>
              <a:chOff x="5303838" y="3600450"/>
              <a:chExt cx="714376" cy="854075"/>
            </a:xfrm>
          </xdr:grpSpPr>
          <xdr:sp macro="" textlink="">
            <xdr:nvSpPr>
              <xdr:cNvPr id="72" name="Freeform 101">
                <a:extLst>
                  <a:ext uri="{FF2B5EF4-FFF2-40B4-BE49-F238E27FC236}">
                    <a16:creationId xmlns:a16="http://schemas.microsoft.com/office/drawing/2014/main" id="{00000000-0008-0000-0000-000048000000}"/>
                  </a:ext>
                </a:extLst>
              </xdr:cNvPr>
              <xdr:cNvSpPr>
                <a:spLocks/>
              </xdr:cNvSpPr>
            </xdr:nvSpPr>
            <xdr:spPr bwMode="auto">
              <a:xfrm>
                <a:off x="5445126" y="3600450"/>
                <a:ext cx="417513" cy="193675"/>
              </a:xfrm>
              <a:custGeom>
                <a:avLst/>
                <a:gdLst>
                  <a:gd name="T0" fmla="*/ 71 w 263"/>
                  <a:gd name="T1" fmla="*/ 0 h 122"/>
                  <a:gd name="T2" fmla="*/ 78 w 263"/>
                  <a:gd name="T3" fmla="*/ 4 h 122"/>
                  <a:gd name="T4" fmla="*/ 85 w 263"/>
                  <a:gd name="T5" fmla="*/ 12 h 122"/>
                  <a:gd name="T6" fmla="*/ 92 w 263"/>
                  <a:gd name="T7" fmla="*/ 22 h 122"/>
                  <a:gd name="T8" fmla="*/ 100 w 263"/>
                  <a:gd name="T9" fmla="*/ 32 h 122"/>
                  <a:gd name="T10" fmla="*/ 107 w 263"/>
                  <a:gd name="T11" fmla="*/ 39 h 122"/>
                  <a:gd name="T12" fmla="*/ 114 w 263"/>
                  <a:gd name="T13" fmla="*/ 44 h 122"/>
                  <a:gd name="T14" fmla="*/ 120 w 263"/>
                  <a:gd name="T15" fmla="*/ 40 h 122"/>
                  <a:gd name="T16" fmla="*/ 126 w 263"/>
                  <a:gd name="T17" fmla="*/ 35 h 122"/>
                  <a:gd name="T18" fmla="*/ 132 w 263"/>
                  <a:gd name="T19" fmla="*/ 29 h 122"/>
                  <a:gd name="T20" fmla="*/ 139 w 263"/>
                  <a:gd name="T21" fmla="*/ 22 h 122"/>
                  <a:gd name="T22" fmla="*/ 147 w 263"/>
                  <a:gd name="T23" fmla="*/ 17 h 122"/>
                  <a:gd name="T24" fmla="*/ 156 w 263"/>
                  <a:gd name="T25" fmla="*/ 15 h 122"/>
                  <a:gd name="T26" fmla="*/ 166 w 263"/>
                  <a:gd name="T27" fmla="*/ 17 h 122"/>
                  <a:gd name="T28" fmla="*/ 174 w 263"/>
                  <a:gd name="T29" fmla="*/ 22 h 122"/>
                  <a:gd name="T30" fmla="*/ 181 w 263"/>
                  <a:gd name="T31" fmla="*/ 29 h 122"/>
                  <a:gd name="T32" fmla="*/ 189 w 263"/>
                  <a:gd name="T33" fmla="*/ 35 h 122"/>
                  <a:gd name="T34" fmla="*/ 196 w 263"/>
                  <a:gd name="T35" fmla="*/ 40 h 122"/>
                  <a:gd name="T36" fmla="*/ 206 w 263"/>
                  <a:gd name="T37" fmla="*/ 44 h 122"/>
                  <a:gd name="T38" fmla="*/ 218 w 263"/>
                  <a:gd name="T39" fmla="*/ 43 h 122"/>
                  <a:gd name="T40" fmla="*/ 230 w 263"/>
                  <a:gd name="T41" fmla="*/ 42 h 122"/>
                  <a:gd name="T42" fmla="*/ 242 w 263"/>
                  <a:gd name="T43" fmla="*/ 39 h 122"/>
                  <a:gd name="T44" fmla="*/ 253 w 263"/>
                  <a:gd name="T45" fmla="*/ 37 h 122"/>
                  <a:gd name="T46" fmla="*/ 261 w 263"/>
                  <a:gd name="T47" fmla="*/ 36 h 122"/>
                  <a:gd name="T48" fmla="*/ 263 w 263"/>
                  <a:gd name="T49" fmla="*/ 36 h 122"/>
                  <a:gd name="T50" fmla="*/ 262 w 263"/>
                  <a:gd name="T51" fmla="*/ 38 h 122"/>
                  <a:gd name="T52" fmla="*/ 260 w 263"/>
                  <a:gd name="T53" fmla="*/ 44 h 122"/>
                  <a:gd name="T54" fmla="*/ 255 w 263"/>
                  <a:gd name="T55" fmla="*/ 52 h 122"/>
                  <a:gd name="T56" fmla="*/ 247 w 263"/>
                  <a:gd name="T57" fmla="*/ 62 h 122"/>
                  <a:gd name="T58" fmla="*/ 238 w 263"/>
                  <a:gd name="T59" fmla="*/ 73 h 122"/>
                  <a:gd name="T60" fmla="*/ 227 w 263"/>
                  <a:gd name="T61" fmla="*/ 85 h 122"/>
                  <a:gd name="T62" fmla="*/ 212 w 263"/>
                  <a:gd name="T63" fmla="*/ 96 h 122"/>
                  <a:gd name="T64" fmla="*/ 196 w 263"/>
                  <a:gd name="T65" fmla="*/ 106 h 122"/>
                  <a:gd name="T66" fmla="*/ 176 w 263"/>
                  <a:gd name="T67" fmla="*/ 114 h 122"/>
                  <a:gd name="T68" fmla="*/ 153 w 263"/>
                  <a:gd name="T69" fmla="*/ 120 h 122"/>
                  <a:gd name="T70" fmla="*/ 127 w 263"/>
                  <a:gd name="T71" fmla="*/ 122 h 122"/>
                  <a:gd name="T72" fmla="*/ 103 w 263"/>
                  <a:gd name="T73" fmla="*/ 120 h 122"/>
                  <a:gd name="T74" fmla="*/ 80 w 263"/>
                  <a:gd name="T75" fmla="*/ 114 h 122"/>
                  <a:gd name="T76" fmla="*/ 62 w 263"/>
                  <a:gd name="T77" fmla="*/ 106 h 122"/>
                  <a:gd name="T78" fmla="*/ 45 w 263"/>
                  <a:gd name="T79" fmla="*/ 96 h 122"/>
                  <a:gd name="T80" fmla="*/ 32 w 263"/>
                  <a:gd name="T81" fmla="*/ 85 h 122"/>
                  <a:gd name="T82" fmla="*/ 22 w 263"/>
                  <a:gd name="T83" fmla="*/ 73 h 122"/>
                  <a:gd name="T84" fmla="*/ 13 w 263"/>
                  <a:gd name="T85" fmla="*/ 62 h 122"/>
                  <a:gd name="T86" fmla="*/ 7 w 263"/>
                  <a:gd name="T87" fmla="*/ 52 h 122"/>
                  <a:gd name="T88" fmla="*/ 3 w 263"/>
                  <a:gd name="T89" fmla="*/ 44 h 122"/>
                  <a:gd name="T90" fmla="*/ 0 w 263"/>
                  <a:gd name="T91" fmla="*/ 38 h 122"/>
                  <a:gd name="T92" fmla="*/ 0 w 263"/>
                  <a:gd name="T93" fmla="*/ 36 h 122"/>
                  <a:gd name="T94" fmla="*/ 2 w 263"/>
                  <a:gd name="T95" fmla="*/ 36 h 122"/>
                  <a:gd name="T96" fmla="*/ 7 w 263"/>
                  <a:gd name="T97" fmla="*/ 37 h 122"/>
                  <a:gd name="T98" fmla="*/ 15 w 263"/>
                  <a:gd name="T99" fmla="*/ 39 h 122"/>
                  <a:gd name="T100" fmla="*/ 23 w 263"/>
                  <a:gd name="T101" fmla="*/ 42 h 122"/>
                  <a:gd name="T102" fmla="*/ 30 w 263"/>
                  <a:gd name="T103" fmla="*/ 43 h 122"/>
                  <a:gd name="T104" fmla="*/ 35 w 263"/>
                  <a:gd name="T105" fmla="*/ 44 h 122"/>
                  <a:gd name="T106" fmla="*/ 39 w 263"/>
                  <a:gd name="T107" fmla="*/ 40 h 122"/>
                  <a:gd name="T108" fmla="*/ 43 w 263"/>
                  <a:gd name="T109" fmla="*/ 34 h 122"/>
                  <a:gd name="T110" fmla="*/ 47 w 263"/>
                  <a:gd name="T111" fmla="*/ 26 h 122"/>
                  <a:gd name="T112" fmla="*/ 54 w 263"/>
                  <a:gd name="T113" fmla="*/ 17 h 122"/>
                  <a:gd name="T114" fmla="*/ 59 w 263"/>
                  <a:gd name="T115" fmla="*/ 9 h 122"/>
                  <a:gd name="T116" fmla="*/ 65 w 263"/>
                  <a:gd name="T117" fmla="*/ 3 h 122"/>
                  <a:gd name="T118" fmla="*/ 71 w 263"/>
                  <a:gd name="T119" fmla="*/ 0 h 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3" h="122">
                    <a:moveTo>
                      <a:pt x="71" y="0"/>
                    </a:moveTo>
                    <a:lnTo>
                      <a:pt x="78" y="4"/>
                    </a:lnTo>
                    <a:lnTo>
                      <a:pt x="85" y="12"/>
                    </a:lnTo>
                    <a:lnTo>
                      <a:pt x="92" y="22"/>
                    </a:lnTo>
                    <a:lnTo>
                      <a:pt x="100" y="32"/>
                    </a:lnTo>
                    <a:lnTo>
                      <a:pt x="107" y="39"/>
                    </a:lnTo>
                    <a:lnTo>
                      <a:pt x="114" y="44"/>
                    </a:lnTo>
                    <a:lnTo>
                      <a:pt x="120" y="40"/>
                    </a:lnTo>
                    <a:lnTo>
                      <a:pt x="126" y="35"/>
                    </a:lnTo>
                    <a:lnTo>
                      <a:pt x="132" y="29"/>
                    </a:lnTo>
                    <a:lnTo>
                      <a:pt x="139" y="22"/>
                    </a:lnTo>
                    <a:lnTo>
                      <a:pt x="147" y="17"/>
                    </a:lnTo>
                    <a:lnTo>
                      <a:pt x="156" y="15"/>
                    </a:lnTo>
                    <a:lnTo>
                      <a:pt x="166" y="17"/>
                    </a:lnTo>
                    <a:lnTo>
                      <a:pt x="174" y="22"/>
                    </a:lnTo>
                    <a:lnTo>
                      <a:pt x="181" y="29"/>
                    </a:lnTo>
                    <a:lnTo>
                      <a:pt x="189" y="35"/>
                    </a:lnTo>
                    <a:lnTo>
                      <a:pt x="196" y="40"/>
                    </a:lnTo>
                    <a:lnTo>
                      <a:pt x="206" y="44"/>
                    </a:lnTo>
                    <a:lnTo>
                      <a:pt x="218" y="43"/>
                    </a:lnTo>
                    <a:lnTo>
                      <a:pt x="230" y="42"/>
                    </a:lnTo>
                    <a:lnTo>
                      <a:pt x="242" y="39"/>
                    </a:lnTo>
                    <a:lnTo>
                      <a:pt x="253" y="37"/>
                    </a:lnTo>
                    <a:lnTo>
                      <a:pt x="261" y="36"/>
                    </a:lnTo>
                    <a:lnTo>
                      <a:pt x="263" y="36"/>
                    </a:lnTo>
                    <a:lnTo>
                      <a:pt x="262" y="38"/>
                    </a:lnTo>
                    <a:lnTo>
                      <a:pt x="260" y="44"/>
                    </a:lnTo>
                    <a:lnTo>
                      <a:pt x="255" y="52"/>
                    </a:lnTo>
                    <a:lnTo>
                      <a:pt x="247" y="62"/>
                    </a:lnTo>
                    <a:lnTo>
                      <a:pt x="238" y="73"/>
                    </a:lnTo>
                    <a:lnTo>
                      <a:pt x="227" y="85"/>
                    </a:lnTo>
                    <a:lnTo>
                      <a:pt x="212" y="96"/>
                    </a:lnTo>
                    <a:lnTo>
                      <a:pt x="196" y="106"/>
                    </a:lnTo>
                    <a:lnTo>
                      <a:pt x="176" y="114"/>
                    </a:lnTo>
                    <a:lnTo>
                      <a:pt x="153" y="120"/>
                    </a:lnTo>
                    <a:lnTo>
                      <a:pt x="127" y="122"/>
                    </a:lnTo>
                    <a:lnTo>
                      <a:pt x="103" y="120"/>
                    </a:lnTo>
                    <a:lnTo>
                      <a:pt x="80" y="114"/>
                    </a:lnTo>
                    <a:lnTo>
                      <a:pt x="62" y="106"/>
                    </a:lnTo>
                    <a:lnTo>
                      <a:pt x="45" y="96"/>
                    </a:lnTo>
                    <a:lnTo>
                      <a:pt x="32" y="85"/>
                    </a:lnTo>
                    <a:lnTo>
                      <a:pt x="22" y="73"/>
                    </a:lnTo>
                    <a:lnTo>
                      <a:pt x="13" y="62"/>
                    </a:lnTo>
                    <a:lnTo>
                      <a:pt x="7" y="52"/>
                    </a:lnTo>
                    <a:lnTo>
                      <a:pt x="3" y="44"/>
                    </a:lnTo>
                    <a:lnTo>
                      <a:pt x="0" y="38"/>
                    </a:lnTo>
                    <a:lnTo>
                      <a:pt x="0" y="36"/>
                    </a:lnTo>
                    <a:lnTo>
                      <a:pt x="2" y="36"/>
                    </a:lnTo>
                    <a:lnTo>
                      <a:pt x="7" y="37"/>
                    </a:lnTo>
                    <a:lnTo>
                      <a:pt x="15" y="39"/>
                    </a:lnTo>
                    <a:lnTo>
                      <a:pt x="23" y="42"/>
                    </a:lnTo>
                    <a:lnTo>
                      <a:pt x="30" y="43"/>
                    </a:lnTo>
                    <a:lnTo>
                      <a:pt x="35" y="44"/>
                    </a:lnTo>
                    <a:lnTo>
                      <a:pt x="39" y="40"/>
                    </a:lnTo>
                    <a:lnTo>
                      <a:pt x="43" y="34"/>
                    </a:lnTo>
                    <a:lnTo>
                      <a:pt x="47" y="26"/>
                    </a:lnTo>
                    <a:lnTo>
                      <a:pt x="54" y="17"/>
                    </a:lnTo>
                    <a:lnTo>
                      <a:pt x="59" y="9"/>
                    </a:lnTo>
                    <a:lnTo>
                      <a:pt x="65" y="3"/>
                    </a:lnTo>
                    <a:lnTo>
                      <a:pt x="71"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3" name="Freeform 102">
                <a:extLst>
                  <a:ext uri="{FF2B5EF4-FFF2-40B4-BE49-F238E27FC236}">
                    <a16:creationId xmlns:a16="http://schemas.microsoft.com/office/drawing/2014/main" id="{00000000-0008-0000-0000-000049000000}"/>
                  </a:ext>
                </a:extLst>
              </xdr:cNvPr>
              <xdr:cNvSpPr>
                <a:spLocks noEditPoints="1"/>
              </xdr:cNvSpPr>
            </xdr:nvSpPr>
            <xdr:spPr bwMode="auto">
              <a:xfrm>
                <a:off x="5654676" y="3624263"/>
                <a:ext cx="207963" cy="169863"/>
              </a:xfrm>
              <a:custGeom>
                <a:avLst/>
                <a:gdLst>
                  <a:gd name="T0" fmla="*/ 4 w 131"/>
                  <a:gd name="T1" fmla="*/ 107 h 107"/>
                  <a:gd name="T2" fmla="*/ 4 w 131"/>
                  <a:gd name="T3" fmla="*/ 107 h 107"/>
                  <a:gd name="T4" fmla="*/ 3 w 131"/>
                  <a:gd name="T5" fmla="*/ 107 h 107"/>
                  <a:gd name="T6" fmla="*/ 2 w 131"/>
                  <a:gd name="T7" fmla="*/ 107 h 107"/>
                  <a:gd name="T8" fmla="*/ 0 w 131"/>
                  <a:gd name="T9" fmla="*/ 107 h 107"/>
                  <a:gd name="T10" fmla="*/ 0 w 131"/>
                  <a:gd name="T11" fmla="*/ 107 h 107"/>
                  <a:gd name="T12" fmla="*/ 4 w 131"/>
                  <a:gd name="T13" fmla="*/ 107 h 107"/>
                  <a:gd name="T14" fmla="*/ 29 w 131"/>
                  <a:gd name="T15" fmla="*/ 0 h 107"/>
                  <a:gd name="T16" fmla="*/ 38 w 131"/>
                  <a:gd name="T17" fmla="*/ 2 h 107"/>
                  <a:gd name="T18" fmla="*/ 46 w 131"/>
                  <a:gd name="T19" fmla="*/ 7 h 107"/>
                  <a:gd name="T20" fmla="*/ 52 w 131"/>
                  <a:gd name="T21" fmla="*/ 14 h 107"/>
                  <a:gd name="T22" fmla="*/ 58 w 131"/>
                  <a:gd name="T23" fmla="*/ 20 h 107"/>
                  <a:gd name="T24" fmla="*/ 65 w 131"/>
                  <a:gd name="T25" fmla="*/ 25 h 107"/>
                  <a:gd name="T26" fmla="*/ 74 w 131"/>
                  <a:gd name="T27" fmla="*/ 29 h 107"/>
                  <a:gd name="T28" fmla="*/ 86 w 131"/>
                  <a:gd name="T29" fmla="*/ 28 h 107"/>
                  <a:gd name="T30" fmla="*/ 98 w 131"/>
                  <a:gd name="T31" fmla="*/ 27 h 107"/>
                  <a:gd name="T32" fmla="*/ 110 w 131"/>
                  <a:gd name="T33" fmla="*/ 24 h 107"/>
                  <a:gd name="T34" fmla="*/ 121 w 131"/>
                  <a:gd name="T35" fmla="*/ 22 h 107"/>
                  <a:gd name="T36" fmla="*/ 129 w 131"/>
                  <a:gd name="T37" fmla="*/ 21 h 107"/>
                  <a:gd name="T38" fmla="*/ 131 w 131"/>
                  <a:gd name="T39" fmla="*/ 21 h 107"/>
                  <a:gd name="T40" fmla="*/ 130 w 131"/>
                  <a:gd name="T41" fmla="*/ 23 h 107"/>
                  <a:gd name="T42" fmla="*/ 128 w 131"/>
                  <a:gd name="T43" fmla="*/ 29 h 107"/>
                  <a:gd name="T44" fmla="*/ 124 w 131"/>
                  <a:gd name="T45" fmla="*/ 37 h 107"/>
                  <a:gd name="T46" fmla="*/ 116 w 131"/>
                  <a:gd name="T47" fmla="*/ 47 h 107"/>
                  <a:gd name="T48" fmla="*/ 108 w 131"/>
                  <a:gd name="T49" fmla="*/ 58 h 107"/>
                  <a:gd name="T50" fmla="*/ 97 w 131"/>
                  <a:gd name="T51" fmla="*/ 70 h 107"/>
                  <a:gd name="T52" fmla="*/ 84 w 131"/>
                  <a:gd name="T53" fmla="*/ 81 h 107"/>
                  <a:gd name="T54" fmla="*/ 67 w 131"/>
                  <a:gd name="T55" fmla="*/ 91 h 107"/>
                  <a:gd name="T56" fmla="*/ 48 w 131"/>
                  <a:gd name="T57" fmla="*/ 99 h 107"/>
                  <a:gd name="T58" fmla="*/ 26 w 131"/>
                  <a:gd name="T59" fmla="*/ 105 h 107"/>
                  <a:gd name="T60" fmla="*/ 4 w 131"/>
                  <a:gd name="T61" fmla="*/ 107 h 107"/>
                  <a:gd name="T62" fmla="*/ 4 w 131"/>
                  <a:gd name="T63" fmla="*/ 14 h 107"/>
                  <a:gd name="T64" fmla="*/ 8 w 131"/>
                  <a:gd name="T65" fmla="*/ 8 h 107"/>
                  <a:gd name="T66" fmla="*/ 13 w 131"/>
                  <a:gd name="T67" fmla="*/ 4 h 107"/>
                  <a:gd name="T68" fmla="*/ 20 w 131"/>
                  <a:gd name="T69" fmla="*/ 1 h 107"/>
                  <a:gd name="T70" fmla="*/ 29 w 131"/>
                  <a:gd name="T71" fmla="*/ 0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1" h="107">
                    <a:moveTo>
                      <a:pt x="4" y="107"/>
                    </a:moveTo>
                    <a:lnTo>
                      <a:pt x="4" y="107"/>
                    </a:lnTo>
                    <a:lnTo>
                      <a:pt x="3" y="107"/>
                    </a:lnTo>
                    <a:lnTo>
                      <a:pt x="2" y="107"/>
                    </a:lnTo>
                    <a:lnTo>
                      <a:pt x="0" y="107"/>
                    </a:lnTo>
                    <a:lnTo>
                      <a:pt x="0" y="107"/>
                    </a:lnTo>
                    <a:lnTo>
                      <a:pt x="4" y="107"/>
                    </a:lnTo>
                    <a:close/>
                    <a:moveTo>
                      <a:pt x="29" y="0"/>
                    </a:moveTo>
                    <a:lnTo>
                      <a:pt x="38" y="2"/>
                    </a:lnTo>
                    <a:lnTo>
                      <a:pt x="46" y="7"/>
                    </a:lnTo>
                    <a:lnTo>
                      <a:pt x="52" y="14"/>
                    </a:lnTo>
                    <a:lnTo>
                      <a:pt x="58" y="20"/>
                    </a:lnTo>
                    <a:lnTo>
                      <a:pt x="65" y="25"/>
                    </a:lnTo>
                    <a:lnTo>
                      <a:pt x="74" y="29"/>
                    </a:lnTo>
                    <a:lnTo>
                      <a:pt x="86" y="28"/>
                    </a:lnTo>
                    <a:lnTo>
                      <a:pt x="98" y="27"/>
                    </a:lnTo>
                    <a:lnTo>
                      <a:pt x="110" y="24"/>
                    </a:lnTo>
                    <a:lnTo>
                      <a:pt x="121" y="22"/>
                    </a:lnTo>
                    <a:lnTo>
                      <a:pt x="129" y="21"/>
                    </a:lnTo>
                    <a:lnTo>
                      <a:pt x="131" y="21"/>
                    </a:lnTo>
                    <a:lnTo>
                      <a:pt x="130" y="23"/>
                    </a:lnTo>
                    <a:lnTo>
                      <a:pt x="128" y="29"/>
                    </a:lnTo>
                    <a:lnTo>
                      <a:pt x="124" y="37"/>
                    </a:lnTo>
                    <a:lnTo>
                      <a:pt x="116" y="47"/>
                    </a:lnTo>
                    <a:lnTo>
                      <a:pt x="108" y="58"/>
                    </a:lnTo>
                    <a:lnTo>
                      <a:pt x="97" y="70"/>
                    </a:lnTo>
                    <a:lnTo>
                      <a:pt x="84" y="81"/>
                    </a:lnTo>
                    <a:lnTo>
                      <a:pt x="67" y="91"/>
                    </a:lnTo>
                    <a:lnTo>
                      <a:pt x="48" y="99"/>
                    </a:lnTo>
                    <a:lnTo>
                      <a:pt x="26" y="105"/>
                    </a:lnTo>
                    <a:lnTo>
                      <a:pt x="4" y="107"/>
                    </a:lnTo>
                    <a:lnTo>
                      <a:pt x="4" y="14"/>
                    </a:lnTo>
                    <a:lnTo>
                      <a:pt x="8" y="8"/>
                    </a:lnTo>
                    <a:lnTo>
                      <a:pt x="13" y="4"/>
                    </a:lnTo>
                    <a:lnTo>
                      <a:pt x="20" y="1"/>
                    </a:lnTo>
                    <a:lnTo>
                      <a:pt x="29"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4" name="Freeform 103">
                <a:extLst>
                  <a:ext uri="{FF2B5EF4-FFF2-40B4-BE49-F238E27FC236}">
                    <a16:creationId xmlns:a16="http://schemas.microsoft.com/office/drawing/2014/main" id="{00000000-0008-0000-0000-00004A000000}"/>
                  </a:ext>
                </a:extLst>
              </xdr:cNvPr>
              <xdr:cNvSpPr>
                <a:spLocks noEditPoints="1"/>
              </xdr:cNvSpPr>
            </xdr:nvSpPr>
            <xdr:spPr bwMode="auto">
              <a:xfrm>
                <a:off x="5303838" y="3787775"/>
                <a:ext cx="712788" cy="666750"/>
              </a:xfrm>
              <a:custGeom>
                <a:avLst/>
                <a:gdLst>
                  <a:gd name="T0" fmla="*/ 227 w 449"/>
                  <a:gd name="T1" fmla="*/ 420 h 420"/>
                  <a:gd name="T2" fmla="*/ 227 w 449"/>
                  <a:gd name="T3" fmla="*/ 420 h 420"/>
                  <a:gd name="T4" fmla="*/ 235 w 449"/>
                  <a:gd name="T5" fmla="*/ 0 h 420"/>
                  <a:gd name="T6" fmla="*/ 289 w 449"/>
                  <a:gd name="T7" fmla="*/ 14 h 420"/>
                  <a:gd name="T8" fmla="*/ 333 w 449"/>
                  <a:gd name="T9" fmla="*/ 45 h 420"/>
                  <a:gd name="T10" fmla="*/ 369 w 449"/>
                  <a:gd name="T11" fmla="*/ 87 h 420"/>
                  <a:gd name="T12" fmla="*/ 398 w 449"/>
                  <a:gd name="T13" fmla="*/ 135 h 420"/>
                  <a:gd name="T14" fmla="*/ 419 w 449"/>
                  <a:gd name="T15" fmla="*/ 186 h 420"/>
                  <a:gd name="T16" fmla="*/ 434 w 449"/>
                  <a:gd name="T17" fmla="*/ 235 h 420"/>
                  <a:gd name="T18" fmla="*/ 443 w 449"/>
                  <a:gd name="T19" fmla="*/ 275 h 420"/>
                  <a:gd name="T20" fmla="*/ 448 w 449"/>
                  <a:gd name="T21" fmla="*/ 301 h 420"/>
                  <a:gd name="T22" fmla="*/ 449 w 449"/>
                  <a:gd name="T23" fmla="*/ 318 h 420"/>
                  <a:gd name="T24" fmla="*/ 446 w 449"/>
                  <a:gd name="T25" fmla="*/ 342 h 420"/>
                  <a:gd name="T26" fmla="*/ 438 w 449"/>
                  <a:gd name="T27" fmla="*/ 359 h 420"/>
                  <a:gd name="T28" fmla="*/ 436 w 449"/>
                  <a:gd name="T29" fmla="*/ 362 h 420"/>
                  <a:gd name="T30" fmla="*/ 429 w 449"/>
                  <a:gd name="T31" fmla="*/ 370 h 420"/>
                  <a:gd name="T32" fmla="*/ 406 w 449"/>
                  <a:gd name="T33" fmla="*/ 385 h 420"/>
                  <a:gd name="T34" fmla="*/ 373 w 449"/>
                  <a:gd name="T35" fmla="*/ 401 h 420"/>
                  <a:gd name="T36" fmla="*/ 327 w 449"/>
                  <a:gd name="T37" fmla="*/ 413 h 420"/>
                  <a:gd name="T38" fmla="*/ 265 w 449"/>
                  <a:gd name="T39" fmla="*/ 419 h 420"/>
                  <a:gd name="T40" fmla="*/ 189 w 449"/>
                  <a:gd name="T41" fmla="*/ 419 h 420"/>
                  <a:gd name="T42" fmla="*/ 125 w 449"/>
                  <a:gd name="T43" fmla="*/ 411 h 420"/>
                  <a:gd name="T44" fmla="*/ 77 w 449"/>
                  <a:gd name="T45" fmla="*/ 399 h 420"/>
                  <a:gd name="T46" fmla="*/ 44 w 449"/>
                  <a:gd name="T47" fmla="*/ 383 h 420"/>
                  <a:gd name="T48" fmla="*/ 24 w 449"/>
                  <a:gd name="T49" fmla="*/ 368 h 420"/>
                  <a:gd name="T50" fmla="*/ 10 w 449"/>
                  <a:gd name="T51" fmla="*/ 348 h 420"/>
                  <a:gd name="T52" fmla="*/ 2 w 449"/>
                  <a:gd name="T53" fmla="*/ 323 h 420"/>
                  <a:gd name="T54" fmla="*/ 1 w 449"/>
                  <a:gd name="T55" fmla="*/ 301 h 420"/>
                  <a:gd name="T56" fmla="*/ 5 w 449"/>
                  <a:gd name="T57" fmla="*/ 275 h 420"/>
                  <a:gd name="T58" fmla="*/ 14 w 449"/>
                  <a:gd name="T59" fmla="*/ 233 h 420"/>
                  <a:gd name="T60" fmla="*/ 30 w 449"/>
                  <a:gd name="T61" fmla="*/ 186 h 420"/>
                  <a:gd name="T62" fmla="*/ 51 w 449"/>
                  <a:gd name="T63" fmla="*/ 135 h 420"/>
                  <a:gd name="T64" fmla="*/ 79 w 449"/>
                  <a:gd name="T65" fmla="*/ 86 h 420"/>
                  <a:gd name="T66" fmla="*/ 114 w 449"/>
                  <a:gd name="T67" fmla="*/ 45 h 420"/>
                  <a:gd name="T68" fmla="*/ 157 w 449"/>
                  <a:gd name="T69" fmla="*/ 14 h 420"/>
                  <a:gd name="T70" fmla="*/ 209 w 449"/>
                  <a:gd name="T71" fmla="*/ 0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49" h="420">
                    <a:moveTo>
                      <a:pt x="227" y="420"/>
                    </a:moveTo>
                    <a:lnTo>
                      <a:pt x="227" y="420"/>
                    </a:lnTo>
                    <a:lnTo>
                      <a:pt x="227" y="420"/>
                    </a:lnTo>
                    <a:lnTo>
                      <a:pt x="227" y="420"/>
                    </a:lnTo>
                    <a:close/>
                    <a:moveTo>
                      <a:pt x="209" y="0"/>
                    </a:moveTo>
                    <a:lnTo>
                      <a:pt x="235" y="0"/>
                    </a:lnTo>
                    <a:lnTo>
                      <a:pt x="264" y="6"/>
                    </a:lnTo>
                    <a:lnTo>
                      <a:pt x="289" y="14"/>
                    </a:lnTo>
                    <a:lnTo>
                      <a:pt x="312" y="27"/>
                    </a:lnTo>
                    <a:lnTo>
                      <a:pt x="333" y="45"/>
                    </a:lnTo>
                    <a:lnTo>
                      <a:pt x="353" y="64"/>
                    </a:lnTo>
                    <a:lnTo>
                      <a:pt x="369" y="87"/>
                    </a:lnTo>
                    <a:lnTo>
                      <a:pt x="385" y="110"/>
                    </a:lnTo>
                    <a:lnTo>
                      <a:pt x="398" y="135"/>
                    </a:lnTo>
                    <a:lnTo>
                      <a:pt x="409" y="161"/>
                    </a:lnTo>
                    <a:lnTo>
                      <a:pt x="419" y="186"/>
                    </a:lnTo>
                    <a:lnTo>
                      <a:pt x="428" y="211"/>
                    </a:lnTo>
                    <a:lnTo>
                      <a:pt x="434" y="235"/>
                    </a:lnTo>
                    <a:lnTo>
                      <a:pt x="439" y="255"/>
                    </a:lnTo>
                    <a:lnTo>
                      <a:pt x="443" y="275"/>
                    </a:lnTo>
                    <a:lnTo>
                      <a:pt x="446" y="290"/>
                    </a:lnTo>
                    <a:lnTo>
                      <a:pt x="448" y="301"/>
                    </a:lnTo>
                    <a:lnTo>
                      <a:pt x="449" y="309"/>
                    </a:lnTo>
                    <a:lnTo>
                      <a:pt x="449" y="318"/>
                    </a:lnTo>
                    <a:lnTo>
                      <a:pt x="449" y="329"/>
                    </a:lnTo>
                    <a:lnTo>
                      <a:pt x="446" y="342"/>
                    </a:lnTo>
                    <a:lnTo>
                      <a:pt x="439" y="357"/>
                    </a:lnTo>
                    <a:lnTo>
                      <a:pt x="438" y="359"/>
                    </a:lnTo>
                    <a:lnTo>
                      <a:pt x="437" y="361"/>
                    </a:lnTo>
                    <a:lnTo>
                      <a:pt x="436" y="362"/>
                    </a:lnTo>
                    <a:lnTo>
                      <a:pt x="436" y="362"/>
                    </a:lnTo>
                    <a:lnTo>
                      <a:pt x="429" y="370"/>
                    </a:lnTo>
                    <a:lnTo>
                      <a:pt x="418" y="377"/>
                    </a:lnTo>
                    <a:lnTo>
                      <a:pt x="406" y="385"/>
                    </a:lnTo>
                    <a:lnTo>
                      <a:pt x="392" y="394"/>
                    </a:lnTo>
                    <a:lnTo>
                      <a:pt x="373" y="401"/>
                    </a:lnTo>
                    <a:lnTo>
                      <a:pt x="352" y="407"/>
                    </a:lnTo>
                    <a:lnTo>
                      <a:pt x="327" y="413"/>
                    </a:lnTo>
                    <a:lnTo>
                      <a:pt x="297" y="417"/>
                    </a:lnTo>
                    <a:lnTo>
                      <a:pt x="265" y="419"/>
                    </a:lnTo>
                    <a:lnTo>
                      <a:pt x="227" y="420"/>
                    </a:lnTo>
                    <a:lnTo>
                      <a:pt x="189" y="419"/>
                    </a:lnTo>
                    <a:lnTo>
                      <a:pt x="155" y="416"/>
                    </a:lnTo>
                    <a:lnTo>
                      <a:pt x="125" y="411"/>
                    </a:lnTo>
                    <a:lnTo>
                      <a:pt x="99" y="405"/>
                    </a:lnTo>
                    <a:lnTo>
                      <a:pt x="77" y="399"/>
                    </a:lnTo>
                    <a:lnTo>
                      <a:pt x="58" y="391"/>
                    </a:lnTo>
                    <a:lnTo>
                      <a:pt x="44" y="383"/>
                    </a:lnTo>
                    <a:lnTo>
                      <a:pt x="32" y="375"/>
                    </a:lnTo>
                    <a:lnTo>
                      <a:pt x="24" y="368"/>
                    </a:lnTo>
                    <a:lnTo>
                      <a:pt x="18" y="362"/>
                    </a:lnTo>
                    <a:lnTo>
                      <a:pt x="10" y="348"/>
                    </a:lnTo>
                    <a:lnTo>
                      <a:pt x="5" y="335"/>
                    </a:lnTo>
                    <a:lnTo>
                      <a:pt x="2" y="323"/>
                    </a:lnTo>
                    <a:lnTo>
                      <a:pt x="0" y="308"/>
                    </a:lnTo>
                    <a:lnTo>
                      <a:pt x="1" y="301"/>
                    </a:lnTo>
                    <a:lnTo>
                      <a:pt x="3" y="290"/>
                    </a:lnTo>
                    <a:lnTo>
                      <a:pt x="5" y="275"/>
                    </a:lnTo>
                    <a:lnTo>
                      <a:pt x="9" y="255"/>
                    </a:lnTo>
                    <a:lnTo>
                      <a:pt x="14" y="233"/>
                    </a:lnTo>
                    <a:lnTo>
                      <a:pt x="21" y="211"/>
                    </a:lnTo>
                    <a:lnTo>
                      <a:pt x="30" y="186"/>
                    </a:lnTo>
                    <a:lnTo>
                      <a:pt x="39" y="161"/>
                    </a:lnTo>
                    <a:lnTo>
                      <a:pt x="51" y="135"/>
                    </a:lnTo>
                    <a:lnTo>
                      <a:pt x="64" y="110"/>
                    </a:lnTo>
                    <a:lnTo>
                      <a:pt x="79" y="86"/>
                    </a:lnTo>
                    <a:lnTo>
                      <a:pt x="95" y="64"/>
                    </a:lnTo>
                    <a:lnTo>
                      <a:pt x="114" y="45"/>
                    </a:lnTo>
                    <a:lnTo>
                      <a:pt x="134" y="27"/>
                    </a:lnTo>
                    <a:lnTo>
                      <a:pt x="157" y="14"/>
                    </a:lnTo>
                    <a:lnTo>
                      <a:pt x="183" y="5"/>
                    </a:lnTo>
                    <a:lnTo>
                      <a:pt x="209" y="0"/>
                    </a:lnTo>
                    <a:close/>
                  </a:path>
                </a:pathLst>
              </a:custGeom>
              <a:solidFill>
                <a:schemeClr val="accent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5" name="Rectangle 104">
                <a:extLst>
                  <a:ext uri="{FF2B5EF4-FFF2-40B4-BE49-F238E27FC236}">
                    <a16:creationId xmlns:a16="http://schemas.microsoft.com/office/drawing/2014/main" id="{00000000-0008-0000-0000-00004B000000}"/>
                  </a:ext>
                </a:extLst>
              </xdr:cNvPr>
              <xdr:cNvSpPr>
                <a:spLocks noChangeArrowheads="1"/>
              </xdr:cNvSpPr>
            </xdr:nvSpPr>
            <xdr:spPr bwMode="auto">
              <a:xfrm>
                <a:off x="5662613" y="4451350"/>
                <a:ext cx="1588" cy="1588"/>
              </a:xfrm>
              <a:prstGeom prst="rect">
                <a:avLst/>
              </a:prstGeom>
              <a:solidFill>
                <a:srgbClr val="3E708A"/>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6" name="Freeform 105">
                <a:extLst>
                  <a:ext uri="{FF2B5EF4-FFF2-40B4-BE49-F238E27FC236}">
                    <a16:creationId xmlns:a16="http://schemas.microsoft.com/office/drawing/2014/main" id="{00000000-0008-0000-0000-00004C000000}"/>
                  </a:ext>
                </a:extLst>
              </xdr:cNvPr>
              <xdr:cNvSpPr>
                <a:spLocks/>
              </xdr:cNvSpPr>
            </xdr:nvSpPr>
            <xdr:spPr bwMode="auto">
              <a:xfrm>
                <a:off x="5661026" y="3787775"/>
                <a:ext cx="357188" cy="663575"/>
              </a:xfrm>
              <a:custGeom>
                <a:avLst/>
                <a:gdLst>
                  <a:gd name="T0" fmla="*/ 0 w 225"/>
                  <a:gd name="T1" fmla="*/ 0 h 418"/>
                  <a:gd name="T2" fmla="*/ 11 w 225"/>
                  <a:gd name="T3" fmla="*/ 0 h 418"/>
                  <a:gd name="T4" fmla="*/ 40 w 225"/>
                  <a:gd name="T5" fmla="*/ 6 h 418"/>
                  <a:gd name="T6" fmla="*/ 65 w 225"/>
                  <a:gd name="T7" fmla="*/ 14 h 418"/>
                  <a:gd name="T8" fmla="*/ 89 w 225"/>
                  <a:gd name="T9" fmla="*/ 27 h 418"/>
                  <a:gd name="T10" fmla="*/ 109 w 225"/>
                  <a:gd name="T11" fmla="*/ 45 h 418"/>
                  <a:gd name="T12" fmla="*/ 129 w 225"/>
                  <a:gd name="T13" fmla="*/ 64 h 418"/>
                  <a:gd name="T14" fmla="*/ 145 w 225"/>
                  <a:gd name="T15" fmla="*/ 87 h 418"/>
                  <a:gd name="T16" fmla="*/ 161 w 225"/>
                  <a:gd name="T17" fmla="*/ 110 h 418"/>
                  <a:gd name="T18" fmla="*/ 174 w 225"/>
                  <a:gd name="T19" fmla="*/ 136 h 418"/>
                  <a:gd name="T20" fmla="*/ 185 w 225"/>
                  <a:gd name="T21" fmla="*/ 162 h 418"/>
                  <a:gd name="T22" fmla="*/ 194 w 225"/>
                  <a:gd name="T23" fmla="*/ 187 h 418"/>
                  <a:gd name="T24" fmla="*/ 203 w 225"/>
                  <a:gd name="T25" fmla="*/ 212 h 418"/>
                  <a:gd name="T26" fmla="*/ 210 w 225"/>
                  <a:gd name="T27" fmla="*/ 236 h 418"/>
                  <a:gd name="T28" fmla="*/ 215 w 225"/>
                  <a:gd name="T29" fmla="*/ 257 h 418"/>
                  <a:gd name="T30" fmla="*/ 219 w 225"/>
                  <a:gd name="T31" fmla="*/ 276 h 418"/>
                  <a:gd name="T32" fmla="*/ 222 w 225"/>
                  <a:gd name="T33" fmla="*/ 291 h 418"/>
                  <a:gd name="T34" fmla="*/ 224 w 225"/>
                  <a:gd name="T35" fmla="*/ 303 h 418"/>
                  <a:gd name="T36" fmla="*/ 224 w 225"/>
                  <a:gd name="T37" fmla="*/ 310 h 418"/>
                  <a:gd name="T38" fmla="*/ 225 w 225"/>
                  <a:gd name="T39" fmla="*/ 319 h 418"/>
                  <a:gd name="T40" fmla="*/ 224 w 225"/>
                  <a:gd name="T41" fmla="*/ 330 h 418"/>
                  <a:gd name="T42" fmla="*/ 220 w 225"/>
                  <a:gd name="T43" fmla="*/ 343 h 418"/>
                  <a:gd name="T44" fmla="*/ 213 w 225"/>
                  <a:gd name="T45" fmla="*/ 358 h 418"/>
                  <a:gd name="T46" fmla="*/ 212 w 225"/>
                  <a:gd name="T47" fmla="*/ 360 h 418"/>
                  <a:gd name="T48" fmla="*/ 211 w 225"/>
                  <a:gd name="T49" fmla="*/ 361 h 418"/>
                  <a:gd name="T50" fmla="*/ 210 w 225"/>
                  <a:gd name="T51" fmla="*/ 362 h 418"/>
                  <a:gd name="T52" fmla="*/ 203 w 225"/>
                  <a:gd name="T53" fmla="*/ 369 h 418"/>
                  <a:gd name="T54" fmla="*/ 193 w 225"/>
                  <a:gd name="T55" fmla="*/ 377 h 418"/>
                  <a:gd name="T56" fmla="*/ 181 w 225"/>
                  <a:gd name="T57" fmla="*/ 385 h 418"/>
                  <a:gd name="T58" fmla="*/ 166 w 225"/>
                  <a:gd name="T59" fmla="*/ 393 h 418"/>
                  <a:gd name="T60" fmla="*/ 148 w 225"/>
                  <a:gd name="T61" fmla="*/ 400 h 418"/>
                  <a:gd name="T62" fmla="*/ 127 w 225"/>
                  <a:gd name="T63" fmla="*/ 406 h 418"/>
                  <a:gd name="T64" fmla="*/ 102 w 225"/>
                  <a:gd name="T65" fmla="*/ 411 h 418"/>
                  <a:gd name="T66" fmla="*/ 72 w 225"/>
                  <a:gd name="T67" fmla="*/ 415 h 418"/>
                  <a:gd name="T68" fmla="*/ 40 w 225"/>
                  <a:gd name="T69" fmla="*/ 417 h 418"/>
                  <a:gd name="T70" fmla="*/ 2 w 225"/>
                  <a:gd name="T71" fmla="*/ 418 h 418"/>
                  <a:gd name="T72" fmla="*/ 1 w 225"/>
                  <a:gd name="T73" fmla="*/ 418 h 418"/>
                  <a:gd name="T74" fmla="*/ 0 w 225"/>
                  <a:gd name="T75" fmla="*/ 418 h 418"/>
                  <a:gd name="T76" fmla="*/ 0 w 225"/>
                  <a:gd name="T77" fmla="*/ 0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225" h="418">
                    <a:moveTo>
                      <a:pt x="0" y="0"/>
                    </a:moveTo>
                    <a:lnTo>
                      <a:pt x="11" y="0"/>
                    </a:lnTo>
                    <a:lnTo>
                      <a:pt x="40" y="6"/>
                    </a:lnTo>
                    <a:lnTo>
                      <a:pt x="65" y="14"/>
                    </a:lnTo>
                    <a:lnTo>
                      <a:pt x="89" y="27"/>
                    </a:lnTo>
                    <a:lnTo>
                      <a:pt x="109" y="45"/>
                    </a:lnTo>
                    <a:lnTo>
                      <a:pt x="129" y="64"/>
                    </a:lnTo>
                    <a:lnTo>
                      <a:pt x="145" y="87"/>
                    </a:lnTo>
                    <a:lnTo>
                      <a:pt x="161" y="110"/>
                    </a:lnTo>
                    <a:lnTo>
                      <a:pt x="174" y="136"/>
                    </a:lnTo>
                    <a:lnTo>
                      <a:pt x="185" y="162"/>
                    </a:lnTo>
                    <a:lnTo>
                      <a:pt x="194" y="187"/>
                    </a:lnTo>
                    <a:lnTo>
                      <a:pt x="203" y="212"/>
                    </a:lnTo>
                    <a:lnTo>
                      <a:pt x="210" y="236"/>
                    </a:lnTo>
                    <a:lnTo>
                      <a:pt x="215" y="257"/>
                    </a:lnTo>
                    <a:lnTo>
                      <a:pt x="219" y="276"/>
                    </a:lnTo>
                    <a:lnTo>
                      <a:pt x="222" y="291"/>
                    </a:lnTo>
                    <a:lnTo>
                      <a:pt x="224" y="303"/>
                    </a:lnTo>
                    <a:lnTo>
                      <a:pt x="224" y="310"/>
                    </a:lnTo>
                    <a:lnTo>
                      <a:pt x="225" y="319"/>
                    </a:lnTo>
                    <a:lnTo>
                      <a:pt x="224" y="330"/>
                    </a:lnTo>
                    <a:lnTo>
                      <a:pt x="220" y="343"/>
                    </a:lnTo>
                    <a:lnTo>
                      <a:pt x="213" y="358"/>
                    </a:lnTo>
                    <a:lnTo>
                      <a:pt x="212" y="360"/>
                    </a:lnTo>
                    <a:lnTo>
                      <a:pt x="211" y="361"/>
                    </a:lnTo>
                    <a:lnTo>
                      <a:pt x="210" y="362"/>
                    </a:lnTo>
                    <a:lnTo>
                      <a:pt x="203" y="369"/>
                    </a:lnTo>
                    <a:lnTo>
                      <a:pt x="193" y="377"/>
                    </a:lnTo>
                    <a:lnTo>
                      <a:pt x="181" y="385"/>
                    </a:lnTo>
                    <a:lnTo>
                      <a:pt x="166" y="393"/>
                    </a:lnTo>
                    <a:lnTo>
                      <a:pt x="148" y="400"/>
                    </a:lnTo>
                    <a:lnTo>
                      <a:pt x="127" y="406"/>
                    </a:lnTo>
                    <a:lnTo>
                      <a:pt x="102" y="411"/>
                    </a:lnTo>
                    <a:lnTo>
                      <a:pt x="72" y="415"/>
                    </a:lnTo>
                    <a:lnTo>
                      <a:pt x="40" y="417"/>
                    </a:lnTo>
                    <a:lnTo>
                      <a:pt x="2" y="418"/>
                    </a:lnTo>
                    <a:lnTo>
                      <a:pt x="1" y="418"/>
                    </a:lnTo>
                    <a:lnTo>
                      <a:pt x="0" y="418"/>
                    </a:lnTo>
                    <a:lnTo>
                      <a:pt x="0" y="0"/>
                    </a:lnTo>
                    <a:close/>
                  </a:path>
                </a:pathLst>
              </a:custGeom>
              <a:solidFill>
                <a:schemeClr val="accent1">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77" name="Freeform 106">
                <a:extLst>
                  <a:ext uri="{FF2B5EF4-FFF2-40B4-BE49-F238E27FC236}">
                    <a16:creationId xmlns:a16="http://schemas.microsoft.com/office/drawing/2014/main" id="{00000000-0008-0000-0000-00004D000000}"/>
                  </a:ext>
                </a:extLst>
              </xdr:cNvPr>
              <xdr:cNvSpPr>
                <a:spLocks noEditPoints="1"/>
              </xdr:cNvSpPr>
            </xdr:nvSpPr>
            <xdr:spPr bwMode="auto">
              <a:xfrm>
                <a:off x="5570538" y="3916363"/>
                <a:ext cx="182563" cy="366713"/>
              </a:xfrm>
              <a:custGeom>
                <a:avLst/>
                <a:gdLst>
                  <a:gd name="T0" fmla="*/ 76 w 115"/>
                  <a:gd name="T1" fmla="*/ 183 h 231"/>
                  <a:gd name="T2" fmla="*/ 90 w 115"/>
                  <a:gd name="T3" fmla="*/ 158 h 231"/>
                  <a:gd name="T4" fmla="*/ 80 w 115"/>
                  <a:gd name="T5" fmla="*/ 135 h 231"/>
                  <a:gd name="T6" fmla="*/ 65 w 115"/>
                  <a:gd name="T7" fmla="*/ 128 h 231"/>
                  <a:gd name="T8" fmla="*/ 40 w 115"/>
                  <a:gd name="T9" fmla="*/ 46 h 231"/>
                  <a:gd name="T10" fmla="*/ 29 w 115"/>
                  <a:gd name="T11" fmla="*/ 54 h 231"/>
                  <a:gd name="T12" fmla="*/ 25 w 115"/>
                  <a:gd name="T13" fmla="*/ 65 h 231"/>
                  <a:gd name="T14" fmla="*/ 26 w 115"/>
                  <a:gd name="T15" fmla="*/ 80 h 231"/>
                  <a:gd name="T16" fmla="*/ 33 w 115"/>
                  <a:gd name="T17" fmla="*/ 90 h 231"/>
                  <a:gd name="T18" fmla="*/ 41 w 115"/>
                  <a:gd name="T19" fmla="*/ 95 h 231"/>
                  <a:gd name="T20" fmla="*/ 50 w 115"/>
                  <a:gd name="T21" fmla="*/ 44 h 231"/>
                  <a:gd name="T22" fmla="*/ 63 w 115"/>
                  <a:gd name="T23" fmla="*/ 2 h 231"/>
                  <a:gd name="T24" fmla="*/ 65 w 115"/>
                  <a:gd name="T25" fmla="*/ 21 h 231"/>
                  <a:gd name="T26" fmla="*/ 85 w 115"/>
                  <a:gd name="T27" fmla="*/ 24 h 231"/>
                  <a:gd name="T28" fmla="*/ 103 w 115"/>
                  <a:gd name="T29" fmla="*/ 31 h 231"/>
                  <a:gd name="T30" fmla="*/ 107 w 115"/>
                  <a:gd name="T31" fmla="*/ 40 h 231"/>
                  <a:gd name="T32" fmla="*/ 104 w 115"/>
                  <a:gd name="T33" fmla="*/ 48 h 231"/>
                  <a:gd name="T34" fmla="*/ 96 w 115"/>
                  <a:gd name="T35" fmla="*/ 51 h 231"/>
                  <a:gd name="T36" fmla="*/ 83 w 115"/>
                  <a:gd name="T37" fmla="*/ 48 h 231"/>
                  <a:gd name="T38" fmla="*/ 65 w 115"/>
                  <a:gd name="T39" fmla="*/ 43 h 231"/>
                  <a:gd name="T40" fmla="*/ 91 w 115"/>
                  <a:gd name="T41" fmla="*/ 116 h 231"/>
                  <a:gd name="T42" fmla="*/ 107 w 115"/>
                  <a:gd name="T43" fmla="*/ 129 h 231"/>
                  <a:gd name="T44" fmla="*/ 115 w 115"/>
                  <a:gd name="T45" fmla="*/ 156 h 231"/>
                  <a:gd name="T46" fmla="*/ 108 w 115"/>
                  <a:gd name="T47" fmla="*/ 182 h 231"/>
                  <a:gd name="T48" fmla="*/ 96 w 115"/>
                  <a:gd name="T49" fmla="*/ 197 h 231"/>
                  <a:gd name="T50" fmla="*/ 75 w 115"/>
                  <a:gd name="T51" fmla="*/ 207 h 231"/>
                  <a:gd name="T52" fmla="*/ 65 w 115"/>
                  <a:gd name="T53" fmla="*/ 225 h 231"/>
                  <a:gd name="T54" fmla="*/ 58 w 115"/>
                  <a:gd name="T55" fmla="*/ 231 h 231"/>
                  <a:gd name="T56" fmla="*/ 50 w 115"/>
                  <a:gd name="T57" fmla="*/ 225 h 231"/>
                  <a:gd name="T58" fmla="*/ 42 w 115"/>
                  <a:gd name="T59" fmla="*/ 209 h 231"/>
                  <a:gd name="T60" fmla="*/ 19 w 115"/>
                  <a:gd name="T61" fmla="*/ 204 h 231"/>
                  <a:gd name="T62" fmla="*/ 3 w 115"/>
                  <a:gd name="T63" fmla="*/ 195 h 231"/>
                  <a:gd name="T64" fmla="*/ 1 w 115"/>
                  <a:gd name="T65" fmla="*/ 184 h 231"/>
                  <a:gd name="T66" fmla="*/ 8 w 115"/>
                  <a:gd name="T67" fmla="*/ 177 h 231"/>
                  <a:gd name="T68" fmla="*/ 18 w 115"/>
                  <a:gd name="T69" fmla="*/ 178 h 231"/>
                  <a:gd name="T70" fmla="*/ 30 w 115"/>
                  <a:gd name="T71" fmla="*/ 183 h 231"/>
                  <a:gd name="T72" fmla="*/ 50 w 115"/>
                  <a:gd name="T73" fmla="*/ 187 h 231"/>
                  <a:gd name="T74" fmla="*/ 24 w 115"/>
                  <a:gd name="T75" fmla="*/ 111 h 231"/>
                  <a:gd name="T76" fmla="*/ 8 w 115"/>
                  <a:gd name="T77" fmla="*/ 97 h 231"/>
                  <a:gd name="T78" fmla="*/ 1 w 115"/>
                  <a:gd name="T79" fmla="*/ 71 h 231"/>
                  <a:gd name="T80" fmla="*/ 15 w 115"/>
                  <a:gd name="T81" fmla="*/ 35 h 231"/>
                  <a:gd name="T82" fmla="*/ 50 w 115"/>
                  <a:gd name="T83" fmla="*/ 21 h 231"/>
                  <a:gd name="T84" fmla="*/ 52 w 115"/>
                  <a:gd name="T85" fmla="*/ 2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5" h="231">
                    <a:moveTo>
                      <a:pt x="65" y="128"/>
                    </a:moveTo>
                    <a:lnTo>
                      <a:pt x="65" y="186"/>
                    </a:lnTo>
                    <a:lnTo>
                      <a:pt x="76" y="183"/>
                    </a:lnTo>
                    <a:lnTo>
                      <a:pt x="84" y="177"/>
                    </a:lnTo>
                    <a:lnTo>
                      <a:pt x="89" y="169"/>
                    </a:lnTo>
                    <a:lnTo>
                      <a:pt x="90" y="158"/>
                    </a:lnTo>
                    <a:lnTo>
                      <a:pt x="89" y="147"/>
                    </a:lnTo>
                    <a:lnTo>
                      <a:pt x="85" y="140"/>
                    </a:lnTo>
                    <a:lnTo>
                      <a:pt x="80" y="135"/>
                    </a:lnTo>
                    <a:lnTo>
                      <a:pt x="75" y="132"/>
                    </a:lnTo>
                    <a:lnTo>
                      <a:pt x="70" y="130"/>
                    </a:lnTo>
                    <a:lnTo>
                      <a:pt x="65" y="128"/>
                    </a:lnTo>
                    <a:close/>
                    <a:moveTo>
                      <a:pt x="50" y="44"/>
                    </a:moveTo>
                    <a:lnTo>
                      <a:pt x="45" y="45"/>
                    </a:lnTo>
                    <a:lnTo>
                      <a:pt x="40" y="46"/>
                    </a:lnTo>
                    <a:lnTo>
                      <a:pt x="36" y="48"/>
                    </a:lnTo>
                    <a:lnTo>
                      <a:pt x="32" y="51"/>
                    </a:lnTo>
                    <a:lnTo>
                      <a:pt x="29" y="54"/>
                    </a:lnTo>
                    <a:lnTo>
                      <a:pt x="27" y="58"/>
                    </a:lnTo>
                    <a:lnTo>
                      <a:pt x="25" y="61"/>
                    </a:lnTo>
                    <a:lnTo>
                      <a:pt x="25" y="65"/>
                    </a:lnTo>
                    <a:lnTo>
                      <a:pt x="25" y="69"/>
                    </a:lnTo>
                    <a:lnTo>
                      <a:pt x="25" y="76"/>
                    </a:lnTo>
                    <a:lnTo>
                      <a:pt x="26" y="80"/>
                    </a:lnTo>
                    <a:lnTo>
                      <a:pt x="28" y="84"/>
                    </a:lnTo>
                    <a:lnTo>
                      <a:pt x="30" y="87"/>
                    </a:lnTo>
                    <a:lnTo>
                      <a:pt x="33" y="90"/>
                    </a:lnTo>
                    <a:lnTo>
                      <a:pt x="35" y="92"/>
                    </a:lnTo>
                    <a:lnTo>
                      <a:pt x="38" y="94"/>
                    </a:lnTo>
                    <a:lnTo>
                      <a:pt x="41" y="95"/>
                    </a:lnTo>
                    <a:lnTo>
                      <a:pt x="45" y="97"/>
                    </a:lnTo>
                    <a:lnTo>
                      <a:pt x="50" y="99"/>
                    </a:lnTo>
                    <a:lnTo>
                      <a:pt x="50" y="44"/>
                    </a:lnTo>
                    <a:close/>
                    <a:moveTo>
                      <a:pt x="58" y="0"/>
                    </a:moveTo>
                    <a:lnTo>
                      <a:pt x="61" y="1"/>
                    </a:lnTo>
                    <a:lnTo>
                      <a:pt x="63" y="2"/>
                    </a:lnTo>
                    <a:lnTo>
                      <a:pt x="65" y="5"/>
                    </a:lnTo>
                    <a:lnTo>
                      <a:pt x="65" y="7"/>
                    </a:lnTo>
                    <a:lnTo>
                      <a:pt x="65" y="21"/>
                    </a:lnTo>
                    <a:lnTo>
                      <a:pt x="72" y="22"/>
                    </a:lnTo>
                    <a:lnTo>
                      <a:pt x="78" y="22"/>
                    </a:lnTo>
                    <a:lnTo>
                      <a:pt x="85" y="24"/>
                    </a:lnTo>
                    <a:lnTo>
                      <a:pt x="92" y="26"/>
                    </a:lnTo>
                    <a:lnTo>
                      <a:pt x="98" y="28"/>
                    </a:lnTo>
                    <a:lnTo>
                      <a:pt x="103" y="31"/>
                    </a:lnTo>
                    <a:lnTo>
                      <a:pt x="105" y="33"/>
                    </a:lnTo>
                    <a:lnTo>
                      <a:pt x="106" y="37"/>
                    </a:lnTo>
                    <a:lnTo>
                      <a:pt x="107" y="40"/>
                    </a:lnTo>
                    <a:lnTo>
                      <a:pt x="106" y="43"/>
                    </a:lnTo>
                    <a:lnTo>
                      <a:pt x="105" y="45"/>
                    </a:lnTo>
                    <a:lnTo>
                      <a:pt x="104" y="48"/>
                    </a:lnTo>
                    <a:lnTo>
                      <a:pt x="102" y="49"/>
                    </a:lnTo>
                    <a:lnTo>
                      <a:pt x="99" y="51"/>
                    </a:lnTo>
                    <a:lnTo>
                      <a:pt x="96" y="51"/>
                    </a:lnTo>
                    <a:lnTo>
                      <a:pt x="92" y="51"/>
                    </a:lnTo>
                    <a:lnTo>
                      <a:pt x="89" y="50"/>
                    </a:lnTo>
                    <a:lnTo>
                      <a:pt x="83" y="48"/>
                    </a:lnTo>
                    <a:lnTo>
                      <a:pt x="75" y="45"/>
                    </a:lnTo>
                    <a:lnTo>
                      <a:pt x="71" y="44"/>
                    </a:lnTo>
                    <a:lnTo>
                      <a:pt x="65" y="43"/>
                    </a:lnTo>
                    <a:lnTo>
                      <a:pt x="65" y="104"/>
                    </a:lnTo>
                    <a:lnTo>
                      <a:pt x="83" y="110"/>
                    </a:lnTo>
                    <a:lnTo>
                      <a:pt x="91" y="116"/>
                    </a:lnTo>
                    <a:lnTo>
                      <a:pt x="99" y="121"/>
                    </a:lnTo>
                    <a:lnTo>
                      <a:pt x="104" y="125"/>
                    </a:lnTo>
                    <a:lnTo>
                      <a:pt x="107" y="129"/>
                    </a:lnTo>
                    <a:lnTo>
                      <a:pt x="110" y="134"/>
                    </a:lnTo>
                    <a:lnTo>
                      <a:pt x="114" y="144"/>
                    </a:lnTo>
                    <a:lnTo>
                      <a:pt x="115" y="156"/>
                    </a:lnTo>
                    <a:lnTo>
                      <a:pt x="114" y="167"/>
                    </a:lnTo>
                    <a:lnTo>
                      <a:pt x="111" y="176"/>
                    </a:lnTo>
                    <a:lnTo>
                      <a:pt x="108" y="182"/>
                    </a:lnTo>
                    <a:lnTo>
                      <a:pt x="105" y="187"/>
                    </a:lnTo>
                    <a:lnTo>
                      <a:pt x="101" y="191"/>
                    </a:lnTo>
                    <a:lnTo>
                      <a:pt x="96" y="197"/>
                    </a:lnTo>
                    <a:lnTo>
                      <a:pt x="90" y="200"/>
                    </a:lnTo>
                    <a:lnTo>
                      <a:pt x="85" y="203"/>
                    </a:lnTo>
                    <a:lnTo>
                      <a:pt x="75" y="207"/>
                    </a:lnTo>
                    <a:lnTo>
                      <a:pt x="65" y="209"/>
                    </a:lnTo>
                    <a:lnTo>
                      <a:pt x="65" y="223"/>
                    </a:lnTo>
                    <a:lnTo>
                      <a:pt x="65" y="225"/>
                    </a:lnTo>
                    <a:lnTo>
                      <a:pt x="63" y="228"/>
                    </a:lnTo>
                    <a:lnTo>
                      <a:pt x="61" y="229"/>
                    </a:lnTo>
                    <a:lnTo>
                      <a:pt x="58" y="231"/>
                    </a:lnTo>
                    <a:lnTo>
                      <a:pt x="55" y="229"/>
                    </a:lnTo>
                    <a:lnTo>
                      <a:pt x="52" y="228"/>
                    </a:lnTo>
                    <a:lnTo>
                      <a:pt x="50" y="225"/>
                    </a:lnTo>
                    <a:lnTo>
                      <a:pt x="50" y="223"/>
                    </a:lnTo>
                    <a:lnTo>
                      <a:pt x="50" y="209"/>
                    </a:lnTo>
                    <a:lnTo>
                      <a:pt x="42" y="209"/>
                    </a:lnTo>
                    <a:lnTo>
                      <a:pt x="34" y="208"/>
                    </a:lnTo>
                    <a:lnTo>
                      <a:pt x="26" y="206"/>
                    </a:lnTo>
                    <a:lnTo>
                      <a:pt x="19" y="204"/>
                    </a:lnTo>
                    <a:lnTo>
                      <a:pt x="11" y="202"/>
                    </a:lnTo>
                    <a:lnTo>
                      <a:pt x="5" y="198"/>
                    </a:lnTo>
                    <a:lnTo>
                      <a:pt x="3" y="195"/>
                    </a:lnTo>
                    <a:lnTo>
                      <a:pt x="1" y="191"/>
                    </a:lnTo>
                    <a:lnTo>
                      <a:pt x="0" y="188"/>
                    </a:lnTo>
                    <a:lnTo>
                      <a:pt x="1" y="184"/>
                    </a:lnTo>
                    <a:lnTo>
                      <a:pt x="3" y="180"/>
                    </a:lnTo>
                    <a:lnTo>
                      <a:pt x="5" y="179"/>
                    </a:lnTo>
                    <a:lnTo>
                      <a:pt x="8" y="177"/>
                    </a:lnTo>
                    <a:lnTo>
                      <a:pt x="11" y="177"/>
                    </a:lnTo>
                    <a:lnTo>
                      <a:pt x="13" y="177"/>
                    </a:lnTo>
                    <a:lnTo>
                      <a:pt x="18" y="178"/>
                    </a:lnTo>
                    <a:lnTo>
                      <a:pt x="21" y="180"/>
                    </a:lnTo>
                    <a:lnTo>
                      <a:pt x="26" y="182"/>
                    </a:lnTo>
                    <a:lnTo>
                      <a:pt x="30" y="183"/>
                    </a:lnTo>
                    <a:lnTo>
                      <a:pt x="36" y="185"/>
                    </a:lnTo>
                    <a:lnTo>
                      <a:pt x="42" y="186"/>
                    </a:lnTo>
                    <a:lnTo>
                      <a:pt x="50" y="187"/>
                    </a:lnTo>
                    <a:lnTo>
                      <a:pt x="50" y="123"/>
                    </a:lnTo>
                    <a:lnTo>
                      <a:pt x="32" y="116"/>
                    </a:lnTo>
                    <a:lnTo>
                      <a:pt x="24" y="111"/>
                    </a:lnTo>
                    <a:lnTo>
                      <a:pt x="17" y="106"/>
                    </a:lnTo>
                    <a:lnTo>
                      <a:pt x="12" y="102"/>
                    </a:lnTo>
                    <a:lnTo>
                      <a:pt x="8" y="97"/>
                    </a:lnTo>
                    <a:lnTo>
                      <a:pt x="5" y="92"/>
                    </a:lnTo>
                    <a:lnTo>
                      <a:pt x="2" y="83"/>
                    </a:lnTo>
                    <a:lnTo>
                      <a:pt x="1" y="71"/>
                    </a:lnTo>
                    <a:lnTo>
                      <a:pt x="2" y="57"/>
                    </a:lnTo>
                    <a:lnTo>
                      <a:pt x="6" y="46"/>
                    </a:lnTo>
                    <a:lnTo>
                      <a:pt x="15" y="35"/>
                    </a:lnTo>
                    <a:lnTo>
                      <a:pt x="24" y="28"/>
                    </a:lnTo>
                    <a:lnTo>
                      <a:pt x="36" y="23"/>
                    </a:lnTo>
                    <a:lnTo>
                      <a:pt x="50" y="21"/>
                    </a:lnTo>
                    <a:lnTo>
                      <a:pt x="50" y="7"/>
                    </a:lnTo>
                    <a:lnTo>
                      <a:pt x="50" y="5"/>
                    </a:lnTo>
                    <a:lnTo>
                      <a:pt x="52" y="2"/>
                    </a:lnTo>
                    <a:lnTo>
                      <a:pt x="55" y="1"/>
                    </a:lnTo>
                    <a:lnTo>
                      <a:pt x="58" y="0"/>
                    </a:lnTo>
                    <a:close/>
                  </a:path>
                </a:pathLst>
              </a:custGeom>
              <a:solidFill>
                <a:schemeClr val="bg1">
                  <a:lumMod val="9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1" name="Group 134">
            <a:extLst>
              <a:ext uri="{FF2B5EF4-FFF2-40B4-BE49-F238E27FC236}">
                <a16:creationId xmlns:a16="http://schemas.microsoft.com/office/drawing/2014/main" id="{00000000-0008-0000-0000-000015000000}"/>
              </a:ext>
            </a:extLst>
          </xdr:cNvPr>
          <xdr:cNvGrpSpPr/>
        </xdr:nvGrpSpPr>
        <xdr:grpSpPr>
          <a:xfrm>
            <a:off x="6902155" y="1849790"/>
            <a:ext cx="464343" cy="464343"/>
            <a:chOff x="2970213" y="1606550"/>
            <a:chExt cx="1301750" cy="1301750"/>
          </a:xfrm>
        </xdr:grpSpPr>
        <xdr:sp macro="" textlink="">
          <xdr:nvSpPr>
            <xdr:cNvPr id="56" name="Freeform 107">
              <a:extLst>
                <a:ext uri="{FF2B5EF4-FFF2-40B4-BE49-F238E27FC236}">
                  <a16:creationId xmlns:a16="http://schemas.microsoft.com/office/drawing/2014/main" id="{00000000-0008-0000-0000-000038000000}"/>
                </a:ext>
              </a:extLst>
            </xdr:cNvPr>
            <xdr:cNvSpPr>
              <a:spLocks/>
            </xdr:cNvSpPr>
          </xdr:nvSpPr>
          <xdr:spPr bwMode="auto">
            <a:xfrm>
              <a:off x="2970213" y="1606550"/>
              <a:ext cx="1301750" cy="1301750"/>
            </a:xfrm>
            <a:custGeom>
              <a:avLst/>
              <a:gdLst>
                <a:gd name="T0" fmla="*/ 409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1 w 820"/>
                <a:gd name="T19" fmla="*/ 218 h 820"/>
                <a:gd name="T20" fmla="*/ 792 w 820"/>
                <a:gd name="T21" fmla="*/ 262 h 820"/>
                <a:gd name="T22" fmla="*/ 807 w 820"/>
                <a:gd name="T23" fmla="*/ 309 h 820"/>
                <a:gd name="T24" fmla="*/ 817 w 820"/>
                <a:gd name="T25" fmla="*/ 358 h 820"/>
                <a:gd name="T26" fmla="*/ 820 w 820"/>
                <a:gd name="T27" fmla="*/ 410 h 820"/>
                <a:gd name="T28" fmla="*/ 817 w 820"/>
                <a:gd name="T29" fmla="*/ 461 h 820"/>
                <a:gd name="T30" fmla="*/ 807 w 820"/>
                <a:gd name="T31" fmla="*/ 511 h 820"/>
                <a:gd name="T32" fmla="*/ 792 w 820"/>
                <a:gd name="T33" fmla="*/ 558 h 820"/>
                <a:gd name="T34" fmla="*/ 771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09 w 820"/>
                <a:gd name="T53" fmla="*/ 820 h 820"/>
                <a:gd name="T54" fmla="*/ 358 w 820"/>
                <a:gd name="T55" fmla="*/ 817 h 820"/>
                <a:gd name="T56" fmla="*/ 309 w 820"/>
                <a:gd name="T57" fmla="*/ 808 h 820"/>
                <a:gd name="T58" fmla="*/ 262 w 820"/>
                <a:gd name="T59" fmla="*/ 793 h 820"/>
                <a:gd name="T60" fmla="*/ 217 w 820"/>
                <a:gd name="T61" fmla="*/ 772 h 820"/>
                <a:gd name="T62" fmla="*/ 175 w 820"/>
                <a:gd name="T63" fmla="*/ 746 h 820"/>
                <a:gd name="T64" fmla="*/ 137 w 820"/>
                <a:gd name="T65" fmla="*/ 717 h 820"/>
                <a:gd name="T66" fmla="*/ 104 w 820"/>
                <a:gd name="T67" fmla="*/ 683 h 820"/>
                <a:gd name="T68" fmla="*/ 74 w 820"/>
                <a:gd name="T69" fmla="*/ 644 h 820"/>
                <a:gd name="T70" fmla="*/ 48 w 820"/>
                <a:gd name="T71" fmla="*/ 603 h 820"/>
                <a:gd name="T72" fmla="*/ 28 w 820"/>
                <a:gd name="T73" fmla="*/ 558 h 820"/>
                <a:gd name="T74" fmla="*/ 12 w 820"/>
                <a:gd name="T75" fmla="*/ 511 h 820"/>
                <a:gd name="T76" fmla="*/ 3 w 820"/>
                <a:gd name="T77" fmla="*/ 461 h 820"/>
                <a:gd name="T78" fmla="*/ 0 w 820"/>
                <a:gd name="T79" fmla="*/ 410 h 820"/>
                <a:gd name="T80" fmla="*/ 3 w 820"/>
                <a:gd name="T81" fmla="*/ 358 h 820"/>
                <a:gd name="T82" fmla="*/ 12 w 820"/>
                <a:gd name="T83" fmla="*/ 309 h 820"/>
                <a:gd name="T84" fmla="*/ 28 w 820"/>
                <a:gd name="T85" fmla="*/ 262 h 820"/>
                <a:gd name="T86" fmla="*/ 48 w 820"/>
                <a:gd name="T87" fmla="*/ 218 h 820"/>
                <a:gd name="T88" fmla="*/ 74 w 820"/>
                <a:gd name="T89" fmla="*/ 176 h 820"/>
                <a:gd name="T90" fmla="*/ 104 w 820"/>
                <a:gd name="T91" fmla="*/ 138 h 820"/>
                <a:gd name="T92" fmla="*/ 137 w 820"/>
                <a:gd name="T93" fmla="*/ 104 h 820"/>
                <a:gd name="T94" fmla="*/ 175 w 820"/>
                <a:gd name="T95" fmla="*/ 73 h 820"/>
                <a:gd name="T96" fmla="*/ 217 w 820"/>
                <a:gd name="T97" fmla="*/ 48 h 820"/>
                <a:gd name="T98" fmla="*/ 262 w 820"/>
                <a:gd name="T99" fmla="*/ 28 h 820"/>
                <a:gd name="T100" fmla="*/ 309 w 820"/>
                <a:gd name="T101" fmla="*/ 12 h 820"/>
                <a:gd name="T102" fmla="*/ 358 w 820"/>
                <a:gd name="T103" fmla="*/ 3 h 820"/>
                <a:gd name="T104" fmla="*/ 409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09" y="0"/>
                  </a:moveTo>
                  <a:lnTo>
                    <a:pt x="462" y="3"/>
                  </a:lnTo>
                  <a:lnTo>
                    <a:pt x="511" y="12"/>
                  </a:lnTo>
                  <a:lnTo>
                    <a:pt x="558" y="28"/>
                  </a:lnTo>
                  <a:lnTo>
                    <a:pt x="602" y="48"/>
                  </a:lnTo>
                  <a:lnTo>
                    <a:pt x="644" y="73"/>
                  </a:lnTo>
                  <a:lnTo>
                    <a:pt x="682" y="104"/>
                  </a:lnTo>
                  <a:lnTo>
                    <a:pt x="716" y="138"/>
                  </a:lnTo>
                  <a:lnTo>
                    <a:pt x="746" y="176"/>
                  </a:lnTo>
                  <a:lnTo>
                    <a:pt x="771" y="218"/>
                  </a:lnTo>
                  <a:lnTo>
                    <a:pt x="792" y="262"/>
                  </a:lnTo>
                  <a:lnTo>
                    <a:pt x="807" y="309"/>
                  </a:lnTo>
                  <a:lnTo>
                    <a:pt x="817" y="358"/>
                  </a:lnTo>
                  <a:lnTo>
                    <a:pt x="820" y="410"/>
                  </a:lnTo>
                  <a:lnTo>
                    <a:pt x="817" y="461"/>
                  </a:lnTo>
                  <a:lnTo>
                    <a:pt x="807" y="511"/>
                  </a:lnTo>
                  <a:lnTo>
                    <a:pt x="792" y="558"/>
                  </a:lnTo>
                  <a:lnTo>
                    <a:pt x="771" y="603"/>
                  </a:lnTo>
                  <a:lnTo>
                    <a:pt x="746" y="644"/>
                  </a:lnTo>
                  <a:lnTo>
                    <a:pt x="716" y="683"/>
                  </a:lnTo>
                  <a:lnTo>
                    <a:pt x="682" y="717"/>
                  </a:lnTo>
                  <a:lnTo>
                    <a:pt x="644" y="746"/>
                  </a:lnTo>
                  <a:lnTo>
                    <a:pt x="602" y="772"/>
                  </a:lnTo>
                  <a:lnTo>
                    <a:pt x="558" y="793"/>
                  </a:lnTo>
                  <a:lnTo>
                    <a:pt x="511" y="808"/>
                  </a:lnTo>
                  <a:lnTo>
                    <a:pt x="462" y="817"/>
                  </a:lnTo>
                  <a:lnTo>
                    <a:pt x="409" y="820"/>
                  </a:lnTo>
                  <a:lnTo>
                    <a:pt x="358" y="817"/>
                  </a:lnTo>
                  <a:lnTo>
                    <a:pt x="309" y="808"/>
                  </a:lnTo>
                  <a:lnTo>
                    <a:pt x="262" y="793"/>
                  </a:lnTo>
                  <a:lnTo>
                    <a:pt x="217" y="772"/>
                  </a:lnTo>
                  <a:lnTo>
                    <a:pt x="175" y="746"/>
                  </a:lnTo>
                  <a:lnTo>
                    <a:pt x="137" y="717"/>
                  </a:lnTo>
                  <a:lnTo>
                    <a:pt x="104" y="683"/>
                  </a:lnTo>
                  <a:lnTo>
                    <a:pt x="74" y="644"/>
                  </a:lnTo>
                  <a:lnTo>
                    <a:pt x="48" y="603"/>
                  </a:lnTo>
                  <a:lnTo>
                    <a:pt x="28" y="558"/>
                  </a:lnTo>
                  <a:lnTo>
                    <a:pt x="12" y="511"/>
                  </a:lnTo>
                  <a:lnTo>
                    <a:pt x="3" y="461"/>
                  </a:lnTo>
                  <a:lnTo>
                    <a:pt x="0" y="410"/>
                  </a:lnTo>
                  <a:lnTo>
                    <a:pt x="3" y="358"/>
                  </a:lnTo>
                  <a:lnTo>
                    <a:pt x="12" y="309"/>
                  </a:lnTo>
                  <a:lnTo>
                    <a:pt x="28" y="262"/>
                  </a:lnTo>
                  <a:lnTo>
                    <a:pt x="48" y="218"/>
                  </a:lnTo>
                  <a:lnTo>
                    <a:pt x="74" y="176"/>
                  </a:lnTo>
                  <a:lnTo>
                    <a:pt x="104" y="138"/>
                  </a:lnTo>
                  <a:lnTo>
                    <a:pt x="137" y="104"/>
                  </a:lnTo>
                  <a:lnTo>
                    <a:pt x="175" y="73"/>
                  </a:lnTo>
                  <a:lnTo>
                    <a:pt x="217" y="48"/>
                  </a:lnTo>
                  <a:lnTo>
                    <a:pt x="262" y="28"/>
                  </a:lnTo>
                  <a:lnTo>
                    <a:pt x="309" y="12"/>
                  </a:lnTo>
                  <a:lnTo>
                    <a:pt x="358" y="3"/>
                  </a:lnTo>
                  <a:lnTo>
                    <a:pt x="409"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57" name="Group 136">
              <a:extLst>
                <a:ext uri="{FF2B5EF4-FFF2-40B4-BE49-F238E27FC236}">
                  <a16:creationId xmlns:a16="http://schemas.microsoft.com/office/drawing/2014/main" id="{00000000-0008-0000-0000-000039000000}"/>
                </a:ext>
              </a:extLst>
            </xdr:cNvPr>
            <xdr:cNvGrpSpPr/>
          </xdr:nvGrpSpPr>
          <xdr:grpSpPr>
            <a:xfrm>
              <a:off x="3292476" y="1809750"/>
              <a:ext cx="661987" cy="914400"/>
              <a:chOff x="3292476" y="1809750"/>
              <a:chExt cx="661987" cy="914400"/>
            </a:xfrm>
          </xdr:grpSpPr>
          <xdr:sp macro="" textlink="">
            <xdr:nvSpPr>
              <xdr:cNvPr id="58" name="Rectangle 108">
                <a:extLst>
                  <a:ext uri="{FF2B5EF4-FFF2-40B4-BE49-F238E27FC236}">
                    <a16:creationId xmlns:a16="http://schemas.microsoft.com/office/drawing/2014/main" id="{00000000-0008-0000-0000-00003A000000}"/>
                  </a:ext>
                </a:extLst>
              </xdr:cNvPr>
              <xdr:cNvSpPr>
                <a:spLocks noChangeArrowheads="1"/>
              </xdr:cNvSpPr>
            </xdr:nvSpPr>
            <xdr:spPr bwMode="auto">
              <a:xfrm>
                <a:off x="3597276" y="2165350"/>
                <a:ext cx="52388" cy="519113"/>
              </a:xfrm>
              <a:prstGeom prst="rect">
                <a:avLst/>
              </a:prstGeom>
              <a:solidFill>
                <a:schemeClr val="bg2">
                  <a:lumMod val="7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9" name="Freeform 109">
                <a:extLst>
                  <a:ext uri="{FF2B5EF4-FFF2-40B4-BE49-F238E27FC236}">
                    <a16:creationId xmlns:a16="http://schemas.microsoft.com/office/drawing/2014/main" id="{00000000-0008-0000-0000-00003B000000}"/>
                  </a:ext>
                </a:extLst>
              </xdr:cNvPr>
              <xdr:cNvSpPr>
                <a:spLocks/>
              </xdr:cNvSpPr>
            </xdr:nvSpPr>
            <xdr:spPr bwMode="auto">
              <a:xfrm>
                <a:off x="3781426" y="2236788"/>
                <a:ext cx="150813" cy="152400"/>
              </a:xfrm>
              <a:custGeom>
                <a:avLst/>
                <a:gdLst>
                  <a:gd name="T0" fmla="*/ 77 w 95"/>
                  <a:gd name="T1" fmla="*/ 0 h 96"/>
                  <a:gd name="T2" fmla="*/ 95 w 95"/>
                  <a:gd name="T3" fmla="*/ 0 h 96"/>
                  <a:gd name="T4" fmla="*/ 95 w 95"/>
                  <a:gd name="T5" fmla="*/ 96 h 96"/>
                  <a:gd name="T6" fmla="*/ 0 w 95"/>
                  <a:gd name="T7" fmla="*/ 96 h 96"/>
                  <a:gd name="T8" fmla="*/ 0 w 95"/>
                  <a:gd name="T9" fmla="*/ 70 h 96"/>
                  <a:gd name="T10" fmla="*/ 77 w 95"/>
                  <a:gd name="T11" fmla="*/ 70 h 96"/>
                  <a:gd name="T12" fmla="*/ 77 w 95"/>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5" h="96">
                    <a:moveTo>
                      <a:pt x="77" y="0"/>
                    </a:moveTo>
                    <a:lnTo>
                      <a:pt x="95" y="0"/>
                    </a:lnTo>
                    <a:lnTo>
                      <a:pt x="95" y="96"/>
                    </a:lnTo>
                    <a:lnTo>
                      <a:pt x="0" y="96"/>
                    </a:lnTo>
                    <a:lnTo>
                      <a:pt x="0" y="70"/>
                    </a:lnTo>
                    <a:lnTo>
                      <a:pt x="77" y="70"/>
                    </a:lnTo>
                    <a:lnTo>
                      <a:pt x="77"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0" name="Freeform 110">
                <a:extLst>
                  <a:ext uri="{FF2B5EF4-FFF2-40B4-BE49-F238E27FC236}">
                    <a16:creationId xmlns:a16="http://schemas.microsoft.com/office/drawing/2014/main" id="{00000000-0008-0000-0000-00003C000000}"/>
                  </a:ext>
                </a:extLst>
              </xdr:cNvPr>
              <xdr:cNvSpPr>
                <a:spLocks/>
              </xdr:cNvSpPr>
            </xdr:nvSpPr>
            <xdr:spPr bwMode="auto">
              <a:xfrm>
                <a:off x="3313113" y="2236788"/>
                <a:ext cx="152400" cy="152400"/>
              </a:xfrm>
              <a:custGeom>
                <a:avLst/>
                <a:gdLst>
                  <a:gd name="T0" fmla="*/ 0 w 96"/>
                  <a:gd name="T1" fmla="*/ 0 h 96"/>
                  <a:gd name="T2" fmla="*/ 19 w 96"/>
                  <a:gd name="T3" fmla="*/ 0 h 96"/>
                  <a:gd name="T4" fmla="*/ 19 w 96"/>
                  <a:gd name="T5" fmla="*/ 70 h 96"/>
                  <a:gd name="T6" fmla="*/ 96 w 96"/>
                  <a:gd name="T7" fmla="*/ 70 h 96"/>
                  <a:gd name="T8" fmla="*/ 96 w 96"/>
                  <a:gd name="T9" fmla="*/ 96 h 96"/>
                  <a:gd name="T10" fmla="*/ 0 w 96"/>
                  <a:gd name="T11" fmla="*/ 96 h 96"/>
                  <a:gd name="T12" fmla="*/ 0 w 96"/>
                  <a:gd name="T13" fmla="*/ 0 h 96"/>
                </a:gdLst>
                <a:ahLst/>
                <a:cxnLst>
                  <a:cxn ang="0">
                    <a:pos x="T0" y="T1"/>
                  </a:cxn>
                  <a:cxn ang="0">
                    <a:pos x="T2" y="T3"/>
                  </a:cxn>
                  <a:cxn ang="0">
                    <a:pos x="T4" y="T5"/>
                  </a:cxn>
                  <a:cxn ang="0">
                    <a:pos x="T6" y="T7"/>
                  </a:cxn>
                  <a:cxn ang="0">
                    <a:pos x="T8" y="T9"/>
                  </a:cxn>
                  <a:cxn ang="0">
                    <a:pos x="T10" y="T11"/>
                  </a:cxn>
                  <a:cxn ang="0">
                    <a:pos x="T12" y="T13"/>
                  </a:cxn>
                </a:cxnLst>
                <a:rect l="0" t="0" r="r" b="b"/>
                <a:pathLst>
                  <a:path w="96" h="96">
                    <a:moveTo>
                      <a:pt x="0" y="0"/>
                    </a:moveTo>
                    <a:lnTo>
                      <a:pt x="19" y="0"/>
                    </a:lnTo>
                    <a:lnTo>
                      <a:pt x="19" y="70"/>
                    </a:lnTo>
                    <a:lnTo>
                      <a:pt x="96" y="70"/>
                    </a:lnTo>
                    <a:lnTo>
                      <a:pt x="96" y="96"/>
                    </a:lnTo>
                    <a:lnTo>
                      <a:pt x="0" y="96"/>
                    </a:lnTo>
                    <a:lnTo>
                      <a:pt x="0"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1" name="Rectangle 111">
                <a:extLst>
                  <a:ext uri="{FF2B5EF4-FFF2-40B4-BE49-F238E27FC236}">
                    <a16:creationId xmlns:a16="http://schemas.microsoft.com/office/drawing/2014/main" id="{00000000-0008-0000-0000-00003D000000}"/>
                  </a:ext>
                </a:extLst>
              </xdr:cNvPr>
              <xdr:cNvSpPr>
                <a:spLocks noChangeArrowheads="1"/>
              </xdr:cNvSpPr>
            </xdr:nvSpPr>
            <xdr:spPr bwMode="auto">
              <a:xfrm>
                <a:off x="3384551" y="2328863"/>
                <a:ext cx="477838" cy="90488"/>
              </a:xfrm>
              <a:prstGeom prst="rect">
                <a:avLst/>
              </a:prstGeom>
              <a:solidFill>
                <a:schemeClr val="accent4"/>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2" name="Freeform 112">
                <a:extLst>
                  <a:ext uri="{FF2B5EF4-FFF2-40B4-BE49-F238E27FC236}">
                    <a16:creationId xmlns:a16="http://schemas.microsoft.com/office/drawing/2014/main" id="{00000000-0008-0000-0000-00003E000000}"/>
                  </a:ext>
                </a:extLst>
              </xdr:cNvPr>
              <xdr:cNvSpPr>
                <a:spLocks/>
              </xdr:cNvSpPr>
            </xdr:nvSpPr>
            <xdr:spPr bwMode="auto">
              <a:xfrm>
                <a:off x="3390901" y="1809750"/>
                <a:ext cx="476250" cy="417513"/>
              </a:xfrm>
              <a:custGeom>
                <a:avLst/>
                <a:gdLst>
                  <a:gd name="T0" fmla="*/ 0 w 300"/>
                  <a:gd name="T1" fmla="*/ 0 h 263"/>
                  <a:gd name="T2" fmla="*/ 300 w 300"/>
                  <a:gd name="T3" fmla="*/ 0 h 263"/>
                  <a:gd name="T4" fmla="*/ 268 w 300"/>
                  <a:gd name="T5" fmla="*/ 263 h 263"/>
                  <a:gd name="T6" fmla="*/ 31 w 300"/>
                  <a:gd name="T7" fmla="*/ 263 h 263"/>
                  <a:gd name="T8" fmla="*/ 0 w 300"/>
                  <a:gd name="T9" fmla="*/ 0 h 263"/>
                </a:gdLst>
                <a:ahLst/>
                <a:cxnLst>
                  <a:cxn ang="0">
                    <a:pos x="T0" y="T1"/>
                  </a:cxn>
                  <a:cxn ang="0">
                    <a:pos x="T2" y="T3"/>
                  </a:cxn>
                  <a:cxn ang="0">
                    <a:pos x="T4" y="T5"/>
                  </a:cxn>
                  <a:cxn ang="0">
                    <a:pos x="T6" y="T7"/>
                  </a:cxn>
                  <a:cxn ang="0">
                    <a:pos x="T8" y="T9"/>
                  </a:cxn>
                </a:cxnLst>
                <a:rect l="0" t="0" r="r" b="b"/>
                <a:pathLst>
                  <a:path w="300" h="263">
                    <a:moveTo>
                      <a:pt x="0" y="0"/>
                    </a:moveTo>
                    <a:lnTo>
                      <a:pt x="300" y="0"/>
                    </a:lnTo>
                    <a:lnTo>
                      <a:pt x="268" y="263"/>
                    </a:lnTo>
                    <a:lnTo>
                      <a:pt x="31" y="263"/>
                    </a:lnTo>
                    <a:lnTo>
                      <a:pt x="0"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3" name="Freeform 113">
                <a:extLst>
                  <a:ext uri="{FF2B5EF4-FFF2-40B4-BE49-F238E27FC236}">
                    <a16:creationId xmlns:a16="http://schemas.microsoft.com/office/drawing/2014/main" id="{00000000-0008-0000-0000-00003F000000}"/>
                  </a:ext>
                </a:extLst>
              </xdr:cNvPr>
              <xdr:cNvSpPr>
                <a:spLocks/>
              </xdr:cNvSpPr>
            </xdr:nvSpPr>
            <xdr:spPr bwMode="auto">
              <a:xfrm>
                <a:off x="3590926" y="1985963"/>
                <a:ext cx="76200" cy="77788"/>
              </a:xfrm>
              <a:custGeom>
                <a:avLst/>
                <a:gdLst>
                  <a:gd name="T0" fmla="*/ 23 w 48"/>
                  <a:gd name="T1" fmla="*/ 0 h 49"/>
                  <a:gd name="T2" fmla="*/ 34 w 48"/>
                  <a:gd name="T3" fmla="*/ 2 h 49"/>
                  <a:gd name="T4" fmla="*/ 41 w 48"/>
                  <a:gd name="T5" fmla="*/ 7 h 49"/>
                  <a:gd name="T6" fmla="*/ 46 w 48"/>
                  <a:gd name="T7" fmla="*/ 15 h 49"/>
                  <a:gd name="T8" fmla="*/ 48 w 48"/>
                  <a:gd name="T9" fmla="*/ 25 h 49"/>
                  <a:gd name="T10" fmla="*/ 46 w 48"/>
                  <a:gd name="T11" fmla="*/ 34 h 49"/>
                  <a:gd name="T12" fmla="*/ 41 w 48"/>
                  <a:gd name="T13" fmla="*/ 41 h 49"/>
                  <a:gd name="T14" fmla="*/ 34 w 48"/>
                  <a:gd name="T15" fmla="*/ 47 h 49"/>
                  <a:gd name="T16" fmla="*/ 23 w 48"/>
                  <a:gd name="T17" fmla="*/ 49 h 49"/>
                  <a:gd name="T18" fmla="*/ 14 w 48"/>
                  <a:gd name="T19" fmla="*/ 47 h 49"/>
                  <a:gd name="T20" fmla="*/ 7 w 48"/>
                  <a:gd name="T21" fmla="*/ 41 h 49"/>
                  <a:gd name="T22" fmla="*/ 2 w 48"/>
                  <a:gd name="T23" fmla="*/ 34 h 49"/>
                  <a:gd name="T24" fmla="*/ 0 w 48"/>
                  <a:gd name="T25" fmla="*/ 25 h 49"/>
                  <a:gd name="T26" fmla="*/ 2 w 48"/>
                  <a:gd name="T27" fmla="*/ 15 h 49"/>
                  <a:gd name="T28" fmla="*/ 7 w 48"/>
                  <a:gd name="T29" fmla="*/ 7 h 49"/>
                  <a:gd name="T30" fmla="*/ 14 w 48"/>
                  <a:gd name="T31" fmla="*/ 2 h 49"/>
                  <a:gd name="T32" fmla="*/ 23 w 48"/>
                  <a:gd name="T33"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8" h="49">
                    <a:moveTo>
                      <a:pt x="23" y="0"/>
                    </a:moveTo>
                    <a:lnTo>
                      <a:pt x="34" y="2"/>
                    </a:lnTo>
                    <a:lnTo>
                      <a:pt x="41" y="7"/>
                    </a:lnTo>
                    <a:lnTo>
                      <a:pt x="46" y="15"/>
                    </a:lnTo>
                    <a:lnTo>
                      <a:pt x="48" y="25"/>
                    </a:lnTo>
                    <a:lnTo>
                      <a:pt x="46" y="34"/>
                    </a:lnTo>
                    <a:lnTo>
                      <a:pt x="41" y="41"/>
                    </a:lnTo>
                    <a:lnTo>
                      <a:pt x="34" y="47"/>
                    </a:lnTo>
                    <a:lnTo>
                      <a:pt x="23" y="49"/>
                    </a:lnTo>
                    <a:lnTo>
                      <a:pt x="14" y="47"/>
                    </a:lnTo>
                    <a:lnTo>
                      <a:pt x="7" y="41"/>
                    </a:lnTo>
                    <a:lnTo>
                      <a:pt x="2" y="34"/>
                    </a:lnTo>
                    <a:lnTo>
                      <a:pt x="0" y="25"/>
                    </a:lnTo>
                    <a:lnTo>
                      <a:pt x="2" y="15"/>
                    </a:lnTo>
                    <a:lnTo>
                      <a:pt x="7" y="7"/>
                    </a:lnTo>
                    <a:lnTo>
                      <a:pt x="14" y="2"/>
                    </a:lnTo>
                    <a:lnTo>
                      <a:pt x="23"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4" name="Freeform 114">
                <a:extLst>
                  <a:ext uri="{FF2B5EF4-FFF2-40B4-BE49-F238E27FC236}">
                    <a16:creationId xmlns:a16="http://schemas.microsoft.com/office/drawing/2014/main" id="{00000000-0008-0000-0000-000040000000}"/>
                  </a:ext>
                </a:extLst>
              </xdr:cNvPr>
              <xdr:cNvSpPr>
                <a:spLocks/>
              </xdr:cNvSpPr>
            </xdr:nvSpPr>
            <xdr:spPr bwMode="auto">
              <a:xfrm>
                <a:off x="3292476" y="2206625"/>
                <a:ext cx="71438" cy="100013"/>
              </a:xfrm>
              <a:custGeom>
                <a:avLst/>
                <a:gdLst>
                  <a:gd name="T0" fmla="*/ 22 w 45"/>
                  <a:gd name="T1" fmla="*/ 0 h 63"/>
                  <a:gd name="T2" fmla="*/ 24 w 45"/>
                  <a:gd name="T3" fmla="*/ 0 h 63"/>
                  <a:gd name="T4" fmla="*/ 34 w 45"/>
                  <a:gd name="T5" fmla="*/ 3 h 63"/>
                  <a:gd name="T6" fmla="*/ 42 w 45"/>
                  <a:gd name="T7" fmla="*/ 11 h 63"/>
                  <a:gd name="T8" fmla="*/ 45 w 45"/>
                  <a:gd name="T9" fmla="*/ 21 h 63"/>
                  <a:gd name="T10" fmla="*/ 45 w 45"/>
                  <a:gd name="T11" fmla="*/ 42 h 63"/>
                  <a:gd name="T12" fmla="*/ 42 w 45"/>
                  <a:gd name="T13" fmla="*/ 53 h 63"/>
                  <a:gd name="T14" fmla="*/ 34 w 45"/>
                  <a:gd name="T15" fmla="*/ 61 h 63"/>
                  <a:gd name="T16" fmla="*/ 24 w 45"/>
                  <a:gd name="T17" fmla="*/ 63 h 63"/>
                  <a:gd name="T18" fmla="*/ 22 w 45"/>
                  <a:gd name="T19" fmla="*/ 63 h 63"/>
                  <a:gd name="T20" fmla="*/ 11 w 45"/>
                  <a:gd name="T21" fmla="*/ 61 h 63"/>
                  <a:gd name="T22" fmla="*/ 3 w 45"/>
                  <a:gd name="T23" fmla="*/ 53 h 63"/>
                  <a:gd name="T24" fmla="*/ 0 w 45"/>
                  <a:gd name="T25" fmla="*/ 42 h 63"/>
                  <a:gd name="T26" fmla="*/ 0 w 45"/>
                  <a:gd name="T27" fmla="*/ 21 h 63"/>
                  <a:gd name="T28" fmla="*/ 3 w 45"/>
                  <a:gd name="T29" fmla="*/ 11 h 63"/>
                  <a:gd name="T30" fmla="*/ 11 w 45"/>
                  <a:gd name="T31" fmla="*/ 3 h 63"/>
                  <a:gd name="T32" fmla="*/ 22 w 45"/>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5" h="63">
                    <a:moveTo>
                      <a:pt x="22" y="0"/>
                    </a:moveTo>
                    <a:lnTo>
                      <a:pt x="24" y="0"/>
                    </a:lnTo>
                    <a:lnTo>
                      <a:pt x="34" y="3"/>
                    </a:lnTo>
                    <a:lnTo>
                      <a:pt x="42" y="11"/>
                    </a:lnTo>
                    <a:lnTo>
                      <a:pt x="45" y="21"/>
                    </a:lnTo>
                    <a:lnTo>
                      <a:pt x="45" y="42"/>
                    </a:lnTo>
                    <a:lnTo>
                      <a:pt x="42" y="53"/>
                    </a:lnTo>
                    <a:lnTo>
                      <a:pt x="34" y="61"/>
                    </a:lnTo>
                    <a:lnTo>
                      <a:pt x="24" y="63"/>
                    </a:lnTo>
                    <a:lnTo>
                      <a:pt x="22" y="63"/>
                    </a:lnTo>
                    <a:lnTo>
                      <a:pt x="11" y="61"/>
                    </a:lnTo>
                    <a:lnTo>
                      <a:pt x="3" y="53"/>
                    </a:lnTo>
                    <a:lnTo>
                      <a:pt x="0" y="42"/>
                    </a:lnTo>
                    <a:lnTo>
                      <a:pt x="0" y="21"/>
                    </a:lnTo>
                    <a:lnTo>
                      <a:pt x="3" y="11"/>
                    </a:lnTo>
                    <a:lnTo>
                      <a:pt x="11"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5" name="Freeform 115">
                <a:extLst>
                  <a:ext uri="{FF2B5EF4-FFF2-40B4-BE49-F238E27FC236}">
                    <a16:creationId xmlns:a16="http://schemas.microsoft.com/office/drawing/2014/main" id="{00000000-0008-0000-0000-000041000000}"/>
                  </a:ext>
                </a:extLst>
              </xdr:cNvPr>
              <xdr:cNvSpPr>
                <a:spLocks/>
              </xdr:cNvSpPr>
            </xdr:nvSpPr>
            <xdr:spPr bwMode="auto">
              <a:xfrm>
                <a:off x="3881438" y="2206625"/>
                <a:ext cx="73025" cy="100013"/>
              </a:xfrm>
              <a:custGeom>
                <a:avLst/>
                <a:gdLst>
                  <a:gd name="T0" fmla="*/ 22 w 46"/>
                  <a:gd name="T1" fmla="*/ 0 h 63"/>
                  <a:gd name="T2" fmla="*/ 24 w 46"/>
                  <a:gd name="T3" fmla="*/ 0 h 63"/>
                  <a:gd name="T4" fmla="*/ 34 w 46"/>
                  <a:gd name="T5" fmla="*/ 3 h 63"/>
                  <a:gd name="T6" fmla="*/ 42 w 46"/>
                  <a:gd name="T7" fmla="*/ 11 h 63"/>
                  <a:gd name="T8" fmla="*/ 46 w 46"/>
                  <a:gd name="T9" fmla="*/ 21 h 63"/>
                  <a:gd name="T10" fmla="*/ 46 w 46"/>
                  <a:gd name="T11" fmla="*/ 42 h 63"/>
                  <a:gd name="T12" fmla="*/ 42 w 46"/>
                  <a:gd name="T13" fmla="*/ 53 h 63"/>
                  <a:gd name="T14" fmla="*/ 34 w 46"/>
                  <a:gd name="T15" fmla="*/ 61 h 63"/>
                  <a:gd name="T16" fmla="*/ 24 w 46"/>
                  <a:gd name="T17" fmla="*/ 63 h 63"/>
                  <a:gd name="T18" fmla="*/ 22 w 46"/>
                  <a:gd name="T19" fmla="*/ 63 h 63"/>
                  <a:gd name="T20" fmla="*/ 12 w 46"/>
                  <a:gd name="T21" fmla="*/ 61 h 63"/>
                  <a:gd name="T22" fmla="*/ 4 w 46"/>
                  <a:gd name="T23" fmla="*/ 53 h 63"/>
                  <a:gd name="T24" fmla="*/ 0 w 46"/>
                  <a:gd name="T25" fmla="*/ 42 h 63"/>
                  <a:gd name="T26" fmla="*/ 0 w 46"/>
                  <a:gd name="T27" fmla="*/ 21 h 63"/>
                  <a:gd name="T28" fmla="*/ 4 w 46"/>
                  <a:gd name="T29" fmla="*/ 11 h 63"/>
                  <a:gd name="T30" fmla="*/ 12 w 46"/>
                  <a:gd name="T31" fmla="*/ 3 h 63"/>
                  <a:gd name="T32" fmla="*/ 22 w 46"/>
                  <a:gd name="T33" fmla="*/ 0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6" h="63">
                    <a:moveTo>
                      <a:pt x="22" y="0"/>
                    </a:moveTo>
                    <a:lnTo>
                      <a:pt x="24" y="0"/>
                    </a:lnTo>
                    <a:lnTo>
                      <a:pt x="34" y="3"/>
                    </a:lnTo>
                    <a:lnTo>
                      <a:pt x="42" y="11"/>
                    </a:lnTo>
                    <a:lnTo>
                      <a:pt x="46" y="21"/>
                    </a:lnTo>
                    <a:lnTo>
                      <a:pt x="46" y="42"/>
                    </a:lnTo>
                    <a:lnTo>
                      <a:pt x="42" y="53"/>
                    </a:lnTo>
                    <a:lnTo>
                      <a:pt x="34" y="61"/>
                    </a:lnTo>
                    <a:lnTo>
                      <a:pt x="24" y="63"/>
                    </a:lnTo>
                    <a:lnTo>
                      <a:pt x="22" y="63"/>
                    </a:lnTo>
                    <a:lnTo>
                      <a:pt x="12" y="61"/>
                    </a:lnTo>
                    <a:lnTo>
                      <a:pt x="4" y="53"/>
                    </a:lnTo>
                    <a:lnTo>
                      <a:pt x="0" y="42"/>
                    </a:lnTo>
                    <a:lnTo>
                      <a:pt x="0" y="21"/>
                    </a:lnTo>
                    <a:lnTo>
                      <a:pt x="4" y="11"/>
                    </a:lnTo>
                    <a:lnTo>
                      <a:pt x="12" y="3"/>
                    </a:lnTo>
                    <a:lnTo>
                      <a:pt x="22" y="0"/>
                    </a:lnTo>
                    <a:close/>
                  </a:path>
                </a:pathLst>
              </a:custGeom>
              <a:solidFill>
                <a:schemeClr val="accent4"/>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6" name="Freeform 116">
                <a:extLst>
                  <a:ext uri="{FF2B5EF4-FFF2-40B4-BE49-F238E27FC236}">
                    <a16:creationId xmlns:a16="http://schemas.microsoft.com/office/drawing/2014/main" id="{00000000-0008-0000-0000-000042000000}"/>
                  </a:ext>
                </a:extLst>
              </xdr:cNvPr>
              <xdr:cNvSpPr>
                <a:spLocks/>
              </xdr:cNvSpPr>
            </xdr:nvSpPr>
            <xdr:spPr bwMode="auto">
              <a:xfrm>
                <a:off x="3405188" y="2563813"/>
                <a:ext cx="438150" cy="60325"/>
              </a:xfrm>
              <a:custGeom>
                <a:avLst/>
                <a:gdLst>
                  <a:gd name="T0" fmla="*/ 38 w 276"/>
                  <a:gd name="T1" fmla="*/ 0 h 38"/>
                  <a:gd name="T2" fmla="*/ 239 w 276"/>
                  <a:gd name="T3" fmla="*/ 0 h 38"/>
                  <a:gd name="T4" fmla="*/ 250 w 276"/>
                  <a:gd name="T5" fmla="*/ 2 h 38"/>
                  <a:gd name="T6" fmla="*/ 260 w 276"/>
                  <a:gd name="T7" fmla="*/ 7 h 38"/>
                  <a:gd name="T8" fmla="*/ 269 w 276"/>
                  <a:gd name="T9" fmla="*/ 16 h 38"/>
                  <a:gd name="T10" fmla="*/ 274 w 276"/>
                  <a:gd name="T11" fmla="*/ 26 h 38"/>
                  <a:gd name="T12" fmla="*/ 276 w 276"/>
                  <a:gd name="T13" fmla="*/ 38 h 38"/>
                  <a:gd name="T14" fmla="*/ 250 w 276"/>
                  <a:gd name="T15" fmla="*/ 38 h 38"/>
                  <a:gd name="T16" fmla="*/ 250 w 276"/>
                  <a:gd name="T17" fmla="*/ 33 h 38"/>
                  <a:gd name="T18" fmla="*/ 248 w 276"/>
                  <a:gd name="T19" fmla="*/ 30 h 38"/>
                  <a:gd name="T20" fmla="*/ 245 w 276"/>
                  <a:gd name="T21" fmla="*/ 27 h 38"/>
                  <a:gd name="T22" fmla="*/ 242 w 276"/>
                  <a:gd name="T23" fmla="*/ 25 h 38"/>
                  <a:gd name="T24" fmla="*/ 239 w 276"/>
                  <a:gd name="T25" fmla="*/ 24 h 38"/>
                  <a:gd name="T26" fmla="*/ 38 w 276"/>
                  <a:gd name="T27" fmla="*/ 24 h 38"/>
                  <a:gd name="T28" fmla="*/ 34 w 276"/>
                  <a:gd name="T29" fmla="*/ 25 h 38"/>
                  <a:gd name="T30" fmla="*/ 31 w 276"/>
                  <a:gd name="T31" fmla="*/ 27 h 38"/>
                  <a:gd name="T32" fmla="*/ 29 w 276"/>
                  <a:gd name="T33" fmla="*/ 30 h 38"/>
                  <a:gd name="T34" fmla="*/ 27 w 276"/>
                  <a:gd name="T35" fmla="*/ 33 h 38"/>
                  <a:gd name="T36" fmla="*/ 26 w 276"/>
                  <a:gd name="T37" fmla="*/ 38 h 38"/>
                  <a:gd name="T38" fmla="*/ 0 w 276"/>
                  <a:gd name="T39" fmla="*/ 38 h 38"/>
                  <a:gd name="T40" fmla="*/ 3 w 276"/>
                  <a:gd name="T41" fmla="*/ 23 h 38"/>
                  <a:gd name="T42" fmla="*/ 11 w 276"/>
                  <a:gd name="T43" fmla="*/ 11 h 38"/>
                  <a:gd name="T44" fmla="*/ 23 w 276"/>
                  <a:gd name="T45" fmla="*/ 3 h 38"/>
                  <a:gd name="T46" fmla="*/ 38 w 276"/>
                  <a:gd name="T47"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76" h="38">
                    <a:moveTo>
                      <a:pt x="38" y="0"/>
                    </a:moveTo>
                    <a:lnTo>
                      <a:pt x="239" y="0"/>
                    </a:lnTo>
                    <a:lnTo>
                      <a:pt x="250" y="2"/>
                    </a:lnTo>
                    <a:lnTo>
                      <a:pt x="260" y="7"/>
                    </a:lnTo>
                    <a:lnTo>
                      <a:pt x="269" y="16"/>
                    </a:lnTo>
                    <a:lnTo>
                      <a:pt x="274" y="26"/>
                    </a:lnTo>
                    <a:lnTo>
                      <a:pt x="276" y="38"/>
                    </a:lnTo>
                    <a:lnTo>
                      <a:pt x="250" y="38"/>
                    </a:lnTo>
                    <a:lnTo>
                      <a:pt x="250" y="33"/>
                    </a:lnTo>
                    <a:lnTo>
                      <a:pt x="248" y="30"/>
                    </a:lnTo>
                    <a:lnTo>
                      <a:pt x="245" y="27"/>
                    </a:lnTo>
                    <a:lnTo>
                      <a:pt x="242" y="25"/>
                    </a:lnTo>
                    <a:lnTo>
                      <a:pt x="239" y="24"/>
                    </a:lnTo>
                    <a:lnTo>
                      <a:pt x="38" y="24"/>
                    </a:lnTo>
                    <a:lnTo>
                      <a:pt x="34" y="25"/>
                    </a:lnTo>
                    <a:lnTo>
                      <a:pt x="31" y="27"/>
                    </a:lnTo>
                    <a:lnTo>
                      <a:pt x="29" y="30"/>
                    </a:lnTo>
                    <a:lnTo>
                      <a:pt x="27" y="33"/>
                    </a:lnTo>
                    <a:lnTo>
                      <a:pt x="26" y="38"/>
                    </a:lnTo>
                    <a:lnTo>
                      <a:pt x="0" y="38"/>
                    </a:lnTo>
                    <a:lnTo>
                      <a:pt x="3" y="23"/>
                    </a:lnTo>
                    <a:lnTo>
                      <a:pt x="11" y="11"/>
                    </a:lnTo>
                    <a:lnTo>
                      <a:pt x="23" y="3"/>
                    </a:lnTo>
                    <a:lnTo>
                      <a:pt x="38" y="0"/>
                    </a:lnTo>
                    <a:close/>
                  </a:path>
                </a:pathLst>
              </a:custGeom>
              <a:solidFill>
                <a:schemeClr val="bg2">
                  <a:lumMod val="7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7" name="Freeform 117">
                <a:extLst>
                  <a:ext uri="{FF2B5EF4-FFF2-40B4-BE49-F238E27FC236}">
                    <a16:creationId xmlns:a16="http://schemas.microsoft.com/office/drawing/2014/main" id="{00000000-0008-0000-0000-000043000000}"/>
                  </a:ext>
                </a:extLst>
              </xdr:cNvPr>
              <xdr:cNvSpPr>
                <a:spLocks/>
              </xdr:cNvSpPr>
            </xdr:nvSpPr>
            <xdr:spPr bwMode="auto">
              <a:xfrm>
                <a:off x="3395663" y="2613025"/>
                <a:ext cx="50800" cy="71438"/>
              </a:xfrm>
              <a:custGeom>
                <a:avLst/>
                <a:gdLst>
                  <a:gd name="T0" fmla="*/ 15 w 32"/>
                  <a:gd name="T1" fmla="*/ 0 h 45"/>
                  <a:gd name="T2" fmla="*/ 19 w 32"/>
                  <a:gd name="T3" fmla="*/ 0 h 45"/>
                  <a:gd name="T4" fmla="*/ 23 w 32"/>
                  <a:gd name="T5" fmla="*/ 2 h 45"/>
                  <a:gd name="T6" fmla="*/ 26 w 32"/>
                  <a:gd name="T7" fmla="*/ 5 h 45"/>
                  <a:gd name="T8" fmla="*/ 29 w 32"/>
                  <a:gd name="T9" fmla="*/ 8 h 45"/>
                  <a:gd name="T10" fmla="*/ 30 w 32"/>
                  <a:gd name="T11" fmla="*/ 12 h 45"/>
                  <a:gd name="T12" fmla="*/ 32 w 32"/>
                  <a:gd name="T13" fmla="*/ 16 h 45"/>
                  <a:gd name="T14" fmla="*/ 32 w 32"/>
                  <a:gd name="T15" fmla="*/ 29 h 45"/>
                  <a:gd name="T16" fmla="*/ 30 w 32"/>
                  <a:gd name="T17" fmla="*/ 33 h 45"/>
                  <a:gd name="T18" fmla="*/ 29 w 32"/>
                  <a:gd name="T19" fmla="*/ 37 h 45"/>
                  <a:gd name="T20" fmla="*/ 26 w 32"/>
                  <a:gd name="T21" fmla="*/ 40 h 45"/>
                  <a:gd name="T22" fmla="*/ 23 w 32"/>
                  <a:gd name="T23" fmla="*/ 43 h 45"/>
                  <a:gd name="T24" fmla="*/ 19 w 32"/>
                  <a:gd name="T25" fmla="*/ 45 h 45"/>
                  <a:gd name="T26" fmla="*/ 15 w 32"/>
                  <a:gd name="T27" fmla="*/ 45 h 45"/>
                  <a:gd name="T28" fmla="*/ 11 w 32"/>
                  <a:gd name="T29" fmla="*/ 45 h 45"/>
                  <a:gd name="T30" fmla="*/ 7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7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19" y="0"/>
                    </a:lnTo>
                    <a:lnTo>
                      <a:pt x="23" y="2"/>
                    </a:lnTo>
                    <a:lnTo>
                      <a:pt x="26" y="5"/>
                    </a:lnTo>
                    <a:lnTo>
                      <a:pt x="29" y="8"/>
                    </a:lnTo>
                    <a:lnTo>
                      <a:pt x="30" y="12"/>
                    </a:lnTo>
                    <a:lnTo>
                      <a:pt x="32" y="16"/>
                    </a:lnTo>
                    <a:lnTo>
                      <a:pt x="32" y="29"/>
                    </a:lnTo>
                    <a:lnTo>
                      <a:pt x="30" y="33"/>
                    </a:lnTo>
                    <a:lnTo>
                      <a:pt x="29" y="37"/>
                    </a:lnTo>
                    <a:lnTo>
                      <a:pt x="26" y="40"/>
                    </a:lnTo>
                    <a:lnTo>
                      <a:pt x="23" y="43"/>
                    </a:lnTo>
                    <a:lnTo>
                      <a:pt x="19" y="45"/>
                    </a:lnTo>
                    <a:lnTo>
                      <a:pt x="15" y="45"/>
                    </a:lnTo>
                    <a:lnTo>
                      <a:pt x="11" y="45"/>
                    </a:lnTo>
                    <a:lnTo>
                      <a:pt x="7" y="43"/>
                    </a:lnTo>
                    <a:lnTo>
                      <a:pt x="4" y="40"/>
                    </a:lnTo>
                    <a:lnTo>
                      <a:pt x="2" y="37"/>
                    </a:lnTo>
                    <a:lnTo>
                      <a:pt x="0" y="33"/>
                    </a:lnTo>
                    <a:lnTo>
                      <a:pt x="0" y="29"/>
                    </a:lnTo>
                    <a:lnTo>
                      <a:pt x="0" y="16"/>
                    </a:lnTo>
                    <a:lnTo>
                      <a:pt x="0" y="12"/>
                    </a:lnTo>
                    <a:lnTo>
                      <a:pt x="2" y="8"/>
                    </a:lnTo>
                    <a:lnTo>
                      <a:pt x="4" y="5"/>
                    </a:lnTo>
                    <a:lnTo>
                      <a:pt x="7"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8" name="Freeform 118">
                <a:extLst>
                  <a:ext uri="{FF2B5EF4-FFF2-40B4-BE49-F238E27FC236}">
                    <a16:creationId xmlns:a16="http://schemas.microsoft.com/office/drawing/2014/main" id="{00000000-0008-0000-0000-000044000000}"/>
                  </a:ext>
                </a:extLst>
              </xdr:cNvPr>
              <xdr:cNvSpPr>
                <a:spLocks/>
              </xdr:cNvSpPr>
            </xdr:nvSpPr>
            <xdr:spPr bwMode="auto">
              <a:xfrm>
                <a:off x="3597276" y="2654300"/>
                <a:ext cx="52388" cy="69850"/>
              </a:xfrm>
              <a:custGeom>
                <a:avLst/>
                <a:gdLst>
                  <a:gd name="T0" fmla="*/ 16 w 33"/>
                  <a:gd name="T1" fmla="*/ 0 h 44"/>
                  <a:gd name="T2" fmla="*/ 20 w 33"/>
                  <a:gd name="T3" fmla="*/ 0 h 44"/>
                  <a:gd name="T4" fmla="*/ 25 w 33"/>
                  <a:gd name="T5" fmla="*/ 2 h 44"/>
                  <a:gd name="T6" fmla="*/ 28 w 33"/>
                  <a:gd name="T7" fmla="*/ 4 h 44"/>
                  <a:gd name="T8" fmla="*/ 30 w 33"/>
                  <a:gd name="T9" fmla="*/ 7 h 44"/>
                  <a:gd name="T10" fmla="*/ 32 w 33"/>
                  <a:gd name="T11" fmla="*/ 11 h 44"/>
                  <a:gd name="T12" fmla="*/ 33 w 33"/>
                  <a:gd name="T13" fmla="*/ 15 h 44"/>
                  <a:gd name="T14" fmla="*/ 33 w 33"/>
                  <a:gd name="T15" fmla="*/ 29 h 44"/>
                  <a:gd name="T16" fmla="*/ 32 w 33"/>
                  <a:gd name="T17" fmla="*/ 33 h 44"/>
                  <a:gd name="T18" fmla="*/ 30 w 33"/>
                  <a:gd name="T19" fmla="*/ 37 h 44"/>
                  <a:gd name="T20" fmla="*/ 28 w 33"/>
                  <a:gd name="T21" fmla="*/ 40 h 44"/>
                  <a:gd name="T22" fmla="*/ 25 w 33"/>
                  <a:gd name="T23" fmla="*/ 42 h 44"/>
                  <a:gd name="T24" fmla="*/ 20 w 33"/>
                  <a:gd name="T25" fmla="*/ 44 h 44"/>
                  <a:gd name="T26" fmla="*/ 16 w 33"/>
                  <a:gd name="T27" fmla="*/ 44 h 44"/>
                  <a:gd name="T28" fmla="*/ 12 w 33"/>
                  <a:gd name="T29" fmla="*/ 44 h 44"/>
                  <a:gd name="T30" fmla="*/ 8 w 33"/>
                  <a:gd name="T31" fmla="*/ 42 h 44"/>
                  <a:gd name="T32" fmla="*/ 5 w 33"/>
                  <a:gd name="T33" fmla="*/ 40 h 44"/>
                  <a:gd name="T34" fmla="*/ 2 w 33"/>
                  <a:gd name="T35" fmla="*/ 37 h 44"/>
                  <a:gd name="T36" fmla="*/ 1 w 33"/>
                  <a:gd name="T37" fmla="*/ 33 h 44"/>
                  <a:gd name="T38" fmla="*/ 0 w 33"/>
                  <a:gd name="T39" fmla="*/ 29 h 44"/>
                  <a:gd name="T40" fmla="*/ 0 w 33"/>
                  <a:gd name="T41" fmla="*/ 15 h 44"/>
                  <a:gd name="T42" fmla="*/ 1 w 33"/>
                  <a:gd name="T43" fmla="*/ 11 h 44"/>
                  <a:gd name="T44" fmla="*/ 2 w 33"/>
                  <a:gd name="T45" fmla="*/ 7 h 44"/>
                  <a:gd name="T46" fmla="*/ 5 w 33"/>
                  <a:gd name="T47" fmla="*/ 4 h 44"/>
                  <a:gd name="T48" fmla="*/ 8 w 33"/>
                  <a:gd name="T49" fmla="*/ 2 h 44"/>
                  <a:gd name="T50" fmla="*/ 12 w 33"/>
                  <a:gd name="T51" fmla="*/ 0 h 44"/>
                  <a:gd name="T52" fmla="*/ 16 w 33"/>
                  <a:gd name="T53"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3" h="44">
                    <a:moveTo>
                      <a:pt x="16" y="0"/>
                    </a:moveTo>
                    <a:lnTo>
                      <a:pt x="20" y="0"/>
                    </a:lnTo>
                    <a:lnTo>
                      <a:pt x="25" y="2"/>
                    </a:lnTo>
                    <a:lnTo>
                      <a:pt x="28" y="4"/>
                    </a:lnTo>
                    <a:lnTo>
                      <a:pt x="30" y="7"/>
                    </a:lnTo>
                    <a:lnTo>
                      <a:pt x="32" y="11"/>
                    </a:lnTo>
                    <a:lnTo>
                      <a:pt x="33" y="15"/>
                    </a:lnTo>
                    <a:lnTo>
                      <a:pt x="33" y="29"/>
                    </a:lnTo>
                    <a:lnTo>
                      <a:pt x="32" y="33"/>
                    </a:lnTo>
                    <a:lnTo>
                      <a:pt x="30" y="37"/>
                    </a:lnTo>
                    <a:lnTo>
                      <a:pt x="28" y="40"/>
                    </a:lnTo>
                    <a:lnTo>
                      <a:pt x="25" y="42"/>
                    </a:lnTo>
                    <a:lnTo>
                      <a:pt x="20" y="44"/>
                    </a:lnTo>
                    <a:lnTo>
                      <a:pt x="16" y="44"/>
                    </a:lnTo>
                    <a:lnTo>
                      <a:pt x="12" y="44"/>
                    </a:lnTo>
                    <a:lnTo>
                      <a:pt x="8" y="42"/>
                    </a:lnTo>
                    <a:lnTo>
                      <a:pt x="5" y="40"/>
                    </a:lnTo>
                    <a:lnTo>
                      <a:pt x="2" y="37"/>
                    </a:lnTo>
                    <a:lnTo>
                      <a:pt x="1" y="33"/>
                    </a:lnTo>
                    <a:lnTo>
                      <a:pt x="0" y="29"/>
                    </a:lnTo>
                    <a:lnTo>
                      <a:pt x="0" y="15"/>
                    </a:lnTo>
                    <a:lnTo>
                      <a:pt x="1" y="11"/>
                    </a:lnTo>
                    <a:lnTo>
                      <a:pt x="2" y="7"/>
                    </a:lnTo>
                    <a:lnTo>
                      <a:pt x="5" y="4"/>
                    </a:lnTo>
                    <a:lnTo>
                      <a:pt x="8" y="2"/>
                    </a:lnTo>
                    <a:lnTo>
                      <a:pt x="12" y="0"/>
                    </a:lnTo>
                    <a:lnTo>
                      <a:pt x="16"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69" name="Freeform 119">
                <a:extLst>
                  <a:ext uri="{FF2B5EF4-FFF2-40B4-BE49-F238E27FC236}">
                    <a16:creationId xmlns:a16="http://schemas.microsoft.com/office/drawing/2014/main" id="{00000000-0008-0000-0000-000045000000}"/>
                  </a:ext>
                </a:extLst>
              </xdr:cNvPr>
              <xdr:cNvSpPr>
                <a:spLocks/>
              </xdr:cNvSpPr>
            </xdr:nvSpPr>
            <xdr:spPr bwMode="auto">
              <a:xfrm>
                <a:off x="3790951" y="2613025"/>
                <a:ext cx="50800" cy="71438"/>
              </a:xfrm>
              <a:custGeom>
                <a:avLst/>
                <a:gdLst>
                  <a:gd name="T0" fmla="*/ 15 w 32"/>
                  <a:gd name="T1" fmla="*/ 0 h 45"/>
                  <a:gd name="T2" fmla="*/ 21 w 32"/>
                  <a:gd name="T3" fmla="*/ 0 h 45"/>
                  <a:gd name="T4" fmla="*/ 24 w 32"/>
                  <a:gd name="T5" fmla="*/ 2 h 45"/>
                  <a:gd name="T6" fmla="*/ 28 w 32"/>
                  <a:gd name="T7" fmla="*/ 5 h 45"/>
                  <a:gd name="T8" fmla="*/ 30 w 32"/>
                  <a:gd name="T9" fmla="*/ 8 h 45"/>
                  <a:gd name="T10" fmla="*/ 32 w 32"/>
                  <a:gd name="T11" fmla="*/ 12 h 45"/>
                  <a:gd name="T12" fmla="*/ 32 w 32"/>
                  <a:gd name="T13" fmla="*/ 16 h 45"/>
                  <a:gd name="T14" fmla="*/ 32 w 32"/>
                  <a:gd name="T15" fmla="*/ 29 h 45"/>
                  <a:gd name="T16" fmla="*/ 32 w 32"/>
                  <a:gd name="T17" fmla="*/ 33 h 45"/>
                  <a:gd name="T18" fmla="*/ 30 w 32"/>
                  <a:gd name="T19" fmla="*/ 37 h 45"/>
                  <a:gd name="T20" fmla="*/ 28 w 32"/>
                  <a:gd name="T21" fmla="*/ 40 h 45"/>
                  <a:gd name="T22" fmla="*/ 24 w 32"/>
                  <a:gd name="T23" fmla="*/ 43 h 45"/>
                  <a:gd name="T24" fmla="*/ 21 w 32"/>
                  <a:gd name="T25" fmla="*/ 45 h 45"/>
                  <a:gd name="T26" fmla="*/ 15 w 32"/>
                  <a:gd name="T27" fmla="*/ 45 h 45"/>
                  <a:gd name="T28" fmla="*/ 11 w 32"/>
                  <a:gd name="T29" fmla="*/ 45 h 45"/>
                  <a:gd name="T30" fmla="*/ 8 w 32"/>
                  <a:gd name="T31" fmla="*/ 43 h 45"/>
                  <a:gd name="T32" fmla="*/ 4 w 32"/>
                  <a:gd name="T33" fmla="*/ 40 h 45"/>
                  <a:gd name="T34" fmla="*/ 2 w 32"/>
                  <a:gd name="T35" fmla="*/ 37 h 45"/>
                  <a:gd name="T36" fmla="*/ 0 w 32"/>
                  <a:gd name="T37" fmla="*/ 33 h 45"/>
                  <a:gd name="T38" fmla="*/ 0 w 32"/>
                  <a:gd name="T39" fmla="*/ 29 h 45"/>
                  <a:gd name="T40" fmla="*/ 0 w 32"/>
                  <a:gd name="T41" fmla="*/ 16 h 45"/>
                  <a:gd name="T42" fmla="*/ 0 w 32"/>
                  <a:gd name="T43" fmla="*/ 12 h 45"/>
                  <a:gd name="T44" fmla="*/ 2 w 32"/>
                  <a:gd name="T45" fmla="*/ 8 h 45"/>
                  <a:gd name="T46" fmla="*/ 4 w 32"/>
                  <a:gd name="T47" fmla="*/ 5 h 45"/>
                  <a:gd name="T48" fmla="*/ 8 w 32"/>
                  <a:gd name="T49" fmla="*/ 2 h 45"/>
                  <a:gd name="T50" fmla="*/ 11 w 32"/>
                  <a:gd name="T51" fmla="*/ 0 h 45"/>
                  <a:gd name="T52" fmla="*/ 15 w 32"/>
                  <a:gd name="T53"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32" h="45">
                    <a:moveTo>
                      <a:pt x="15" y="0"/>
                    </a:moveTo>
                    <a:lnTo>
                      <a:pt x="21" y="0"/>
                    </a:lnTo>
                    <a:lnTo>
                      <a:pt x="24" y="2"/>
                    </a:lnTo>
                    <a:lnTo>
                      <a:pt x="28" y="5"/>
                    </a:lnTo>
                    <a:lnTo>
                      <a:pt x="30" y="8"/>
                    </a:lnTo>
                    <a:lnTo>
                      <a:pt x="32" y="12"/>
                    </a:lnTo>
                    <a:lnTo>
                      <a:pt x="32" y="16"/>
                    </a:lnTo>
                    <a:lnTo>
                      <a:pt x="32" y="29"/>
                    </a:lnTo>
                    <a:lnTo>
                      <a:pt x="32" y="33"/>
                    </a:lnTo>
                    <a:lnTo>
                      <a:pt x="30" y="37"/>
                    </a:lnTo>
                    <a:lnTo>
                      <a:pt x="28" y="40"/>
                    </a:lnTo>
                    <a:lnTo>
                      <a:pt x="24" y="43"/>
                    </a:lnTo>
                    <a:lnTo>
                      <a:pt x="21" y="45"/>
                    </a:lnTo>
                    <a:lnTo>
                      <a:pt x="15" y="45"/>
                    </a:lnTo>
                    <a:lnTo>
                      <a:pt x="11" y="45"/>
                    </a:lnTo>
                    <a:lnTo>
                      <a:pt x="8" y="43"/>
                    </a:lnTo>
                    <a:lnTo>
                      <a:pt x="4" y="40"/>
                    </a:lnTo>
                    <a:lnTo>
                      <a:pt x="2" y="37"/>
                    </a:lnTo>
                    <a:lnTo>
                      <a:pt x="0" y="33"/>
                    </a:lnTo>
                    <a:lnTo>
                      <a:pt x="0" y="29"/>
                    </a:lnTo>
                    <a:lnTo>
                      <a:pt x="0" y="16"/>
                    </a:lnTo>
                    <a:lnTo>
                      <a:pt x="0" y="12"/>
                    </a:lnTo>
                    <a:lnTo>
                      <a:pt x="2" y="8"/>
                    </a:lnTo>
                    <a:lnTo>
                      <a:pt x="4" y="5"/>
                    </a:lnTo>
                    <a:lnTo>
                      <a:pt x="8" y="2"/>
                    </a:lnTo>
                    <a:lnTo>
                      <a:pt x="11" y="0"/>
                    </a:lnTo>
                    <a:lnTo>
                      <a:pt x="15" y="0"/>
                    </a:lnTo>
                    <a:close/>
                  </a:path>
                </a:pathLst>
              </a:custGeom>
              <a:solidFill>
                <a:srgbClr val="F7FAFD"/>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grpSp>
        <xdr:nvGrpSpPr>
          <xdr:cNvPr id="22" name="Group 149">
            <a:extLst>
              <a:ext uri="{FF2B5EF4-FFF2-40B4-BE49-F238E27FC236}">
                <a16:creationId xmlns:a16="http://schemas.microsoft.com/office/drawing/2014/main" id="{00000000-0008-0000-0000-000016000000}"/>
              </a:ext>
            </a:extLst>
          </xdr:cNvPr>
          <xdr:cNvGrpSpPr/>
        </xdr:nvGrpSpPr>
        <xdr:grpSpPr>
          <a:xfrm>
            <a:off x="7871192" y="3137002"/>
            <a:ext cx="464343" cy="464343"/>
            <a:chOff x="5006976" y="1606550"/>
            <a:chExt cx="1301750" cy="1301750"/>
          </a:xfrm>
        </xdr:grpSpPr>
        <xdr:sp macro="" textlink="">
          <xdr:nvSpPr>
            <xdr:cNvPr id="38" name="Freeform 120">
              <a:extLst>
                <a:ext uri="{FF2B5EF4-FFF2-40B4-BE49-F238E27FC236}">
                  <a16:creationId xmlns:a16="http://schemas.microsoft.com/office/drawing/2014/main" id="{00000000-0008-0000-0000-000026000000}"/>
                </a:ext>
              </a:extLst>
            </xdr:cNvPr>
            <xdr:cNvSpPr>
              <a:spLocks/>
            </xdr:cNvSpPr>
          </xdr:nvSpPr>
          <xdr:spPr bwMode="auto">
            <a:xfrm>
              <a:off x="5006976" y="1606550"/>
              <a:ext cx="1301750" cy="1301750"/>
            </a:xfrm>
            <a:custGeom>
              <a:avLst/>
              <a:gdLst>
                <a:gd name="T0" fmla="*/ 410 w 820"/>
                <a:gd name="T1" fmla="*/ 0 h 820"/>
                <a:gd name="T2" fmla="*/ 462 w 820"/>
                <a:gd name="T3" fmla="*/ 3 h 820"/>
                <a:gd name="T4" fmla="*/ 511 w 820"/>
                <a:gd name="T5" fmla="*/ 12 h 820"/>
                <a:gd name="T6" fmla="*/ 558 w 820"/>
                <a:gd name="T7" fmla="*/ 28 h 820"/>
                <a:gd name="T8" fmla="*/ 602 w 820"/>
                <a:gd name="T9" fmla="*/ 48 h 820"/>
                <a:gd name="T10" fmla="*/ 644 w 820"/>
                <a:gd name="T11" fmla="*/ 73 h 820"/>
                <a:gd name="T12" fmla="*/ 682 w 820"/>
                <a:gd name="T13" fmla="*/ 104 h 820"/>
                <a:gd name="T14" fmla="*/ 716 w 820"/>
                <a:gd name="T15" fmla="*/ 138 h 820"/>
                <a:gd name="T16" fmla="*/ 746 w 820"/>
                <a:gd name="T17" fmla="*/ 176 h 820"/>
                <a:gd name="T18" fmla="*/ 772 w 820"/>
                <a:gd name="T19" fmla="*/ 218 h 820"/>
                <a:gd name="T20" fmla="*/ 792 w 820"/>
                <a:gd name="T21" fmla="*/ 262 h 820"/>
                <a:gd name="T22" fmla="*/ 808 w 820"/>
                <a:gd name="T23" fmla="*/ 309 h 820"/>
                <a:gd name="T24" fmla="*/ 817 w 820"/>
                <a:gd name="T25" fmla="*/ 358 h 820"/>
                <a:gd name="T26" fmla="*/ 820 w 820"/>
                <a:gd name="T27" fmla="*/ 410 h 820"/>
                <a:gd name="T28" fmla="*/ 817 w 820"/>
                <a:gd name="T29" fmla="*/ 461 h 820"/>
                <a:gd name="T30" fmla="*/ 808 w 820"/>
                <a:gd name="T31" fmla="*/ 511 h 820"/>
                <a:gd name="T32" fmla="*/ 792 w 820"/>
                <a:gd name="T33" fmla="*/ 558 h 820"/>
                <a:gd name="T34" fmla="*/ 772 w 820"/>
                <a:gd name="T35" fmla="*/ 603 h 820"/>
                <a:gd name="T36" fmla="*/ 746 w 820"/>
                <a:gd name="T37" fmla="*/ 644 h 820"/>
                <a:gd name="T38" fmla="*/ 716 w 820"/>
                <a:gd name="T39" fmla="*/ 683 h 820"/>
                <a:gd name="T40" fmla="*/ 682 w 820"/>
                <a:gd name="T41" fmla="*/ 717 h 820"/>
                <a:gd name="T42" fmla="*/ 644 w 820"/>
                <a:gd name="T43" fmla="*/ 746 h 820"/>
                <a:gd name="T44" fmla="*/ 602 w 820"/>
                <a:gd name="T45" fmla="*/ 772 h 820"/>
                <a:gd name="T46" fmla="*/ 558 w 820"/>
                <a:gd name="T47" fmla="*/ 793 h 820"/>
                <a:gd name="T48" fmla="*/ 511 w 820"/>
                <a:gd name="T49" fmla="*/ 808 h 820"/>
                <a:gd name="T50" fmla="*/ 462 w 820"/>
                <a:gd name="T51" fmla="*/ 817 h 820"/>
                <a:gd name="T52" fmla="*/ 410 w 820"/>
                <a:gd name="T53" fmla="*/ 820 h 820"/>
                <a:gd name="T54" fmla="*/ 358 w 820"/>
                <a:gd name="T55" fmla="*/ 817 h 820"/>
                <a:gd name="T56" fmla="*/ 309 w 820"/>
                <a:gd name="T57" fmla="*/ 808 h 820"/>
                <a:gd name="T58" fmla="*/ 262 w 820"/>
                <a:gd name="T59" fmla="*/ 793 h 820"/>
                <a:gd name="T60" fmla="*/ 218 w 820"/>
                <a:gd name="T61" fmla="*/ 772 h 820"/>
                <a:gd name="T62" fmla="*/ 176 w 820"/>
                <a:gd name="T63" fmla="*/ 746 h 820"/>
                <a:gd name="T64" fmla="*/ 138 w 820"/>
                <a:gd name="T65" fmla="*/ 717 h 820"/>
                <a:gd name="T66" fmla="*/ 104 w 820"/>
                <a:gd name="T67" fmla="*/ 683 h 820"/>
                <a:gd name="T68" fmla="*/ 74 w 820"/>
                <a:gd name="T69" fmla="*/ 644 h 820"/>
                <a:gd name="T70" fmla="*/ 48 w 820"/>
                <a:gd name="T71" fmla="*/ 603 h 820"/>
                <a:gd name="T72" fmla="*/ 28 w 820"/>
                <a:gd name="T73" fmla="*/ 558 h 820"/>
                <a:gd name="T74" fmla="*/ 13 w 820"/>
                <a:gd name="T75" fmla="*/ 511 h 820"/>
                <a:gd name="T76" fmla="*/ 3 w 820"/>
                <a:gd name="T77" fmla="*/ 461 h 820"/>
                <a:gd name="T78" fmla="*/ 0 w 820"/>
                <a:gd name="T79" fmla="*/ 410 h 820"/>
                <a:gd name="T80" fmla="*/ 3 w 820"/>
                <a:gd name="T81" fmla="*/ 358 h 820"/>
                <a:gd name="T82" fmla="*/ 13 w 820"/>
                <a:gd name="T83" fmla="*/ 309 h 820"/>
                <a:gd name="T84" fmla="*/ 28 w 820"/>
                <a:gd name="T85" fmla="*/ 262 h 820"/>
                <a:gd name="T86" fmla="*/ 48 w 820"/>
                <a:gd name="T87" fmla="*/ 218 h 820"/>
                <a:gd name="T88" fmla="*/ 74 w 820"/>
                <a:gd name="T89" fmla="*/ 176 h 820"/>
                <a:gd name="T90" fmla="*/ 104 w 820"/>
                <a:gd name="T91" fmla="*/ 138 h 820"/>
                <a:gd name="T92" fmla="*/ 138 w 820"/>
                <a:gd name="T93" fmla="*/ 104 h 820"/>
                <a:gd name="T94" fmla="*/ 176 w 820"/>
                <a:gd name="T95" fmla="*/ 73 h 820"/>
                <a:gd name="T96" fmla="*/ 218 w 820"/>
                <a:gd name="T97" fmla="*/ 48 h 820"/>
                <a:gd name="T98" fmla="*/ 262 w 820"/>
                <a:gd name="T99" fmla="*/ 28 h 820"/>
                <a:gd name="T100" fmla="*/ 309 w 820"/>
                <a:gd name="T101" fmla="*/ 12 h 820"/>
                <a:gd name="T102" fmla="*/ 358 w 820"/>
                <a:gd name="T103" fmla="*/ 3 h 820"/>
                <a:gd name="T104" fmla="*/ 410 w 820"/>
                <a:gd name="T105" fmla="*/ 0 h 8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820" h="820">
                  <a:moveTo>
                    <a:pt x="410" y="0"/>
                  </a:moveTo>
                  <a:lnTo>
                    <a:pt x="462" y="3"/>
                  </a:lnTo>
                  <a:lnTo>
                    <a:pt x="511" y="12"/>
                  </a:lnTo>
                  <a:lnTo>
                    <a:pt x="558" y="28"/>
                  </a:lnTo>
                  <a:lnTo>
                    <a:pt x="602" y="48"/>
                  </a:lnTo>
                  <a:lnTo>
                    <a:pt x="644" y="73"/>
                  </a:lnTo>
                  <a:lnTo>
                    <a:pt x="682" y="104"/>
                  </a:lnTo>
                  <a:lnTo>
                    <a:pt x="716" y="138"/>
                  </a:lnTo>
                  <a:lnTo>
                    <a:pt x="746" y="176"/>
                  </a:lnTo>
                  <a:lnTo>
                    <a:pt x="772" y="218"/>
                  </a:lnTo>
                  <a:lnTo>
                    <a:pt x="792" y="262"/>
                  </a:lnTo>
                  <a:lnTo>
                    <a:pt x="808" y="309"/>
                  </a:lnTo>
                  <a:lnTo>
                    <a:pt x="817" y="358"/>
                  </a:lnTo>
                  <a:lnTo>
                    <a:pt x="820" y="410"/>
                  </a:lnTo>
                  <a:lnTo>
                    <a:pt x="817" y="461"/>
                  </a:lnTo>
                  <a:lnTo>
                    <a:pt x="808" y="511"/>
                  </a:lnTo>
                  <a:lnTo>
                    <a:pt x="792" y="558"/>
                  </a:lnTo>
                  <a:lnTo>
                    <a:pt x="772" y="603"/>
                  </a:lnTo>
                  <a:lnTo>
                    <a:pt x="746" y="644"/>
                  </a:lnTo>
                  <a:lnTo>
                    <a:pt x="716" y="683"/>
                  </a:lnTo>
                  <a:lnTo>
                    <a:pt x="682" y="717"/>
                  </a:lnTo>
                  <a:lnTo>
                    <a:pt x="644" y="746"/>
                  </a:lnTo>
                  <a:lnTo>
                    <a:pt x="602" y="772"/>
                  </a:lnTo>
                  <a:lnTo>
                    <a:pt x="558" y="793"/>
                  </a:lnTo>
                  <a:lnTo>
                    <a:pt x="511" y="808"/>
                  </a:lnTo>
                  <a:lnTo>
                    <a:pt x="462" y="817"/>
                  </a:lnTo>
                  <a:lnTo>
                    <a:pt x="410" y="820"/>
                  </a:lnTo>
                  <a:lnTo>
                    <a:pt x="358" y="817"/>
                  </a:lnTo>
                  <a:lnTo>
                    <a:pt x="309" y="808"/>
                  </a:lnTo>
                  <a:lnTo>
                    <a:pt x="262" y="793"/>
                  </a:lnTo>
                  <a:lnTo>
                    <a:pt x="218" y="772"/>
                  </a:lnTo>
                  <a:lnTo>
                    <a:pt x="176" y="746"/>
                  </a:lnTo>
                  <a:lnTo>
                    <a:pt x="138" y="717"/>
                  </a:lnTo>
                  <a:lnTo>
                    <a:pt x="104" y="683"/>
                  </a:lnTo>
                  <a:lnTo>
                    <a:pt x="74" y="644"/>
                  </a:lnTo>
                  <a:lnTo>
                    <a:pt x="48" y="603"/>
                  </a:lnTo>
                  <a:lnTo>
                    <a:pt x="28" y="558"/>
                  </a:lnTo>
                  <a:lnTo>
                    <a:pt x="13" y="511"/>
                  </a:lnTo>
                  <a:lnTo>
                    <a:pt x="3" y="461"/>
                  </a:lnTo>
                  <a:lnTo>
                    <a:pt x="0" y="410"/>
                  </a:lnTo>
                  <a:lnTo>
                    <a:pt x="3" y="358"/>
                  </a:lnTo>
                  <a:lnTo>
                    <a:pt x="13" y="309"/>
                  </a:lnTo>
                  <a:lnTo>
                    <a:pt x="28" y="262"/>
                  </a:lnTo>
                  <a:lnTo>
                    <a:pt x="48" y="218"/>
                  </a:lnTo>
                  <a:lnTo>
                    <a:pt x="74" y="176"/>
                  </a:lnTo>
                  <a:lnTo>
                    <a:pt x="104" y="138"/>
                  </a:lnTo>
                  <a:lnTo>
                    <a:pt x="138" y="104"/>
                  </a:lnTo>
                  <a:lnTo>
                    <a:pt x="176" y="73"/>
                  </a:lnTo>
                  <a:lnTo>
                    <a:pt x="218" y="48"/>
                  </a:lnTo>
                  <a:lnTo>
                    <a:pt x="262" y="28"/>
                  </a:lnTo>
                  <a:lnTo>
                    <a:pt x="309" y="12"/>
                  </a:lnTo>
                  <a:lnTo>
                    <a:pt x="358" y="3"/>
                  </a:lnTo>
                  <a:lnTo>
                    <a:pt x="410" y="0"/>
                  </a:lnTo>
                  <a:close/>
                </a:path>
              </a:pathLst>
            </a:custGeom>
            <a:solidFill>
              <a:schemeClr val="bg1"/>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nvGrpSpPr>
            <xdr:cNvPr id="39" name="Group 151">
              <a:extLst>
                <a:ext uri="{FF2B5EF4-FFF2-40B4-BE49-F238E27FC236}">
                  <a16:creationId xmlns:a16="http://schemas.microsoft.com/office/drawing/2014/main" id="{00000000-0008-0000-0000-000027000000}"/>
                </a:ext>
              </a:extLst>
            </xdr:cNvPr>
            <xdr:cNvGrpSpPr/>
          </xdr:nvGrpSpPr>
          <xdr:grpSpPr>
            <a:xfrm>
              <a:off x="5351463" y="1881188"/>
              <a:ext cx="609600" cy="692150"/>
              <a:chOff x="5351463" y="1881188"/>
              <a:chExt cx="609600" cy="692150"/>
            </a:xfrm>
          </xdr:grpSpPr>
          <xdr:sp macro="" textlink="">
            <xdr:nvSpPr>
              <xdr:cNvPr id="40" name="Freeform 121">
                <a:extLst>
                  <a:ext uri="{FF2B5EF4-FFF2-40B4-BE49-F238E27FC236}">
                    <a16:creationId xmlns:a16="http://schemas.microsoft.com/office/drawing/2014/main" id="{00000000-0008-0000-0000-000028000000}"/>
                  </a:ext>
                </a:extLst>
              </xdr:cNvPr>
              <xdr:cNvSpPr>
                <a:spLocks/>
              </xdr:cNvSpPr>
            </xdr:nvSpPr>
            <xdr:spPr bwMode="auto">
              <a:xfrm>
                <a:off x="5351463" y="1943100"/>
                <a:ext cx="609600" cy="630238"/>
              </a:xfrm>
              <a:custGeom>
                <a:avLst/>
                <a:gdLst>
                  <a:gd name="T0" fmla="*/ 16 w 384"/>
                  <a:gd name="T1" fmla="*/ 0 h 397"/>
                  <a:gd name="T2" fmla="*/ 370 w 384"/>
                  <a:gd name="T3" fmla="*/ 0 h 397"/>
                  <a:gd name="T4" fmla="*/ 374 w 384"/>
                  <a:gd name="T5" fmla="*/ 0 h 397"/>
                  <a:gd name="T6" fmla="*/ 377 w 384"/>
                  <a:gd name="T7" fmla="*/ 2 h 397"/>
                  <a:gd name="T8" fmla="*/ 380 w 384"/>
                  <a:gd name="T9" fmla="*/ 4 h 397"/>
                  <a:gd name="T10" fmla="*/ 382 w 384"/>
                  <a:gd name="T11" fmla="*/ 7 h 397"/>
                  <a:gd name="T12" fmla="*/ 383 w 384"/>
                  <a:gd name="T13" fmla="*/ 11 h 397"/>
                  <a:gd name="T14" fmla="*/ 384 w 384"/>
                  <a:gd name="T15" fmla="*/ 15 h 397"/>
                  <a:gd name="T16" fmla="*/ 384 w 384"/>
                  <a:gd name="T17" fmla="*/ 381 h 397"/>
                  <a:gd name="T18" fmla="*/ 383 w 384"/>
                  <a:gd name="T19" fmla="*/ 385 h 397"/>
                  <a:gd name="T20" fmla="*/ 382 w 384"/>
                  <a:gd name="T21" fmla="*/ 389 h 397"/>
                  <a:gd name="T22" fmla="*/ 380 w 384"/>
                  <a:gd name="T23" fmla="*/ 392 h 397"/>
                  <a:gd name="T24" fmla="*/ 377 w 384"/>
                  <a:gd name="T25" fmla="*/ 395 h 397"/>
                  <a:gd name="T26" fmla="*/ 374 w 384"/>
                  <a:gd name="T27" fmla="*/ 396 h 397"/>
                  <a:gd name="T28" fmla="*/ 370 w 384"/>
                  <a:gd name="T29" fmla="*/ 397 h 397"/>
                  <a:gd name="T30" fmla="*/ 16 w 384"/>
                  <a:gd name="T31" fmla="*/ 397 h 397"/>
                  <a:gd name="T32" fmla="*/ 8 w 384"/>
                  <a:gd name="T33" fmla="*/ 395 h 397"/>
                  <a:gd name="T34" fmla="*/ 2 w 384"/>
                  <a:gd name="T35" fmla="*/ 389 h 397"/>
                  <a:gd name="T36" fmla="*/ 0 w 384"/>
                  <a:gd name="T37" fmla="*/ 381 h 397"/>
                  <a:gd name="T38" fmla="*/ 0 w 384"/>
                  <a:gd name="T39" fmla="*/ 15 h 397"/>
                  <a:gd name="T40" fmla="*/ 2 w 384"/>
                  <a:gd name="T41" fmla="*/ 7 h 397"/>
                  <a:gd name="T42" fmla="*/ 8 w 384"/>
                  <a:gd name="T43" fmla="*/ 2 h 397"/>
                  <a:gd name="T44" fmla="*/ 16 w 384"/>
                  <a:gd name="T45" fmla="*/ 0 h 3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397">
                    <a:moveTo>
                      <a:pt x="16" y="0"/>
                    </a:moveTo>
                    <a:lnTo>
                      <a:pt x="370" y="0"/>
                    </a:lnTo>
                    <a:lnTo>
                      <a:pt x="374" y="0"/>
                    </a:lnTo>
                    <a:lnTo>
                      <a:pt x="377" y="2"/>
                    </a:lnTo>
                    <a:lnTo>
                      <a:pt x="380" y="4"/>
                    </a:lnTo>
                    <a:lnTo>
                      <a:pt x="382" y="7"/>
                    </a:lnTo>
                    <a:lnTo>
                      <a:pt x="383" y="11"/>
                    </a:lnTo>
                    <a:lnTo>
                      <a:pt x="384" y="15"/>
                    </a:lnTo>
                    <a:lnTo>
                      <a:pt x="384" y="381"/>
                    </a:lnTo>
                    <a:lnTo>
                      <a:pt x="383" y="385"/>
                    </a:lnTo>
                    <a:lnTo>
                      <a:pt x="382" y="389"/>
                    </a:lnTo>
                    <a:lnTo>
                      <a:pt x="380" y="392"/>
                    </a:lnTo>
                    <a:lnTo>
                      <a:pt x="377" y="395"/>
                    </a:lnTo>
                    <a:lnTo>
                      <a:pt x="374" y="396"/>
                    </a:lnTo>
                    <a:lnTo>
                      <a:pt x="370" y="397"/>
                    </a:lnTo>
                    <a:lnTo>
                      <a:pt x="16" y="397"/>
                    </a:lnTo>
                    <a:lnTo>
                      <a:pt x="8" y="395"/>
                    </a:lnTo>
                    <a:lnTo>
                      <a:pt x="2" y="389"/>
                    </a:lnTo>
                    <a:lnTo>
                      <a:pt x="0" y="381"/>
                    </a:lnTo>
                    <a:lnTo>
                      <a:pt x="0" y="15"/>
                    </a:lnTo>
                    <a:lnTo>
                      <a:pt x="2" y="7"/>
                    </a:lnTo>
                    <a:lnTo>
                      <a:pt x="8" y="2"/>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1" name="Freeform 122">
                <a:extLst>
                  <a:ext uri="{FF2B5EF4-FFF2-40B4-BE49-F238E27FC236}">
                    <a16:creationId xmlns:a16="http://schemas.microsoft.com/office/drawing/2014/main" id="{00000000-0008-0000-0000-000029000000}"/>
                  </a:ext>
                </a:extLst>
              </xdr:cNvPr>
              <xdr:cNvSpPr>
                <a:spLocks/>
              </xdr:cNvSpPr>
            </xdr:nvSpPr>
            <xdr:spPr bwMode="auto">
              <a:xfrm>
                <a:off x="5351463" y="1943100"/>
                <a:ext cx="609600" cy="203200"/>
              </a:xfrm>
              <a:custGeom>
                <a:avLst/>
                <a:gdLst>
                  <a:gd name="T0" fmla="*/ 17 w 384"/>
                  <a:gd name="T1" fmla="*/ 0 h 128"/>
                  <a:gd name="T2" fmla="*/ 369 w 384"/>
                  <a:gd name="T3" fmla="*/ 0 h 128"/>
                  <a:gd name="T4" fmla="*/ 374 w 384"/>
                  <a:gd name="T5" fmla="*/ 0 h 128"/>
                  <a:gd name="T6" fmla="*/ 378 w 384"/>
                  <a:gd name="T7" fmla="*/ 1 h 128"/>
                  <a:gd name="T8" fmla="*/ 381 w 384"/>
                  <a:gd name="T9" fmla="*/ 3 h 128"/>
                  <a:gd name="T10" fmla="*/ 383 w 384"/>
                  <a:gd name="T11" fmla="*/ 5 h 128"/>
                  <a:gd name="T12" fmla="*/ 384 w 384"/>
                  <a:gd name="T13" fmla="*/ 7 h 128"/>
                  <a:gd name="T14" fmla="*/ 384 w 384"/>
                  <a:gd name="T15" fmla="*/ 119 h 128"/>
                  <a:gd name="T16" fmla="*/ 383 w 384"/>
                  <a:gd name="T17" fmla="*/ 120 h 128"/>
                  <a:gd name="T18" fmla="*/ 382 w 384"/>
                  <a:gd name="T19" fmla="*/ 122 h 128"/>
                  <a:gd name="T20" fmla="*/ 380 w 384"/>
                  <a:gd name="T21" fmla="*/ 124 h 128"/>
                  <a:gd name="T22" fmla="*/ 377 w 384"/>
                  <a:gd name="T23" fmla="*/ 126 h 128"/>
                  <a:gd name="T24" fmla="*/ 373 w 384"/>
                  <a:gd name="T25" fmla="*/ 127 h 128"/>
                  <a:gd name="T26" fmla="*/ 369 w 384"/>
                  <a:gd name="T27" fmla="*/ 128 h 128"/>
                  <a:gd name="T28" fmla="*/ 17 w 384"/>
                  <a:gd name="T29" fmla="*/ 128 h 128"/>
                  <a:gd name="T30" fmla="*/ 10 w 384"/>
                  <a:gd name="T31" fmla="*/ 127 h 128"/>
                  <a:gd name="T32" fmla="*/ 5 w 384"/>
                  <a:gd name="T33" fmla="*/ 124 h 128"/>
                  <a:gd name="T34" fmla="*/ 1 w 384"/>
                  <a:gd name="T35" fmla="*/ 121 h 128"/>
                  <a:gd name="T36" fmla="*/ 0 w 384"/>
                  <a:gd name="T37" fmla="*/ 119 h 128"/>
                  <a:gd name="T38" fmla="*/ 0 w 384"/>
                  <a:gd name="T39" fmla="*/ 7 h 128"/>
                  <a:gd name="T40" fmla="*/ 3 w 384"/>
                  <a:gd name="T41" fmla="*/ 4 h 128"/>
                  <a:gd name="T42" fmla="*/ 9 w 384"/>
                  <a:gd name="T43" fmla="*/ 1 h 128"/>
                  <a:gd name="T44" fmla="*/ 17 w 384"/>
                  <a:gd name="T45" fmla="*/ 0 h 1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384" h="128">
                    <a:moveTo>
                      <a:pt x="17" y="0"/>
                    </a:moveTo>
                    <a:lnTo>
                      <a:pt x="369" y="0"/>
                    </a:lnTo>
                    <a:lnTo>
                      <a:pt x="374" y="0"/>
                    </a:lnTo>
                    <a:lnTo>
                      <a:pt x="378" y="1"/>
                    </a:lnTo>
                    <a:lnTo>
                      <a:pt x="381" y="3"/>
                    </a:lnTo>
                    <a:lnTo>
                      <a:pt x="383" y="5"/>
                    </a:lnTo>
                    <a:lnTo>
                      <a:pt x="384" y="7"/>
                    </a:lnTo>
                    <a:lnTo>
                      <a:pt x="384" y="119"/>
                    </a:lnTo>
                    <a:lnTo>
                      <a:pt x="383" y="120"/>
                    </a:lnTo>
                    <a:lnTo>
                      <a:pt x="382" y="122"/>
                    </a:lnTo>
                    <a:lnTo>
                      <a:pt x="380" y="124"/>
                    </a:lnTo>
                    <a:lnTo>
                      <a:pt x="377" y="126"/>
                    </a:lnTo>
                    <a:lnTo>
                      <a:pt x="373" y="127"/>
                    </a:lnTo>
                    <a:lnTo>
                      <a:pt x="369" y="128"/>
                    </a:lnTo>
                    <a:lnTo>
                      <a:pt x="17" y="128"/>
                    </a:lnTo>
                    <a:lnTo>
                      <a:pt x="10" y="127"/>
                    </a:lnTo>
                    <a:lnTo>
                      <a:pt x="5" y="124"/>
                    </a:lnTo>
                    <a:lnTo>
                      <a:pt x="1" y="121"/>
                    </a:lnTo>
                    <a:lnTo>
                      <a:pt x="0" y="119"/>
                    </a:lnTo>
                    <a:lnTo>
                      <a:pt x="0" y="7"/>
                    </a:lnTo>
                    <a:lnTo>
                      <a:pt x="3" y="4"/>
                    </a:lnTo>
                    <a:lnTo>
                      <a:pt x="9" y="1"/>
                    </a:lnTo>
                    <a:lnTo>
                      <a:pt x="17" y="0"/>
                    </a:lnTo>
                    <a:close/>
                  </a:path>
                </a:pathLst>
              </a:custGeom>
              <a:solidFill>
                <a:schemeClr val="tx2"/>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2" name="Freeform 123">
                <a:extLst>
                  <a:ext uri="{FF2B5EF4-FFF2-40B4-BE49-F238E27FC236}">
                    <a16:creationId xmlns:a16="http://schemas.microsoft.com/office/drawing/2014/main" id="{00000000-0008-0000-0000-00002A000000}"/>
                  </a:ext>
                </a:extLst>
              </xdr:cNvPr>
              <xdr:cNvSpPr>
                <a:spLocks/>
              </xdr:cNvSpPr>
            </xdr:nvSpPr>
            <xdr:spPr bwMode="auto">
              <a:xfrm>
                <a:off x="5473701" y="1881188"/>
                <a:ext cx="71438" cy="152400"/>
              </a:xfrm>
              <a:custGeom>
                <a:avLst/>
                <a:gdLst>
                  <a:gd name="T0" fmla="*/ 15 w 45"/>
                  <a:gd name="T1" fmla="*/ 0 h 96"/>
                  <a:gd name="T2" fmla="*/ 29 w 45"/>
                  <a:gd name="T3" fmla="*/ 0 h 96"/>
                  <a:gd name="T4" fmla="*/ 34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4 w 45"/>
                  <a:gd name="T23" fmla="*/ 95 h 96"/>
                  <a:gd name="T24" fmla="*/ 29 w 45"/>
                  <a:gd name="T25" fmla="*/ 96 h 96"/>
                  <a:gd name="T26" fmla="*/ 15 w 45"/>
                  <a:gd name="T27" fmla="*/ 96 h 96"/>
                  <a:gd name="T28" fmla="*/ 10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0 w 45"/>
                  <a:gd name="T47" fmla="*/ 1 h 96"/>
                  <a:gd name="T48" fmla="*/ 15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5" y="0"/>
                    </a:moveTo>
                    <a:lnTo>
                      <a:pt x="29" y="0"/>
                    </a:lnTo>
                    <a:lnTo>
                      <a:pt x="34" y="1"/>
                    </a:lnTo>
                    <a:lnTo>
                      <a:pt x="39" y="3"/>
                    </a:lnTo>
                    <a:lnTo>
                      <a:pt x="42" y="6"/>
                    </a:lnTo>
                    <a:lnTo>
                      <a:pt x="44" y="10"/>
                    </a:lnTo>
                    <a:lnTo>
                      <a:pt x="45" y="15"/>
                    </a:lnTo>
                    <a:lnTo>
                      <a:pt x="45" y="81"/>
                    </a:lnTo>
                    <a:lnTo>
                      <a:pt x="44" y="86"/>
                    </a:lnTo>
                    <a:lnTo>
                      <a:pt x="42" y="90"/>
                    </a:lnTo>
                    <a:lnTo>
                      <a:pt x="39" y="93"/>
                    </a:lnTo>
                    <a:lnTo>
                      <a:pt x="34" y="95"/>
                    </a:lnTo>
                    <a:lnTo>
                      <a:pt x="29" y="96"/>
                    </a:lnTo>
                    <a:lnTo>
                      <a:pt x="15" y="96"/>
                    </a:lnTo>
                    <a:lnTo>
                      <a:pt x="10" y="95"/>
                    </a:lnTo>
                    <a:lnTo>
                      <a:pt x="6" y="93"/>
                    </a:lnTo>
                    <a:lnTo>
                      <a:pt x="3" y="90"/>
                    </a:lnTo>
                    <a:lnTo>
                      <a:pt x="1" y="86"/>
                    </a:lnTo>
                    <a:lnTo>
                      <a:pt x="0" y="81"/>
                    </a:lnTo>
                    <a:lnTo>
                      <a:pt x="0" y="15"/>
                    </a:lnTo>
                    <a:lnTo>
                      <a:pt x="1" y="10"/>
                    </a:lnTo>
                    <a:lnTo>
                      <a:pt x="3" y="6"/>
                    </a:lnTo>
                    <a:lnTo>
                      <a:pt x="6" y="3"/>
                    </a:lnTo>
                    <a:lnTo>
                      <a:pt x="10" y="1"/>
                    </a:lnTo>
                    <a:lnTo>
                      <a:pt x="15"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3" name="Freeform 124">
                <a:extLst>
                  <a:ext uri="{FF2B5EF4-FFF2-40B4-BE49-F238E27FC236}">
                    <a16:creationId xmlns:a16="http://schemas.microsoft.com/office/drawing/2014/main" id="{00000000-0008-0000-0000-00002B000000}"/>
                  </a:ext>
                </a:extLst>
              </xdr:cNvPr>
              <xdr:cNvSpPr>
                <a:spLocks/>
              </xdr:cNvSpPr>
            </xdr:nvSpPr>
            <xdr:spPr bwMode="auto">
              <a:xfrm>
                <a:off x="5767388" y="1881188"/>
                <a:ext cx="71438" cy="152400"/>
              </a:xfrm>
              <a:custGeom>
                <a:avLst/>
                <a:gdLst>
                  <a:gd name="T0" fmla="*/ 16 w 45"/>
                  <a:gd name="T1" fmla="*/ 0 h 96"/>
                  <a:gd name="T2" fmla="*/ 30 w 45"/>
                  <a:gd name="T3" fmla="*/ 0 h 96"/>
                  <a:gd name="T4" fmla="*/ 35 w 45"/>
                  <a:gd name="T5" fmla="*/ 1 h 96"/>
                  <a:gd name="T6" fmla="*/ 39 w 45"/>
                  <a:gd name="T7" fmla="*/ 3 h 96"/>
                  <a:gd name="T8" fmla="*/ 42 w 45"/>
                  <a:gd name="T9" fmla="*/ 6 h 96"/>
                  <a:gd name="T10" fmla="*/ 44 w 45"/>
                  <a:gd name="T11" fmla="*/ 10 h 96"/>
                  <a:gd name="T12" fmla="*/ 45 w 45"/>
                  <a:gd name="T13" fmla="*/ 15 h 96"/>
                  <a:gd name="T14" fmla="*/ 45 w 45"/>
                  <a:gd name="T15" fmla="*/ 81 h 96"/>
                  <a:gd name="T16" fmla="*/ 44 w 45"/>
                  <a:gd name="T17" fmla="*/ 86 h 96"/>
                  <a:gd name="T18" fmla="*/ 42 w 45"/>
                  <a:gd name="T19" fmla="*/ 90 h 96"/>
                  <a:gd name="T20" fmla="*/ 39 w 45"/>
                  <a:gd name="T21" fmla="*/ 93 h 96"/>
                  <a:gd name="T22" fmla="*/ 35 w 45"/>
                  <a:gd name="T23" fmla="*/ 95 h 96"/>
                  <a:gd name="T24" fmla="*/ 30 w 45"/>
                  <a:gd name="T25" fmla="*/ 96 h 96"/>
                  <a:gd name="T26" fmla="*/ 16 w 45"/>
                  <a:gd name="T27" fmla="*/ 96 h 96"/>
                  <a:gd name="T28" fmla="*/ 11 w 45"/>
                  <a:gd name="T29" fmla="*/ 95 h 96"/>
                  <a:gd name="T30" fmla="*/ 6 w 45"/>
                  <a:gd name="T31" fmla="*/ 93 h 96"/>
                  <a:gd name="T32" fmla="*/ 3 w 45"/>
                  <a:gd name="T33" fmla="*/ 90 h 96"/>
                  <a:gd name="T34" fmla="*/ 1 w 45"/>
                  <a:gd name="T35" fmla="*/ 86 h 96"/>
                  <a:gd name="T36" fmla="*/ 0 w 45"/>
                  <a:gd name="T37" fmla="*/ 81 h 96"/>
                  <a:gd name="T38" fmla="*/ 0 w 45"/>
                  <a:gd name="T39" fmla="*/ 15 h 96"/>
                  <a:gd name="T40" fmla="*/ 1 w 45"/>
                  <a:gd name="T41" fmla="*/ 10 h 96"/>
                  <a:gd name="T42" fmla="*/ 3 w 45"/>
                  <a:gd name="T43" fmla="*/ 6 h 96"/>
                  <a:gd name="T44" fmla="*/ 6 w 45"/>
                  <a:gd name="T45" fmla="*/ 3 h 96"/>
                  <a:gd name="T46" fmla="*/ 11 w 45"/>
                  <a:gd name="T47" fmla="*/ 1 h 96"/>
                  <a:gd name="T48" fmla="*/ 16 w 45"/>
                  <a:gd name="T49" fmla="*/ 0 h 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5" h="96">
                    <a:moveTo>
                      <a:pt x="16" y="0"/>
                    </a:moveTo>
                    <a:lnTo>
                      <a:pt x="30" y="0"/>
                    </a:lnTo>
                    <a:lnTo>
                      <a:pt x="35" y="1"/>
                    </a:lnTo>
                    <a:lnTo>
                      <a:pt x="39" y="3"/>
                    </a:lnTo>
                    <a:lnTo>
                      <a:pt x="42" y="6"/>
                    </a:lnTo>
                    <a:lnTo>
                      <a:pt x="44" y="10"/>
                    </a:lnTo>
                    <a:lnTo>
                      <a:pt x="45" y="15"/>
                    </a:lnTo>
                    <a:lnTo>
                      <a:pt x="45" y="81"/>
                    </a:lnTo>
                    <a:lnTo>
                      <a:pt x="44" y="86"/>
                    </a:lnTo>
                    <a:lnTo>
                      <a:pt x="42" y="90"/>
                    </a:lnTo>
                    <a:lnTo>
                      <a:pt x="39" y="93"/>
                    </a:lnTo>
                    <a:lnTo>
                      <a:pt x="35" y="95"/>
                    </a:lnTo>
                    <a:lnTo>
                      <a:pt x="30" y="96"/>
                    </a:lnTo>
                    <a:lnTo>
                      <a:pt x="16" y="96"/>
                    </a:lnTo>
                    <a:lnTo>
                      <a:pt x="11" y="95"/>
                    </a:lnTo>
                    <a:lnTo>
                      <a:pt x="6" y="93"/>
                    </a:lnTo>
                    <a:lnTo>
                      <a:pt x="3" y="90"/>
                    </a:lnTo>
                    <a:lnTo>
                      <a:pt x="1" y="86"/>
                    </a:lnTo>
                    <a:lnTo>
                      <a:pt x="0" y="81"/>
                    </a:lnTo>
                    <a:lnTo>
                      <a:pt x="0" y="15"/>
                    </a:lnTo>
                    <a:lnTo>
                      <a:pt x="1" y="10"/>
                    </a:lnTo>
                    <a:lnTo>
                      <a:pt x="3" y="6"/>
                    </a:lnTo>
                    <a:lnTo>
                      <a:pt x="6" y="3"/>
                    </a:lnTo>
                    <a:lnTo>
                      <a:pt x="11" y="1"/>
                    </a:lnTo>
                    <a:lnTo>
                      <a:pt x="16" y="0"/>
                    </a:lnTo>
                    <a:close/>
                  </a:path>
                </a:pathLst>
              </a:custGeom>
              <a:solidFill>
                <a:schemeClr val="bg1">
                  <a:lumMod val="85000"/>
                </a:schemeClr>
              </a:solidFill>
              <a:ln w="0">
                <a:noFill/>
                <a:prstDash val="solid"/>
                <a:round/>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4" name="Rectangle 125">
                <a:extLst>
                  <a:ext uri="{FF2B5EF4-FFF2-40B4-BE49-F238E27FC236}">
                    <a16:creationId xmlns:a16="http://schemas.microsoft.com/office/drawing/2014/main" id="{00000000-0008-0000-0000-00002C000000}"/>
                  </a:ext>
                </a:extLst>
              </xdr:cNvPr>
              <xdr:cNvSpPr>
                <a:spLocks noChangeArrowheads="1"/>
              </xdr:cNvSpPr>
            </xdr:nvSpPr>
            <xdr:spPr bwMode="auto">
              <a:xfrm>
                <a:off x="5391151"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5" name="Rectangle 126">
                <a:extLst>
                  <a:ext uri="{FF2B5EF4-FFF2-40B4-BE49-F238E27FC236}">
                    <a16:creationId xmlns:a16="http://schemas.microsoft.com/office/drawing/2014/main" id="{00000000-0008-0000-0000-00002D000000}"/>
                  </a:ext>
                </a:extLst>
              </xdr:cNvPr>
              <xdr:cNvSpPr>
                <a:spLocks noChangeArrowheads="1"/>
              </xdr:cNvSpPr>
            </xdr:nvSpPr>
            <xdr:spPr bwMode="auto">
              <a:xfrm>
                <a:off x="5534026" y="2187575"/>
                <a:ext cx="101600"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6" name="Rectangle 127">
                <a:extLst>
                  <a:ext uri="{FF2B5EF4-FFF2-40B4-BE49-F238E27FC236}">
                    <a16:creationId xmlns:a16="http://schemas.microsoft.com/office/drawing/2014/main" id="{00000000-0008-0000-0000-00002E000000}"/>
                  </a:ext>
                </a:extLst>
              </xdr:cNvPr>
              <xdr:cNvSpPr>
                <a:spLocks noChangeArrowheads="1"/>
              </xdr:cNvSpPr>
            </xdr:nvSpPr>
            <xdr:spPr bwMode="auto">
              <a:xfrm>
                <a:off x="5676901" y="2187575"/>
                <a:ext cx="100013"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7" name="Rectangle 128">
                <a:extLst>
                  <a:ext uri="{FF2B5EF4-FFF2-40B4-BE49-F238E27FC236}">
                    <a16:creationId xmlns:a16="http://schemas.microsoft.com/office/drawing/2014/main" id="{00000000-0008-0000-0000-00002F000000}"/>
                  </a:ext>
                </a:extLst>
              </xdr:cNvPr>
              <xdr:cNvSpPr>
                <a:spLocks noChangeArrowheads="1"/>
              </xdr:cNvSpPr>
            </xdr:nvSpPr>
            <xdr:spPr bwMode="auto">
              <a:xfrm>
                <a:off x="5818188" y="2187575"/>
                <a:ext cx="103188" cy="904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8" name="Rectangle 129">
                <a:extLst>
                  <a:ext uri="{FF2B5EF4-FFF2-40B4-BE49-F238E27FC236}">
                    <a16:creationId xmlns:a16="http://schemas.microsoft.com/office/drawing/2014/main" id="{00000000-0008-0000-0000-000030000000}"/>
                  </a:ext>
                </a:extLst>
              </xdr:cNvPr>
              <xdr:cNvSpPr>
                <a:spLocks noChangeArrowheads="1"/>
              </xdr:cNvSpPr>
            </xdr:nvSpPr>
            <xdr:spPr bwMode="auto">
              <a:xfrm>
                <a:off x="5391151"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49" name="Rectangle 130">
                <a:extLst>
                  <a:ext uri="{FF2B5EF4-FFF2-40B4-BE49-F238E27FC236}">
                    <a16:creationId xmlns:a16="http://schemas.microsoft.com/office/drawing/2014/main" id="{00000000-0008-0000-0000-000031000000}"/>
                  </a:ext>
                </a:extLst>
              </xdr:cNvPr>
              <xdr:cNvSpPr>
                <a:spLocks noChangeArrowheads="1"/>
              </xdr:cNvSpPr>
            </xdr:nvSpPr>
            <xdr:spPr bwMode="auto">
              <a:xfrm>
                <a:off x="5534026" y="2306638"/>
                <a:ext cx="101600"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0" name="Rectangle 131">
                <a:extLst>
                  <a:ext uri="{FF2B5EF4-FFF2-40B4-BE49-F238E27FC236}">
                    <a16:creationId xmlns:a16="http://schemas.microsoft.com/office/drawing/2014/main" id="{00000000-0008-0000-0000-000032000000}"/>
                  </a:ext>
                </a:extLst>
              </xdr:cNvPr>
              <xdr:cNvSpPr>
                <a:spLocks noChangeArrowheads="1"/>
              </xdr:cNvSpPr>
            </xdr:nvSpPr>
            <xdr:spPr bwMode="auto">
              <a:xfrm>
                <a:off x="5676901" y="2306638"/>
                <a:ext cx="100013"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1" name="Rectangle 132">
                <a:extLst>
                  <a:ext uri="{FF2B5EF4-FFF2-40B4-BE49-F238E27FC236}">
                    <a16:creationId xmlns:a16="http://schemas.microsoft.com/office/drawing/2014/main" id="{00000000-0008-0000-0000-000033000000}"/>
                  </a:ext>
                </a:extLst>
              </xdr:cNvPr>
              <xdr:cNvSpPr>
                <a:spLocks noChangeArrowheads="1"/>
              </xdr:cNvSpPr>
            </xdr:nvSpPr>
            <xdr:spPr bwMode="auto">
              <a:xfrm>
                <a:off x="5818188" y="2306638"/>
                <a:ext cx="103188" cy="103188"/>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2" name="Rectangle 133">
                <a:extLst>
                  <a:ext uri="{FF2B5EF4-FFF2-40B4-BE49-F238E27FC236}">
                    <a16:creationId xmlns:a16="http://schemas.microsoft.com/office/drawing/2014/main" id="{00000000-0008-0000-0000-000034000000}"/>
                  </a:ext>
                </a:extLst>
              </xdr:cNvPr>
              <xdr:cNvSpPr>
                <a:spLocks noChangeArrowheads="1"/>
              </xdr:cNvSpPr>
            </xdr:nvSpPr>
            <xdr:spPr bwMode="auto">
              <a:xfrm>
                <a:off x="5391151"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3" name="Rectangle 134">
                <a:extLst>
                  <a:ext uri="{FF2B5EF4-FFF2-40B4-BE49-F238E27FC236}">
                    <a16:creationId xmlns:a16="http://schemas.microsoft.com/office/drawing/2014/main" id="{00000000-0008-0000-0000-000035000000}"/>
                  </a:ext>
                </a:extLst>
              </xdr:cNvPr>
              <xdr:cNvSpPr>
                <a:spLocks noChangeArrowheads="1"/>
              </xdr:cNvSpPr>
            </xdr:nvSpPr>
            <xdr:spPr bwMode="auto">
              <a:xfrm>
                <a:off x="5534026" y="2441575"/>
                <a:ext cx="101600"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4" name="Rectangle 135">
                <a:extLst>
                  <a:ext uri="{FF2B5EF4-FFF2-40B4-BE49-F238E27FC236}">
                    <a16:creationId xmlns:a16="http://schemas.microsoft.com/office/drawing/2014/main" id="{00000000-0008-0000-0000-000036000000}"/>
                  </a:ext>
                </a:extLst>
              </xdr:cNvPr>
              <xdr:cNvSpPr>
                <a:spLocks noChangeArrowheads="1"/>
              </xdr:cNvSpPr>
            </xdr:nvSpPr>
            <xdr:spPr bwMode="auto">
              <a:xfrm>
                <a:off x="5676901" y="2441575"/>
                <a:ext cx="100013" cy="100013"/>
              </a:xfrm>
              <a:prstGeom prst="rect">
                <a:avLst/>
              </a:prstGeom>
              <a:solidFill>
                <a:schemeClr val="bg1">
                  <a:lumMod val="95000"/>
                </a:schemeClr>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sp macro="" textlink="">
            <xdr:nvSpPr>
              <xdr:cNvPr id="55" name="Rectangle 136">
                <a:extLst>
                  <a:ext uri="{FF2B5EF4-FFF2-40B4-BE49-F238E27FC236}">
                    <a16:creationId xmlns:a16="http://schemas.microsoft.com/office/drawing/2014/main" id="{00000000-0008-0000-0000-000037000000}"/>
                  </a:ext>
                </a:extLst>
              </xdr:cNvPr>
              <xdr:cNvSpPr>
                <a:spLocks noChangeArrowheads="1"/>
              </xdr:cNvSpPr>
            </xdr:nvSpPr>
            <xdr:spPr bwMode="auto">
              <a:xfrm>
                <a:off x="5818188" y="2441575"/>
                <a:ext cx="103188" cy="100013"/>
              </a:xfrm>
              <a:prstGeom prst="rect">
                <a:avLst/>
              </a:prstGeom>
              <a:solidFill>
                <a:schemeClr val="tx2"/>
              </a:solidFill>
              <a:ln w="0">
                <a:noFill/>
                <a:prstDash val="solid"/>
                <a:miter lim="800000"/>
                <a:headEnd/>
                <a:tailEnd/>
              </a:ln>
            </xdr:spPr>
            <xdr:txBody>
              <a:bodyPr vert="horz" wrap="square" lIns="91464" tIns="45732" rIns="91464" bIns="45732"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sz="2801">
                  <a:latin typeface="+mj-lt"/>
                </a:endParaRPr>
              </a:p>
            </xdr:txBody>
          </xdr:sp>
        </xdr:grpSp>
      </xdr:grpSp>
      <xdr:sp macro="" textlink="">
        <xdr:nvSpPr>
          <xdr:cNvPr id="23" name="TextBox 66">
            <a:extLst>
              <a:ext uri="{FF2B5EF4-FFF2-40B4-BE49-F238E27FC236}">
                <a16:creationId xmlns:a16="http://schemas.microsoft.com/office/drawing/2014/main" id="{00000000-0008-0000-0000-000017000000}"/>
              </a:ext>
            </a:extLst>
          </xdr:cNvPr>
          <xdr:cNvSpPr txBox="1"/>
        </xdr:nvSpPr>
        <xdr:spPr>
          <a:xfrm rot="17615802">
            <a:off x="3090899" y="2662636"/>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Estratégico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Institucional</a:t>
            </a:r>
          </a:p>
        </xdr:txBody>
      </xdr:sp>
      <xdr:sp macro="" textlink="">
        <xdr:nvSpPr>
          <xdr:cNvPr id="24" name="TextBox 169">
            <a:extLst>
              <a:ext uri="{FF2B5EF4-FFF2-40B4-BE49-F238E27FC236}">
                <a16:creationId xmlns:a16="http://schemas.microsoft.com/office/drawing/2014/main" id="{00000000-0008-0000-0000-000018000000}"/>
              </a:ext>
            </a:extLst>
          </xdr:cNvPr>
          <xdr:cNvSpPr txBox="1"/>
        </xdr:nvSpPr>
        <xdr:spPr>
          <a:xfrm rot="20240693">
            <a:off x="4256670" y="1456922"/>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a:solidFill>
                  <a:schemeClr val="tx1"/>
                </a:solidFill>
                <a:effectLst/>
                <a:latin typeface="+mj-lt"/>
                <a:ea typeface="+mn-ea"/>
                <a:cs typeface="+mn-cs"/>
              </a:rPr>
              <a:t>Plan</a:t>
            </a:r>
            <a:r>
              <a:rPr lang="es-CO" sz="1600" b="0" kern="1200" baseline="0">
                <a:solidFill>
                  <a:schemeClr val="tx1"/>
                </a:solidFill>
                <a:effectLst/>
                <a:latin typeface="+mj-lt"/>
                <a:ea typeface="+mn-ea"/>
                <a:cs typeface="+mn-cs"/>
              </a:rPr>
              <a:t> Estratégico de </a:t>
            </a:r>
          </a:p>
          <a:p>
            <a:pPr marL="0" marR="0" lvl="0" indent="0" algn="ctr" defTabSz="1218987" rtl="0" eaLnBrk="1" fontAlgn="auto" latinLnBrk="0" hangingPunct="1">
              <a:lnSpc>
                <a:spcPct val="100000"/>
              </a:lnSpc>
              <a:spcBef>
                <a:spcPts val="0"/>
              </a:spcBef>
              <a:spcAft>
                <a:spcPts val="0"/>
              </a:spcAft>
              <a:buClrTx/>
              <a:buSzTx/>
              <a:buFontTx/>
              <a:buNone/>
              <a:tabLst/>
              <a:defRPr/>
            </a:pPr>
            <a:r>
              <a:rPr lang="es-CO" sz="1600" b="0" kern="1200" baseline="0">
                <a:solidFill>
                  <a:schemeClr val="tx1"/>
                </a:solidFill>
                <a:effectLst/>
                <a:latin typeface="+mj-lt"/>
                <a:ea typeface="+mn-ea"/>
                <a:cs typeface="+mn-cs"/>
              </a:rPr>
              <a:t>Talento Humano</a:t>
            </a:r>
            <a:endParaRPr lang="en-IN" sz="180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5" name="TextBox 170">
            <a:extLst>
              <a:ext uri="{FF2B5EF4-FFF2-40B4-BE49-F238E27FC236}">
                <a16:creationId xmlns:a16="http://schemas.microsoft.com/office/drawing/2014/main" id="{00000000-0008-0000-0000-000019000000}"/>
              </a:ext>
            </a:extLst>
          </xdr:cNvPr>
          <xdr:cNvSpPr txBox="1"/>
        </xdr:nvSpPr>
        <xdr:spPr>
          <a:xfrm rot="1517231">
            <a:off x="5945350" y="1444859"/>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de Seguridad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Privacidad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de la Información </a:t>
            </a:r>
          </a:p>
        </xdr:txBody>
      </xdr:sp>
      <xdr:sp macro="" textlink="">
        <xdr:nvSpPr>
          <xdr:cNvPr id="26" name="TextBox 171">
            <a:extLst>
              <a:ext uri="{FF2B5EF4-FFF2-40B4-BE49-F238E27FC236}">
                <a16:creationId xmlns:a16="http://schemas.microsoft.com/office/drawing/2014/main" id="{00000000-0008-0000-0000-00001A000000}"/>
              </a:ext>
            </a:extLst>
          </xdr:cNvPr>
          <xdr:cNvSpPr txBox="1"/>
        </xdr:nvSpPr>
        <xdr:spPr>
          <a:xfrm rot="4136302">
            <a:off x="7151036" y="2582448"/>
            <a:ext cx="1957776" cy="686285"/>
          </a:xfrm>
          <a:prstGeom prst="rect">
            <a:avLst/>
          </a:prstGeom>
          <a:noFill/>
        </xdr:spPr>
        <xdr:txBody>
          <a:bodyPr spcFirstLastPara="1" wrap="square" numCol="1" rtlCol="0">
            <a:prstTxWarp prst="textArchUp">
              <a:avLst>
                <a:gd name="adj" fmla="val 10848305"/>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Plan de Tratamiento</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Riesgos de Seguridad y</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Privacidad</a:t>
            </a:r>
          </a:p>
          <a:p>
            <a:pPr algn="ctr"/>
            <a:r>
              <a:rPr lang="en-IN" sz="1600" kern="1200">
                <a:solidFill>
                  <a:schemeClr val="tx1">
                    <a:lumMod val="75000"/>
                    <a:lumOff val="25000"/>
                  </a:schemeClr>
                </a:solidFill>
                <a:latin typeface="+mj-lt"/>
                <a:ea typeface="Open Sans" panose="020B0606030504020204" pitchFamily="34" charset="0"/>
                <a:cs typeface="Open Sans" panose="020B0606030504020204" pitchFamily="34" charset="0"/>
              </a:rPr>
              <a:t> de la Información</a:t>
            </a:r>
            <a:r>
              <a:rPr lang="en-IN" sz="1801">
                <a:solidFill>
                  <a:schemeClr val="tx1">
                    <a:lumMod val="75000"/>
                    <a:lumOff val="25000"/>
                  </a:schemeClr>
                </a:solidFill>
                <a:latin typeface="+mj-lt"/>
                <a:ea typeface="Open Sans" panose="020B0606030504020204" pitchFamily="34" charset="0"/>
                <a:cs typeface="Open Sans" panose="020B0606030504020204" pitchFamily="34" charset="0"/>
              </a:rPr>
              <a:t> </a:t>
            </a:r>
          </a:p>
        </xdr:txBody>
      </xdr:sp>
      <xdr:sp macro="" textlink="">
        <xdr:nvSpPr>
          <xdr:cNvPr id="27" name="TextBox 172">
            <a:extLst>
              <a:ext uri="{FF2B5EF4-FFF2-40B4-BE49-F238E27FC236}">
                <a16:creationId xmlns:a16="http://schemas.microsoft.com/office/drawing/2014/main" id="{00000000-0008-0000-0000-00001B000000}"/>
              </a:ext>
            </a:extLst>
          </xdr:cNvPr>
          <xdr:cNvSpPr txBox="1"/>
        </xdr:nvSpPr>
        <xdr:spPr>
          <a:xfrm rot="17523945">
            <a:off x="7189160" y="4346513"/>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 Estratégico de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Tecnologías de la  Información y </a:t>
            </a:r>
          </a:p>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Comunicaciones</a:t>
            </a:r>
          </a:p>
        </xdr:txBody>
      </xdr:sp>
      <xdr:sp macro="" textlink="">
        <xdr:nvSpPr>
          <xdr:cNvPr id="28" name="TextBox 173">
            <a:extLst>
              <a:ext uri="{FF2B5EF4-FFF2-40B4-BE49-F238E27FC236}">
                <a16:creationId xmlns:a16="http://schemas.microsoft.com/office/drawing/2014/main" id="{00000000-0008-0000-0000-00001C000000}"/>
              </a:ext>
            </a:extLst>
          </xdr:cNvPr>
          <xdr:cNvSpPr txBox="1"/>
        </xdr:nvSpPr>
        <xdr:spPr>
          <a:xfrm rot="19999067">
            <a:off x="6063376" y="549430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lumMod val="75000"/>
                    <a:lumOff val="25000"/>
                  </a:schemeClr>
                </a:solidFill>
                <a:latin typeface="+mj-lt"/>
                <a:ea typeface="Open Sans" panose="020B0606030504020204" pitchFamily="34" charset="0"/>
                <a:cs typeface="Open Sans" panose="020B0606030504020204" pitchFamily="34" charset="0"/>
              </a:rPr>
              <a:t>Plan</a:t>
            </a: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 Institucional </a:t>
            </a:r>
          </a:p>
          <a:p>
            <a:pPr algn="ctr"/>
            <a:r>
              <a:rPr lang="en-IN" sz="1600" baseline="0">
                <a:solidFill>
                  <a:schemeClr val="tx1">
                    <a:lumMod val="75000"/>
                    <a:lumOff val="25000"/>
                  </a:schemeClr>
                </a:solidFill>
                <a:latin typeface="+mj-lt"/>
                <a:ea typeface="Open Sans" panose="020B0606030504020204" pitchFamily="34" charset="0"/>
                <a:cs typeface="Open Sans" panose="020B0606030504020204" pitchFamily="34" charset="0"/>
              </a:rPr>
              <a:t>de Archivos</a:t>
            </a:r>
            <a:endParaRPr lang="en-IN" sz="1600">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29" name="TextBox 174">
            <a:extLst>
              <a:ext uri="{FF2B5EF4-FFF2-40B4-BE49-F238E27FC236}">
                <a16:creationId xmlns:a16="http://schemas.microsoft.com/office/drawing/2014/main" id="{00000000-0008-0000-0000-00001D000000}"/>
              </a:ext>
            </a:extLst>
          </xdr:cNvPr>
          <xdr:cNvSpPr txBox="1"/>
        </xdr:nvSpPr>
        <xdr:spPr>
          <a:xfrm rot="4088502">
            <a:off x="3085274" y="4338551"/>
            <a:ext cx="1957776" cy="686285"/>
          </a:xfrm>
          <a:prstGeom prst="rect">
            <a:avLst/>
          </a:prstGeom>
          <a:noFill/>
        </xdr:spPr>
        <xdr:txBody>
          <a:bodyPr spcFirstLastPara="1" wrap="square" numCol="1" rtlCol="0">
            <a:prstTxWarp prst="textArchDown">
              <a:avLst/>
            </a:prstTxWarp>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sz="1600">
                <a:solidFill>
                  <a:schemeClr val="tx1"/>
                </a:solidFill>
                <a:latin typeface="+mj-lt"/>
                <a:ea typeface="Open Sans" panose="020B0606030504020204" pitchFamily="34" charset="0"/>
                <a:cs typeface="Open Sans" panose="020B0606030504020204" pitchFamily="34" charset="0"/>
              </a:rPr>
              <a:t>Plan</a:t>
            </a:r>
            <a:r>
              <a:rPr lang="en-IN" sz="1600" baseline="0">
                <a:solidFill>
                  <a:schemeClr val="tx1"/>
                </a:solidFill>
                <a:latin typeface="+mj-lt"/>
                <a:ea typeface="Open Sans" panose="020B0606030504020204" pitchFamily="34" charset="0"/>
                <a:cs typeface="Open Sans" panose="020B0606030504020204" pitchFamily="34" charset="0"/>
              </a:rPr>
              <a:t> Anual de </a:t>
            </a:r>
          </a:p>
          <a:p>
            <a:pPr algn="ctr"/>
            <a:r>
              <a:rPr lang="en-IN" sz="1600" kern="1200" baseline="0">
                <a:solidFill>
                  <a:schemeClr val="tx1"/>
                </a:solidFill>
                <a:effectLst/>
                <a:latin typeface="+mj-lt"/>
                <a:ea typeface="+mn-ea"/>
                <a:cs typeface="+mn-cs"/>
              </a:rPr>
              <a:t>Adquisiciones</a:t>
            </a:r>
            <a:endParaRPr lang="en-IN" sz="1600">
              <a:solidFill>
                <a:schemeClr val="tx1"/>
              </a:solidFill>
              <a:latin typeface="+mj-lt"/>
              <a:ea typeface="Open Sans" panose="020B0606030504020204" pitchFamily="34" charset="0"/>
              <a:cs typeface="Open Sans" panose="020B0606030504020204" pitchFamily="34" charset="0"/>
            </a:endParaRPr>
          </a:p>
        </xdr:txBody>
      </xdr:sp>
      <xdr:sp macro="" textlink="">
        <xdr:nvSpPr>
          <xdr:cNvPr id="30" name="TextBox 16">
            <a:hlinkClick xmlns:r="http://schemas.openxmlformats.org/officeDocument/2006/relationships" r:id="rId1"/>
            <a:extLst>
              <a:ext uri="{FF2B5EF4-FFF2-40B4-BE49-F238E27FC236}">
                <a16:creationId xmlns:a16="http://schemas.microsoft.com/office/drawing/2014/main" id="{00000000-0008-0000-0000-00001E000000}"/>
              </a:ext>
            </a:extLst>
          </xdr:cNvPr>
          <xdr:cNvSpPr txBox="1"/>
        </xdr:nvSpPr>
        <xdr:spPr>
          <a:xfrm>
            <a:off x="5167172" y="1851822"/>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PETH</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1" name="TextBox 17">
            <a:hlinkClick xmlns:r="http://schemas.openxmlformats.org/officeDocument/2006/relationships" r:id="rId2"/>
            <a:extLst>
              <a:ext uri="{FF2B5EF4-FFF2-40B4-BE49-F238E27FC236}">
                <a16:creationId xmlns:a16="http://schemas.microsoft.com/office/drawing/2014/main" id="{00000000-0008-0000-0000-00001F000000}"/>
              </a:ext>
            </a:extLst>
          </xdr:cNvPr>
          <xdr:cNvSpPr txBox="1"/>
        </xdr:nvSpPr>
        <xdr:spPr>
          <a:xfrm>
            <a:off x="6253948" y="1827355"/>
            <a:ext cx="750093" cy="30439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2000" b="1" kern="0">
                <a:solidFill>
                  <a:schemeClr val="tx1"/>
                </a:solidFill>
                <a:latin typeface="+mj-lt"/>
                <a:ea typeface="Open Sans" panose="020B0606030504020204" pitchFamily="34" charset="0"/>
                <a:cs typeface="Open Sans" panose="020B0606030504020204" pitchFamily="34" charset="0"/>
              </a:rPr>
              <a:t>PSPI</a:t>
            </a:r>
            <a:endParaRPr lang="en-US" sz="20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2" name="TextBox 19">
            <a:hlinkClick xmlns:r="http://schemas.openxmlformats.org/officeDocument/2006/relationships" r:id="rId3"/>
            <a:extLst>
              <a:ext uri="{FF2B5EF4-FFF2-40B4-BE49-F238E27FC236}">
                <a16:creationId xmlns:a16="http://schemas.microsoft.com/office/drawing/2014/main" id="{00000000-0008-0000-0000-000020000000}"/>
              </a:ext>
            </a:extLst>
          </xdr:cNvPr>
          <xdr:cNvSpPr txBox="1"/>
        </xdr:nvSpPr>
        <xdr:spPr>
          <a:xfrm>
            <a:off x="7333700" y="2796098"/>
            <a:ext cx="88057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lumMod val="75000"/>
                    <a:lumOff val="25000"/>
                  </a:schemeClr>
                </a:solidFill>
                <a:latin typeface="+mj-lt"/>
                <a:ea typeface="Open Sans" panose="020B0606030504020204" pitchFamily="34" charset="0"/>
                <a:cs typeface="Open Sans" panose="020B0606030504020204" pitchFamily="34" charset="0"/>
              </a:rPr>
              <a:t>PTRSPI</a:t>
            </a:r>
            <a:endParaRPr lang="en-US" sz="1800" b="1">
              <a:solidFill>
                <a:schemeClr val="tx1">
                  <a:lumMod val="75000"/>
                  <a:lumOff val="25000"/>
                </a:schemeClr>
              </a:solidFill>
              <a:latin typeface="+mj-lt"/>
              <a:ea typeface="Open Sans" panose="020B0606030504020204" pitchFamily="34" charset="0"/>
              <a:cs typeface="Open Sans" panose="020B0606030504020204" pitchFamily="34" charset="0"/>
            </a:endParaRPr>
          </a:p>
        </xdr:txBody>
      </xdr:sp>
      <xdr:sp macro="" textlink="">
        <xdr:nvSpPr>
          <xdr:cNvPr id="33" name="TextBox 20">
            <a:hlinkClick xmlns:r="http://schemas.openxmlformats.org/officeDocument/2006/relationships" r:id="rId4"/>
            <a:extLst>
              <a:ext uri="{FF2B5EF4-FFF2-40B4-BE49-F238E27FC236}">
                <a16:creationId xmlns:a16="http://schemas.microsoft.com/office/drawing/2014/main" id="{00000000-0008-0000-0000-000021000000}"/>
              </a:ext>
            </a:extLst>
          </xdr:cNvPr>
          <xdr:cNvSpPr txBox="1"/>
        </xdr:nvSpPr>
        <xdr:spPr>
          <a:xfrm>
            <a:off x="7592188" y="4203503"/>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PETI</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4" name="TextBox 21">
            <a:hlinkClick xmlns:r="http://schemas.openxmlformats.org/officeDocument/2006/relationships" r:id="rId5"/>
            <a:extLst>
              <a:ext uri="{FF2B5EF4-FFF2-40B4-BE49-F238E27FC236}">
                <a16:creationId xmlns:a16="http://schemas.microsoft.com/office/drawing/2014/main" id="{00000000-0008-0000-0000-000022000000}"/>
              </a:ext>
            </a:extLst>
          </xdr:cNvPr>
          <xdr:cNvSpPr txBox="1"/>
        </xdr:nvSpPr>
        <xdr:spPr>
          <a:xfrm>
            <a:off x="6235398" y="5470087"/>
            <a:ext cx="882349"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PINAR</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5" name="TextBox 22">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5213129" y="5453137"/>
            <a:ext cx="750093"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PTEP</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6" name="TextBox 23">
            <a:hlinkClick xmlns:r="http://schemas.openxmlformats.org/officeDocument/2006/relationships" r:id="rId7"/>
            <a:extLst>
              <a:ext uri="{FF2B5EF4-FFF2-40B4-BE49-F238E27FC236}">
                <a16:creationId xmlns:a16="http://schemas.microsoft.com/office/drawing/2014/main" id="{00000000-0008-0000-0000-000024000000}"/>
              </a:ext>
            </a:extLst>
          </xdr:cNvPr>
          <xdr:cNvSpPr txBox="1"/>
        </xdr:nvSpPr>
        <xdr:spPr>
          <a:xfrm>
            <a:off x="3908993" y="4234521"/>
            <a:ext cx="750093" cy="28206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PAA </a:t>
            </a:r>
            <a:endParaRPr lang="en-US" sz="1800" b="1">
              <a:solidFill>
                <a:schemeClr val="tx1"/>
              </a:solidFill>
              <a:latin typeface="+mj-lt"/>
              <a:ea typeface="Open Sans" panose="020B0606030504020204" pitchFamily="34" charset="0"/>
              <a:cs typeface="Open Sans" panose="020B0606030504020204" pitchFamily="34" charset="0"/>
            </a:endParaRPr>
          </a:p>
        </xdr:txBody>
      </xdr:sp>
      <xdr:sp macro="" textlink="">
        <xdr:nvSpPr>
          <xdr:cNvPr id="37" name="TextBox 24">
            <a:hlinkClick xmlns:r="http://schemas.openxmlformats.org/officeDocument/2006/relationships" r:id="rId8"/>
            <a:extLst>
              <a:ext uri="{FF2B5EF4-FFF2-40B4-BE49-F238E27FC236}">
                <a16:creationId xmlns:a16="http://schemas.microsoft.com/office/drawing/2014/main" id="{00000000-0008-0000-0000-000025000000}"/>
              </a:ext>
            </a:extLst>
          </xdr:cNvPr>
          <xdr:cNvSpPr txBox="1"/>
        </xdr:nvSpPr>
        <xdr:spPr>
          <a:xfrm>
            <a:off x="3895883" y="2804189"/>
            <a:ext cx="880395" cy="28241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r">
              <a:lnSpc>
                <a:spcPct val="80000"/>
              </a:lnSpc>
            </a:pPr>
            <a:r>
              <a:rPr lang="en-US" sz="1800" b="1" kern="0">
                <a:solidFill>
                  <a:schemeClr val="tx1"/>
                </a:solidFill>
                <a:latin typeface="+mj-lt"/>
                <a:ea typeface="Open Sans" panose="020B0606030504020204" pitchFamily="34" charset="0"/>
                <a:cs typeface="Open Sans" panose="020B0606030504020204" pitchFamily="34" charset="0"/>
              </a:rPr>
              <a:t>PEI</a:t>
            </a:r>
            <a:endParaRPr lang="en-US" sz="1800" b="1">
              <a:solidFill>
                <a:schemeClr val="tx1"/>
              </a:solidFill>
              <a:latin typeface="+mj-lt"/>
              <a:ea typeface="Open Sans" panose="020B0606030504020204" pitchFamily="34" charset="0"/>
              <a:cs typeface="Open Sans" panose="020B0606030504020204" pitchFamily="34" charset="0"/>
            </a:endParaRPr>
          </a:p>
        </xdr:txBody>
      </xdr:sp>
    </xdr:grpSp>
    <xdr:clientData/>
  </xdr:twoCellAnchor>
  <xdr:twoCellAnchor editAs="oneCell">
    <xdr:from>
      <xdr:col>4</xdr:col>
      <xdr:colOff>391584</xdr:colOff>
      <xdr:row>0</xdr:row>
      <xdr:rowOff>0</xdr:rowOff>
    </xdr:from>
    <xdr:to>
      <xdr:col>6</xdr:col>
      <xdr:colOff>250027</xdr:colOff>
      <xdr:row>0</xdr:row>
      <xdr:rowOff>711937</xdr:rowOff>
    </xdr:to>
    <xdr:pic>
      <xdr:nvPicPr>
        <xdr:cNvPr id="136" name="Imagen 135">
          <a:extLst>
            <a:ext uri="{FF2B5EF4-FFF2-40B4-BE49-F238E27FC236}">
              <a16:creationId xmlns:a16="http://schemas.microsoft.com/office/drawing/2014/main" id="{6C54B58E-FF49-46F7-B86C-1159E263D4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70251" y="0"/>
          <a:ext cx="1297776" cy="708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564022</xdr:colOff>
      <xdr:row>0</xdr:row>
      <xdr:rowOff>111236</xdr:rowOff>
    </xdr:from>
    <xdr:to>
      <xdr:col>0</xdr:col>
      <xdr:colOff>2408464</xdr:colOff>
      <xdr:row>2</xdr:row>
      <xdr:rowOff>202848</xdr:rowOff>
    </xdr:to>
    <xdr:pic>
      <xdr:nvPicPr>
        <xdr:cNvPr id="2" name="Imagen 1">
          <a:extLst>
            <a:ext uri="{FF2B5EF4-FFF2-40B4-BE49-F238E27FC236}">
              <a16:creationId xmlns:a16="http://schemas.microsoft.com/office/drawing/2014/main" id="{F41A4D64-3A05-4AB8-9892-3C35790C5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022" y="111236"/>
          <a:ext cx="1844442" cy="10060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366272</xdr:colOff>
      <xdr:row>0</xdr:row>
      <xdr:rowOff>0</xdr:rowOff>
    </xdr:from>
    <xdr:to>
      <xdr:col>0</xdr:col>
      <xdr:colOff>1520969</xdr:colOff>
      <xdr:row>2</xdr:row>
      <xdr:rowOff>238125</xdr:rowOff>
    </xdr:to>
    <xdr:pic>
      <xdr:nvPicPr>
        <xdr:cNvPr id="2" name="Imagen 1">
          <a:extLst>
            <a:ext uri="{FF2B5EF4-FFF2-40B4-BE49-F238E27FC236}">
              <a16:creationId xmlns:a16="http://schemas.microsoft.com/office/drawing/2014/main" id="{741D189C-06DD-4B61-A68B-64F4E7445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6272" y="0"/>
          <a:ext cx="1154697" cy="638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406104</xdr:colOff>
      <xdr:row>0</xdr:row>
      <xdr:rowOff>0</xdr:rowOff>
    </xdr:from>
    <xdr:to>
      <xdr:col>0</xdr:col>
      <xdr:colOff>1719573</xdr:colOff>
      <xdr:row>2</xdr:row>
      <xdr:rowOff>325437</xdr:rowOff>
    </xdr:to>
    <xdr:pic>
      <xdr:nvPicPr>
        <xdr:cNvPr id="2" name="Imagen 1">
          <a:extLst>
            <a:ext uri="{FF2B5EF4-FFF2-40B4-BE49-F238E27FC236}">
              <a16:creationId xmlns:a16="http://schemas.microsoft.com/office/drawing/2014/main" id="{10AE1180-1CD8-43FD-ADFF-EF2665EB7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6104" y="0"/>
          <a:ext cx="1313469" cy="72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1694339</xdr:colOff>
      <xdr:row>2</xdr:row>
      <xdr:rowOff>210603</xdr:rowOff>
    </xdr:to>
    <xdr:pic>
      <xdr:nvPicPr>
        <xdr:cNvPr id="2" name="Imagen 1">
          <a:extLst>
            <a:ext uri="{FF2B5EF4-FFF2-40B4-BE49-F238E27FC236}">
              <a16:creationId xmlns:a16="http://schemas.microsoft.com/office/drawing/2014/main" id="{D27C9471-13A4-46E2-A703-100F9A49A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7776" cy="71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3F25385E-9F7D-4195-8F6A-250CA8215511}"/>
            </a:ext>
          </a:extLst>
        </xdr:cNvPr>
        <xdr:cNvSpPr>
          <a:spLocks noGrp="1"/>
        </xdr:cNvSpPr>
      </xdr:nvSpPr>
      <xdr:spPr>
        <a:xfrm>
          <a:off x="0" y="0"/>
          <a:ext cx="10134600" cy="1301631"/>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D807F5CE-3CDE-494A-9597-364EBF3966F1}"/>
            </a:ext>
          </a:extLst>
        </xdr:cNvPr>
        <xdr:cNvSpPr>
          <a:spLocks/>
        </xdr:cNvSpPr>
      </xdr:nvSpPr>
      <xdr:spPr bwMode="auto">
        <a:xfrm>
          <a:off x="5289209" y="4400225"/>
          <a:ext cx="1558886" cy="2172834"/>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8352CB5C-81A3-4A75-8C56-D40902140C43}"/>
            </a:ext>
          </a:extLst>
        </xdr:cNvPr>
        <xdr:cNvSpPr>
          <a:spLocks/>
        </xdr:cNvSpPr>
      </xdr:nvSpPr>
      <xdr:spPr bwMode="auto">
        <a:xfrm>
          <a:off x="5289209"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05FDFC03-13FA-4617-AB94-7A0A33B702A6}"/>
            </a:ext>
          </a:extLst>
        </xdr:cNvPr>
        <xdr:cNvSpPr>
          <a:spLocks/>
        </xdr:cNvSpPr>
      </xdr:nvSpPr>
      <xdr:spPr bwMode="auto">
        <a:xfrm>
          <a:off x="3131768"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8F483DBF-5634-4B36-9D1A-161F4258BB26}"/>
            </a:ext>
          </a:extLst>
        </xdr:cNvPr>
        <xdr:cNvSpPr>
          <a:spLocks/>
        </xdr:cNvSpPr>
      </xdr:nvSpPr>
      <xdr:spPr bwMode="auto">
        <a:xfrm>
          <a:off x="3131768" y="4400225"/>
          <a:ext cx="825552" cy="57617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D7FAF998-638D-4C8C-82B4-442C0E4547AE}"/>
            </a:ext>
          </a:extLst>
        </xdr:cNvPr>
        <xdr:cNvSpPr>
          <a:spLocks/>
        </xdr:cNvSpPr>
      </xdr:nvSpPr>
      <xdr:spPr bwMode="auto">
        <a:xfrm>
          <a:off x="979647" y="4400225"/>
          <a:ext cx="1562433" cy="2172834"/>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C717077E-BFA8-4895-B22A-D614FFE8A7F7}"/>
            </a:ext>
          </a:extLst>
        </xdr:cNvPr>
        <xdr:cNvSpPr>
          <a:spLocks/>
        </xdr:cNvSpPr>
      </xdr:nvSpPr>
      <xdr:spPr bwMode="auto">
        <a:xfrm>
          <a:off x="979647" y="4400225"/>
          <a:ext cx="822005" cy="57617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E8366EEA-0DC5-426C-B0BF-5E7E1200012B}"/>
            </a:ext>
          </a:extLst>
        </xdr:cNvPr>
        <xdr:cNvSpPr>
          <a:spLocks/>
        </xdr:cNvSpPr>
      </xdr:nvSpPr>
      <xdr:spPr bwMode="auto">
        <a:xfrm>
          <a:off x="7441330" y="4400225"/>
          <a:ext cx="1564207" cy="217283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41BC8BE8-7D7F-46F7-BC7E-B08C6D56EB27}"/>
            </a:ext>
          </a:extLst>
        </xdr:cNvPr>
        <xdr:cNvSpPr>
          <a:spLocks/>
        </xdr:cNvSpPr>
      </xdr:nvSpPr>
      <xdr:spPr bwMode="auto">
        <a:xfrm>
          <a:off x="7441330" y="4400225"/>
          <a:ext cx="825552" cy="57617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28EB2787-42BA-47D4-A9D5-F4F256792F92}"/>
            </a:ext>
          </a:extLst>
        </xdr:cNvPr>
        <xdr:cNvSpPr>
          <a:spLocks noChangeArrowheads="1"/>
        </xdr:cNvSpPr>
      </xdr:nvSpPr>
      <xdr:spPr bwMode="auto">
        <a:xfrm>
          <a:off x="7932564" y="1602012"/>
          <a:ext cx="1524333" cy="3374385"/>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44F05E6C-0964-4B24-BFA9-4F42E71ADB2A}"/>
            </a:ext>
          </a:extLst>
        </xdr:cNvPr>
        <xdr:cNvSpPr>
          <a:spLocks noChangeArrowheads="1"/>
        </xdr:cNvSpPr>
      </xdr:nvSpPr>
      <xdr:spPr bwMode="auto">
        <a:xfrm>
          <a:off x="5778671" y="1602012"/>
          <a:ext cx="1526107" cy="3374385"/>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hlinkClick xmlns:r="http://schemas.openxmlformats.org/officeDocument/2006/relationships" r:id="rId3"/>
          <a:extLst>
            <a:ext uri="{FF2B5EF4-FFF2-40B4-BE49-F238E27FC236}">
              <a16:creationId xmlns:a16="http://schemas.microsoft.com/office/drawing/2014/main" id="{85E8520E-D63C-4A4D-ABF8-F79919B45654}"/>
            </a:ext>
          </a:extLst>
        </xdr:cNvPr>
        <xdr:cNvSpPr>
          <a:spLocks noChangeArrowheads="1"/>
        </xdr:cNvSpPr>
      </xdr:nvSpPr>
      <xdr:spPr bwMode="auto">
        <a:xfrm>
          <a:off x="3666139" y="1602011"/>
          <a:ext cx="1562433" cy="3374385"/>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4"/>
          <a:extLst>
            <a:ext uri="{FF2B5EF4-FFF2-40B4-BE49-F238E27FC236}">
              <a16:creationId xmlns:a16="http://schemas.microsoft.com/office/drawing/2014/main" id="{A00F6ACE-1AE8-4F96-BEC0-D5E41D9667F8}"/>
            </a:ext>
          </a:extLst>
        </xdr:cNvPr>
        <xdr:cNvSpPr>
          <a:spLocks noChangeArrowheads="1"/>
        </xdr:cNvSpPr>
      </xdr:nvSpPr>
      <xdr:spPr bwMode="auto">
        <a:xfrm>
          <a:off x="1451448" y="1602011"/>
          <a:ext cx="1545157" cy="3374385"/>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9A19B9A1-E5F9-4C1D-BCF1-16AD714FC287}"/>
            </a:ext>
          </a:extLst>
        </xdr:cNvPr>
        <xdr:cNvSpPr txBox="1"/>
      </xdr:nvSpPr>
      <xdr:spPr>
        <a:xfrm>
          <a:off x="1445219" y="3289203"/>
          <a:ext cx="1562434" cy="90891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E3A1957C-38BE-4820-9C9A-D497BB426A1D}"/>
            </a:ext>
          </a:extLst>
        </xdr:cNvPr>
        <xdr:cNvGrpSpPr/>
      </xdr:nvGrpSpPr>
      <xdr:grpSpPr>
        <a:xfrm>
          <a:off x="6275479" y="1763878"/>
          <a:ext cx="718714" cy="653660"/>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E230A17D-4137-9C90-393F-B1E8BD67E1AE}"/>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AC241D33-5AEE-D4A2-694D-21687FF990A4}"/>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997C37F4-0524-4500-85DF-2A5CCFBD4310}"/>
            </a:ext>
          </a:extLst>
        </xdr:cNvPr>
        <xdr:cNvSpPr>
          <a:spLocks noEditPoints="1"/>
        </xdr:cNvSpPr>
      </xdr:nvSpPr>
      <xdr:spPr bwMode="auto">
        <a:xfrm>
          <a:off x="1911068" y="1815945"/>
          <a:ext cx="642189" cy="84057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4797DD99-8B50-43EC-B01C-E588DBB42FC3}"/>
            </a:ext>
          </a:extLst>
        </xdr:cNvPr>
        <xdr:cNvSpPr txBox="1"/>
      </xdr:nvSpPr>
      <xdr:spPr>
        <a:xfrm>
          <a:off x="5780444" y="3266168"/>
          <a:ext cx="1524334" cy="110896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337820</xdr:colOff>
      <xdr:row>9</xdr:row>
      <xdr:rowOff>2219</xdr:rowOff>
    </xdr:from>
    <xdr:to>
      <xdr:col>6</xdr:col>
      <xdr:colOff>487045</xdr:colOff>
      <xdr:row>14</xdr:row>
      <xdr:rowOff>102</xdr:rowOff>
    </xdr:to>
    <xdr:pic>
      <xdr:nvPicPr>
        <xdr:cNvPr id="21" name="Gráfico 4" descr="Manos aplaudiendo">
          <a:extLst>
            <a:ext uri="{FF2B5EF4-FFF2-40B4-BE49-F238E27FC236}">
              <a16:creationId xmlns:a16="http://schemas.microsoft.com/office/drawing/2014/main" id="{F18D578A-0BDF-4F51-8CD7-A79DCDA6592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57320" y="1716719"/>
          <a:ext cx="873125" cy="950383"/>
        </a:xfrm>
        <a:prstGeom prst="rect">
          <a:avLst/>
        </a:prstGeom>
      </xdr:spPr>
    </xdr:pic>
    <xdr:clientData/>
  </xdr:twoCellAnchor>
  <xdr:twoCellAnchor editAs="oneCell">
    <xdr:from>
      <xdr:col>11</xdr:col>
      <xdr:colOff>307697</xdr:colOff>
      <xdr:row>8</xdr:row>
      <xdr:rowOff>182497</xdr:rowOff>
    </xdr:from>
    <xdr:to>
      <xdr:col>12</xdr:col>
      <xdr:colOff>460097</xdr:colOff>
      <xdr:row>14</xdr:row>
      <xdr:rowOff>8780</xdr:rowOff>
    </xdr:to>
    <xdr:pic>
      <xdr:nvPicPr>
        <xdr:cNvPr id="22" name="Gráfico 15" descr="Reunión">
          <a:extLst>
            <a:ext uri="{FF2B5EF4-FFF2-40B4-BE49-F238E27FC236}">
              <a16:creationId xmlns:a16="http://schemas.microsoft.com/office/drawing/2014/main" id="{A8781865-53EF-48E6-B230-BEBB0032C04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270597" y="1706497"/>
          <a:ext cx="876300" cy="969283"/>
        </a:xfrm>
        <a:prstGeom prst="rect">
          <a:avLst/>
        </a:prstGeom>
      </xdr:spPr>
    </xdr:pic>
    <xdr:clientData/>
  </xdr:twoCellAnchor>
  <xdr:twoCellAnchor editAs="oneCell">
    <xdr:from>
      <xdr:col>0</xdr:col>
      <xdr:colOff>0</xdr:colOff>
      <xdr:row>1</xdr:row>
      <xdr:rowOff>63501</xdr:rowOff>
    </xdr:from>
    <xdr:to>
      <xdr:col>1</xdr:col>
      <xdr:colOff>36285</xdr:colOff>
      <xdr:row>7</xdr:row>
      <xdr:rowOff>48533</xdr:rowOff>
    </xdr:to>
    <xdr:pic>
      <xdr:nvPicPr>
        <xdr:cNvPr id="23" name="Imagen 22">
          <a:hlinkClick xmlns:r="http://schemas.openxmlformats.org/officeDocument/2006/relationships" r:id="rId9"/>
          <a:extLst>
            <a:ext uri="{FF2B5EF4-FFF2-40B4-BE49-F238E27FC236}">
              <a16:creationId xmlns:a16="http://schemas.microsoft.com/office/drawing/2014/main" id="{4F6FF371-9367-41AA-B6DD-D6FBBC25C8A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54001"/>
          <a:ext cx="760185" cy="1128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417285</xdr:colOff>
      <xdr:row>0</xdr:row>
      <xdr:rowOff>63500</xdr:rowOff>
    </xdr:from>
    <xdr:to>
      <xdr:col>0</xdr:col>
      <xdr:colOff>1830622</xdr:colOff>
      <xdr:row>2</xdr:row>
      <xdr:rowOff>235857</xdr:rowOff>
    </xdr:to>
    <xdr:pic>
      <xdr:nvPicPr>
        <xdr:cNvPr id="2" name="Imagen 3">
          <a:extLst>
            <a:ext uri="{FF2B5EF4-FFF2-40B4-BE49-F238E27FC236}">
              <a16:creationId xmlns:a16="http://schemas.microsoft.com/office/drawing/2014/main" id="{330D110B-6BAD-4997-B3FC-BD10D0DD0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17285" y="0"/>
          <a:ext cx="141333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290286</xdr:colOff>
      <xdr:row>0</xdr:row>
      <xdr:rowOff>90715</xdr:rowOff>
    </xdr:from>
    <xdr:to>
      <xdr:col>0</xdr:col>
      <xdr:colOff>1703623</xdr:colOff>
      <xdr:row>2</xdr:row>
      <xdr:rowOff>263072</xdr:rowOff>
    </xdr:to>
    <xdr:pic>
      <xdr:nvPicPr>
        <xdr:cNvPr id="2" name="Imagen 3">
          <a:extLst>
            <a:ext uri="{FF2B5EF4-FFF2-40B4-BE49-F238E27FC236}">
              <a16:creationId xmlns:a16="http://schemas.microsoft.com/office/drawing/2014/main" id="{1DD79D6E-3419-4939-9426-26ADBEFB6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0286" y="90715"/>
          <a:ext cx="1413337" cy="78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9524</xdr:colOff>
      <xdr:row>0</xdr:row>
      <xdr:rowOff>133349</xdr:rowOff>
    </xdr:from>
    <xdr:to>
      <xdr:col>0</xdr:col>
      <xdr:colOff>9524</xdr:colOff>
      <xdr:row>4</xdr:row>
      <xdr:rowOff>28575</xdr:rowOff>
    </xdr:to>
    <xdr:pic>
      <xdr:nvPicPr>
        <xdr:cNvPr id="2" name="Imagen 1" descr="Logo de Superintendencia Nacional de Salud">
          <a:extLst>
            <a:ext uri="{FF2B5EF4-FFF2-40B4-BE49-F238E27FC236}">
              <a16:creationId xmlns:a16="http://schemas.microsoft.com/office/drawing/2014/main" id="{D92D93D9-847D-4C17-A8C2-1C487C2CC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33349"/>
          <a:ext cx="0" cy="1247776"/>
        </a:xfrm>
        <a:prstGeom prst="rect">
          <a:avLst/>
        </a:prstGeom>
      </xdr:spPr>
    </xdr:pic>
    <xdr:clientData/>
  </xdr:twoCellAnchor>
  <xdr:twoCellAnchor>
    <xdr:from>
      <xdr:col>0</xdr:col>
      <xdr:colOff>763442</xdr:colOff>
      <xdr:row>0</xdr:row>
      <xdr:rowOff>24533</xdr:rowOff>
    </xdr:from>
    <xdr:to>
      <xdr:col>0</xdr:col>
      <xdr:colOff>2287710</xdr:colOff>
      <xdr:row>2</xdr:row>
      <xdr:rowOff>253999</xdr:rowOff>
    </xdr:to>
    <xdr:pic>
      <xdr:nvPicPr>
        <xdr:cNvPr id="3" name="Imagen 3">
          <a:extLst>
            <a:ext uri="{FF2B5EF4-FFF2-40B4-BE49-F238E27FC236}">
              <a16:creationId xmlns:a16="http://schemas.microsoft.com/office/drawing/2014/main" id="{BCCB3FB6-FB02-4B15-B358-818E8019CB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63442" y="24533"/>
          <a:ext cx="1524268" cy="83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407993</xdr:colOff>
      <xdr:row>0</xdr:row>
      <xdr:rowOff>97630</xdr:rowOff>
    </xdr:from>
    <xdr:to>
      <xdr:col>0</xdr:col>
      <xdr:colOff>1702594</xdr:colOff>
      <xdr:row>2</xdr:row>
      <xdr:rowOff>202348</xdr:rowOff>
    </xdr:to>
    <xdr:pic>
      <xdr:nvPicPr>
        <xdr:cNvPr id="2" name="Imagen 1">
          <a:extLst>
            <a:ext uri="{FF2B5EF4-FFF2-40B4-BE49-F238E27FC236}">
              <a16:creationId xmlns:a16="http://schemas.microsoft.com/office/drawing/2014/main" id="{24EF1E8D-3D50-49A5-9B07-D20C26A5E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7993" y="97630"/>
          <a:ext cx="1294601" cy="7143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845343</xdr:colOff>
      <xdr:row>56</xdr:row>
      <xdr:rowOff>71437</xdr:rowOff>
    </xdr:from>
    <xdr:to>
      <xdr:col>23</xdr:col>
      <xdr:colOff>3689191</xdr:colOff>
      <xdr:row>70</xdr:row>
      <xdr:rowOff>186199</xdr:rowOff>
    </xdr:to>
    <xdr:pic>
      <xdr:nvPicPr>
        <xdr:cNvPr id="2" name="Imagen 1">
          <a:extLst>
            <a:ext uri="{FF2B5EF4-FFF2-40B4-BE49-F238E27FC236}">
              <a16:creationId xmlns:a16="http://schemas.microsoft.com/office/drawing/2014/main" id="{44B4BAFD-DB6A-4624-91A3-601E8B28A4F2}"/>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0666868" y="51515962"/>
          <a:ext cx="6263323" cy="3705688"/>
        </a:xfrm>
        <a:prstGeom prst="rect">
          <a:avLst/>
        </a:prstGeom>
      </xdr:spPr>
    </xdr:pic>
    <xdr:clientData/>
  </xdr:twoCellAnchor>
  <xdr:twoCellAnchor editAs="oneCell">
    <xdr:from>
      <xdr:col>0</xdr:col>
      <xdr:colOff>231322</xdr:colOff>
      <xdr:row>0</xdr:row>
      <xdr:rowOff>0</xdr:rowOff>
    </xdr:from>
    <xdr:to>
      <xdr:col>0</xdr:col>
      <xdr:colOff>1535117</xdr:colOff>
      <xdr:row>2</xdr:row>
      <xdr:rowOff>94724</xdr:rowOff>
    </xdr:to>
    <xdr:pic>
      <xdr:nvPicPr>
        <xdr:cNvPr id="3" name="Imagen 2">
          <a:extLst>
            <a:ext uri="{FF2B5EF4-FFF2-40B4-BE49-F238E27FC236}">
              <a16:creationId xmlns:a16="http://schemas.microsoft.com/office/drawing/2014/main" id="{7C5F389F-A47B-460E-BAD6-A5EF63415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1322" y="0"/>
          <a:ext cx="1303795" cy="7043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373944</xdr:colOff>
      <xdr:row>0</xdr:row>
      <xdr:rowOff>28222</xdr:rowOff>
    </xdr:from>
    <xdr:to>
      <xdr:col>0</xdr:col>
      <xdr:colOff>1787281</xdr:colOff>
      <xdr:row>2</xdr:row>
      <xdr:rowOff>194532</xdr:rowOff>
    </xdr:to>
    <xdr:pic>
      <xdr:nvPicPr>
        <xdr:cNvPr id="2" name="Imagen 3">
          <a:extLst>
            <a:ext uri="{FF2B5EF4-FFF2-40B4-BE49-F238E27FC236}">
              <a16:creationId xmlns:a16="http://schemas.microsoft.com/office/drawing/2014/main" id="{B2E5A032-61EE-41B1-9F22-93A5A54EB7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3944" y="28222"/>
          <a:ext cx="1413337" cy="77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8.%20SEPTIEMBRE/2.1.%20DEFT05%20SG_GD.xlsx" TargetMode="External"/><Relationship Id="rId1" Type="http://schemas.openxmlformats.org/officeDocument/2006/relationships/externalLinkPath" Target="/personal/andrea_lopez_supersalud_gov_co/Documents/2024/PAG%202024/MODIFICACIONES/8.%20SEPTIEMBRE/2.1.%20DEFT05%20SG_G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JUNIO/5.1.%20DEFT05_SG_TH.xlsx" TargetMode="External"/><Relationship Id="rId1" Type="http://schemas.openxmlformats.org/officeDocument/2006/relationships/externalLinkPath" Target="/personal/andrea_lopez_supersalud_gov_co/Documents/2024/PAG%202024/MODIFICACIONES/JUNIO/5.1.%20DEFT05_SG_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scar.rodriguez/Documents/Datos%20Oscar%20R/PAG%202015/Deleg.Superv.Instit/PAG%202015%20CONSOLIDADO%20SDSI%20-%20Dic%201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personal/william_ruiz_supersalud_gov_co/Documents/Documentos/SuperArgo%202023/Objetivos%202023_2/Planeaci&#243;n%20GGD/PAG/Autodiagn&#243;stico%20MGDA_LB2023_Proyecci&#243;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INAR"/>
      <sheetName val="Metadatos"/>
      <sheetName val="TABLA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BIEN"/>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Andrea del Pilar Lopez" id="{45C4DE44-7A73-493C-8D0E-2A4569924432}" userId="S::Andrea.Lopez@supersalud.gov.co::dc2f8b22-fc80-4aa5-ad13-25ffa4a5441e" providerId="AD"/>
  <person displayName="Angelica Patricia Sanchez Rodriguez" id="{B4978618-58B5-4490-B997-BD98ACD2988F}" userId="S::angelica.sanchez@supersalud.gov.co::8882777a-8ec3-4aaa-b34d-0e20958b342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2" totalsRowShown="0" dataDxfId="5">
  <autoFilter ref="A1:E22" xr:uid="{00000000-0009-0000-0100-000001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5" dT="2025-10-08T18:26:17.59" personId="{B4978618-58B5-4490-B997-BD98ACD2988F}" id="{2E77B1B8-77E3-4918-907F-DA90050DCA9F}">
    <text>Este dato representa el resultado alcanzado en el trimestre.</text>
  </threadedComment>
  <threadedComment ref="E35" dT="2025-10-08T18:26:33.66" personId="{B4978618-58B5-4490-B997-BD98ACD2988F}" id="{7FAF0A29-CF48-4189-813E-9235761BC85E}">
    <text>Este dato se extrae directamente de la resolución, que en este caso crea y modifica sedes de las Direcciones Regionales. </text>
  </threadedComment>
</ThreadedComments>
</file>

<file path=xl/threadedComments/threadedComment2.xml><?xml version="1.0" encoding="utf-8"?>
<ThreadedComments xmlns="http://schemas.microsoft.com/office/spreadsheetml/2018/threadedcomments" xmlns:x="http://schemas.openxmlformats.org/spreadsheetml/2006/main">
  <threadedComment ref="W8" dT="2024-01-22T21:35:24.22" personId="{45C4DE44-7A73-493C-8D0E-2A4569924432}" id="{B4B0E8BF-2966-4339-B257-42F24BFEAE5A}">
    <text xml:space="preserve">Por favor relacionar en minúsculas, solo la primera inicial en mayúsculas, Gracias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supersalud.sharepoint.com/:f:/g/GEGATI/ErK_OjljoCNKnhtoW4EdxxQB1Y3fR-5Qc50QAsjQcPpzrA?email=gloria.diaz%40supersalud.gov.co&amp;e=CLwJ5S" TargetMode="External"/><Relationship Id="rId7" Type="http://schemas.openxmlformats.org/officeDocument/2006/relationships/hyperlink" Target="https://supersalud.sharepoint.com/:f:/g/GEGATI/ErGDCp5HMORNsB29pp-e3OQBgzNiGSOS5Voybzb71AYtkw?email=gloria.diaz%40supersalud.gov.co&amp;e=gC8tfO" TargetMode="External"/><Relationship Id="rId2" Type="http://schemas.openxmlformats.org/officeDocument/2006/relationships/hyperlink" Target="https://supersalud.sharepoint.com/:f:/g/GEGATI/ErK_OjljoCNKnhtoW4EdxxQB1Y3fR-5Qc50QAsjQcPpzrA?email=gloria.diaz%40supersalud.gov.co&amp;e=wgT4gi" TargetMode="External"/><Relationship Id="rId1" Type="http://schemas.openxmlformats.org/officeDocument/2006/relationships/hyperlink" Target="https://supersalud.sharepoint.com/:f:/g/GEGATI/Ev8gPfKJRYBMrjvYgq-V2wkBSwbJ1tDyCuTGNdtRuVO7BA?email=gloria.diaz%40supersalud.gov.co&amp;e=AzORYT" TargetMode="External"/><Relationship Id="rId6" Type="http://schemas.openxmlformats.org/officeDocument/2006/relationships/hyperlink" Target="https://supersalud.sharepoint.com/:f:/g/GEGATI/EtBOOeyJn2xMtVq5-a03NQEBDYeBYjNpg7twSgTnxLkRAQ?email=gloria.diaz%40supersalud.gov.co&amp;e=cvuC1M" TargetMode="External"/><Relationship Id="rId11" Type="http://schemas.openxmlformats.org/officeDocument/2006/relationships/comments" Target="../comments8.xml"/><Relationship Id="rId5" Type="http://schemas.openxmlformats.org/officeDocument/2006/relationships/hyperlink" Target="https://supersalud.sharepoint.com/:f:/g/GEGATI/EnhANOJX2A9BrSqnacxOKEUB9TuaZllmqSieP7LbOpvbVQ?email=gloria.diaz%40supersalud.gov.co&amp;e=WiM6ug" TargetMode="External"/><Relationship Id="rId10" Type="http://schemas.openxmlformats.org/officeDocument/2006/relationships/vmlDrawing" Target="../drawings/vmlDrawing8.vml"/><Relationship Id="rId4" Type="http://schemas.openxmlformats.org/officeDocument/2006/relationships/hyperlink" Target="https://supersalud.sharepoint.com/:f:/g/GEGATI/ErK_OjljoCNKnhtoW4EdxxQB1Y3fR-5Qc50QAsjQcPpzrA?email=gloria.diaz%40supersalud.gov.co&amp;e=CLwJ5S"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s://supersalud.sharepoint.com/:f:/g/GEGATI/EijnG5J1nPFDiZUMFvtaHSQBZ5yCPl6A2JK5tVRJETVDSw?e=pBph3u" TargetMode="Externa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8.bin"/><Relationship Id="rId1" Type="http://schemas.openxmlformats.org/officeDocument/2006/relationships/hyperlink" Target="https://supersalud.sharepoint.com/:f:/g/GEGATI/Es3o0xjw9IZCo98y9K_dh3EBDWComJfScNd5hJ3Ls4_sBQ?e=zCwpcE"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file:///C:\:f:\r\personal\angelica_sanchez_supersalud_gov_co\Documents\EVIDENCIAS%20INDICADOR%20-%20Nuevas%20sedes%20y%20oficinas%20de%20la%20Superintendencia%20Nacional%20de%20Salud%20en%20territori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acortar.link/A66HLh" TargetMode="External"/><Relationship Id="rId7" Type="http://schemas.openxmlformats.org/officeDocument/2006/relationships/printerSettings" Target="../printerSettings/printerSettings5.bin"/><Relationship Id="rId2" Type="http://schemas.openxmlformats.org/officeDocument/2006/relationships/hyperlink" Target="https://acortar.link/kmKyt7" TargetMode="External"/><Relationship Id="rId1" Type="http://schemas.openxmlformats.org/officeDocument/2006/relationships/hyperlink" Target="https://acortar.link/MCGGEk" TargetMode="External"/><Relationship Id="rId6" Type="http://schemas.openxmlformats.org/officeDocument/2006/relationships/hyperlink" Target="https://acortar.link/kYYHHU" TargetMode="External"/><Relationship Id="rId5" Type="http://schemas.openxmlformats.org/officeDocument/2006/relationships/hyperlink" Target="https://acortar.link/SGzjFE" TargetMode="External"/><Relationship Id="rId10" Type="http://schemas.openxmlformats.org/officeDocument/2006/relationships/comments" Target="../comments6.xml"/><Relationship Id="rId4" Type="http://schemas.openxmlformats.org/officeDocument/2006/relationships/hyperlink" Target="https://acortar.link/hWetrx" TargetMode="External"/><Relationship Id="rId9"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17E-31AB-4384-801B-BAE52AFEA979}">
  <sheetPr>
    <tabColor theme="4" tint="0.39997558519241921"/>
  </sheetPr>
  <dimension ref="A1:M37"/>
  <sheetViews>
    <sheetView tabSelected="1" zoomScale="80" zoomScaleNormal="80" workbookViewId="0"/>
  </sheetViews>
  <sheetFormatPr baseColWidth="10" defaultColWidth="0" defaultRowHeight="14.45" customHeight="1" zeroHeight="1"/>
  <cols>
    <col min="1" max="12" width="10.85546875" style="53" customWidth="1"/>
    <col min="13" max="13" width="0" style="53" hidden="1" customWidth="1"/>
    <col min="14" max="16384" width="11.42578125" style="53" hidden="1"/>
  </cols>
  <sheetData>
    <row r="1" spans="1:1" ht="81" customHeight="1">
      <c r="A1"/>
    </row>
    <row r="2" spans="1:1" ht="15"/>
    <row r="3" spans="1:1" ht="15"/>
    <row r="4" spans="1:1" ht="15"/>
    <row r="5" spans="1:1" ht="15"/>
    <row r="6" spans="1:1" ht="15"/>
    <row r="7" spans="1:1" ht="15"/>
    <row r="8" spans="1:1" ht="15"/>
    <row r="9" spans="1:1" ht="15"/>
    <row r="10" spans="1:1" ht="15"/>
    <row r="11" spans="1:1" ht="15"/>
    <row r="12" spans="1:1" ht="15"/>
    <row r="13" spans="1:1" ht="15"/>
    <row r="14" spans="1:1" ht="15"/>
    <row r="15" spans="1:1" ht="15"/>
    <row r="16" spans="1:1" ht="15"/>
    <row r="17" ht="15"/>
    <row r="18" ht="15"/>
    <row r="19" ht="15"/>
    <row r="20" ht="15"/>
    <row r="21" ht="15"/>
    <row r="22" ht="15"/>
    <row r="23" ht="15"/>
    <row r="24" ht="15"/>
    <row r="25" ht="15"/>
    <row r="26" ht="15"/>
    <row r="27" ht="15"/>
    <row r="28" ht="15"/>
    <row r="29" ht="15"/>
    <row r="30" ht="15"/>
    <row r="31" ht="15"/>
    <row r="32" ht="15"/>
    <row r="33" ht="15"/>
    <row r="34" ht="15"/>
    <row r="35" ht="15"/>
    <row r="36" ht="15"/>
    <row r="37" 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ABC8-C9DE-4C7F-B331-108A8E6FEE1E}">
  <sheetPr>
    <tabColor rgb="FF00B050"/>
  </sheetPr>
  <dimension ref="A1:AA95"/>
  <sheetViews>
    <sheetView zoomScale="80" zoomScaleNormal="80" workbookViewId="0">
      <pane ySplit="7" topLeftCell="A8" activePane="bottomLeft" state="frozen"/>
      <selection pane="bottomLeft" activeCell="A8" sqref="A8"/>
    </sheetView>
  </sheetViews>
  <sheetFormatPr baseColWidth="10" defaultColWidth="0" defaultRowHeight="14.45" customHeight="1" zeroHeight="1"/>
  <cols>
    <col min="1" max="1" width="48.42578125" customWidth="1"/>
    <col min="2" max="2" width="46.5703125" customWidth="1"/>
    <col min="3" max="3" width="20.85546875" customWidth="1"/>
    <col min="4" max="4" width="15.5703125" style="266" customWidth="1"/>
    <col min="5" max="5" width="16.42578125" style="266" customWidth="1"/>
    <col min="6" max="6" width="17.5703125" customWidth="1"/>
    <col min="7" max="7" width="12.42578125" style="267" customWidth="1"/>
    <col min="8" max="8" width="12.42578125" customWidth="1"/>
    <col min="9" max="10" width="6.5703125" customWidth="1"/>
    <col min="11" max="11" width="7.42578125" customWidth="1"/>
    <col min="12" max="12" width="6.570312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42578125" customWidth="1"/>
    <col min="23" max="24" width="21.42578125" customWidth="1"/>
    <col min="25" max="25" width="36" customWidth="1"/>
    <col min="26" max="26" width="22.42578125" customWidth="1"/>
    <col min="27" max="27" width="22.5703125" customWidth="1"/>
    <col min="28" max="16384" width="11.42578125" hidden="1"/>
  </cols>
  <sheetData>
    <row r="1" spans="1:27" ht="36"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6"/>
      <c r="Y1" s="607"/>
      <c r="Z1" s="11" t="s">
        <v>1</v>
      </c>
      <c r="AA1" s="2" t="s">
        <v>2</v>
      </c>
    </row>
    <row r="2" spans="1:27" ht="36"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09"/>
      <c r="Y2" s="610"/>
      <c r="Z2" s="12" t="s">
        <v>4</v>
      </c>
      <c r="AA2" s="15">
        <v>1</v>
      </c>
    </row>
    <row r="3" spans="1:27" ht="36"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2"/>
      <c r="Y3" s="613"/>
      <c r="Z3" s="14" t="s">
        <v>5</v>
      </c>
      <c r="AA3" s="16">
        <v>45077</v>
      </c>
    </row>
    <row r="4" spans="1:27" ht="16.5" thickBot="1">
      <c r="A4" s="54" t="s">
        <v>6</v>
      </c>
      <c r="B4" s="614" t="s">
        <v>522</v>
      </c>
      <c r="C4" s="615"/>
      <c r="D4" s="615"/>
      <c r="E4" s="615"/>
      <c r="F4" s="615"/>
      <c r="G4" s="615"/>
      <c r="H4" s="615"/>
      <c r="I4" s="615"/>
      <c r="J4" s="615"/>
      <c r="K4" s="615"/>
      <c r="L4" s="615"/>
      <c r="M4" s="615"/>
      <c r="N4" s="615"/>
      <c r="O4" s="615"/>
      <c r="P4" s="615"/>
      <c r="Q4" s="615"/>
      <c r="R4" s="615"/>
      <c r="S4" s="615"/>
      <c r="T4" s="615"/>
      <c r="U4" s="615"/>
      <c r="V4" s="615"/>
      <c r="W4" s="615"/>
      <c r="X4" s="615"/>
      <c r="Y4" s="615"/>
      <c r="Z4" s="615"/>
      <c r="AA4" s="616"/>
    </row>
    <row r="5" spans="1:27" ht="16.5" thickBot="1">
      <c r="A5" s="592" t="s">
        <v>8</v>
      </c>
      <c r="B5" s="618"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599"/>
      <c r="Z5" s="600"/>
      <c r="AA5" s="595" t="s">
        <v>13</v>
      </c>
    </row>
    <row r="6" spans="1:27" ht="16.5"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352"/>
      <c r="Y6" s="596" t="s">
        <v>23</v>
      </c>
      <c r="Z6" s="596" t="s">
        <v>24</v>
      </c>
      <c r="AA6" s="596"/>
    </row>
    <row r="7" spans="1:27" ht="32.25" thickBot="1">
      <c r="A7" s="594"/>
      <c r="B7" s="601"/>
      <c r="C7" s="597"/>
      <c r="D7" s="597"/>
      <c r="E7" s="597"/>
      <c r="F7" s="601"/>
      <c r="G7" s="401" t="s">
        <v>25</v>
      </c>
      <c r="H7" s="6" t="s">
        <v>26</v>
      </c>
      <c r="I7" s="7" t="s">
        <v>27</v>
      </c>
      <c r="J7" s="8" t="s">
        <v>28</v>
      </c>
      <c r="K7" s="8" t="s">
        <v>29</v>
      </c>
      <c r="L7" s="8" t="s">
        <v>30</v>
      </c>
      <c r="M7" s="8" t="s">
        <v>31</v>
      </c>
      <c r="N7" s="8" t="s">
        <v>32</v>
      </c>
      <c r="O7" s="8" t="s">
        <v>33</v>
      </c>
      <c r="P7" s="8" t="s">
        <v>34</v>
      </c>
      <c r="Q7" s="8" t="s">
        <v>35</v>
      </c>
      <c r="R7" s="8" t="s">
        <v>36</v>
      </c>
      <c r="S7" s="8" t="s">
        <v>37</v>
      </c>
      <c r="T7" s="9" t="s">
        <v>38</v>
      </c>
      <c r="U7" s="597"/>
      <c r="V7" s="597"/>
      <c r="W7" s="597"/>
      <c r="X7" s="353" t="s">
        <v>523</v>
      </c>
      <c r="Y7" s="597"/>
      <c r="Z7" s="597"/>
      <c r="AA7" s="596"/>
    </row>
    <row r="8" spans="1:27" ht="135.75" customHeight="1">
      <c r="A8" s="402" t="s">
        <v>524</v>
      </c>
      <c r="B8" s="403" t="s">
        <v>525</v>
      </c>
      <c r="C8" s="131" t="s">
        <v>526</v>
      </c>
      <c r="D8" s="131" t="s">
        <v>527</v>
      </c>
      <c r="E8" s="131" t="s">
        <v>528</v>
      </c>
      <c r="F8" s="55" t="s">
        <v>41</v>
      </c>
      <c r="G8" s="404" t="s">
        <v>529</v>
      </c>
      <c r="H8" s="405">
        <v>4</v>
      </c>
      <c r="I8" s="55"/>
      <c r="J8" s="55"/>
      <c r="K8" s="151">
        <v>1</v>
      </c>
      <c r="L8" s="151"/>
      <c r="M8" s="151"/>
      <c r="N8" s="151">
        <v>1</v>
      </c>
      <c r="O8" s="151"/>
      <c r="P8" s="151"/>
      <c r="Q8" s="406">
        <v>1</v>
      </c>
      <c r="R8" s="151"/>
      <c r="S8" s="151"/>
      <c r="T8" s="151">
        <v>1</v>
      </c>
      <c r="U8" s="151"/>
      <c r="V8" s="407">
        <f>+SUM(I8:Q8)/H8</f>
        <v>0.75</v>
      </c>
      <c r="W8" s="56" t="s">
        <v>530</v>
      </c>
      <c r="X8" s="310" t="s">
        <v>531</v>
      </c>
      <c r="Y8" s="131" t="s">
        <v>532</v>
      </c>
      <c r="Z8" s="150" t="s">
        <v>533</v>
      </c>
      <c r="AA8" s="39" t="s">
        <v>534</v>
      </c>
    </row>
    <row r="9" spans="1:27" ht="90">
      <c r="A9" s="402" t="s">
        <v>535</v>
      </c>
      <c r="B9" s="403" t="s">
        <v>536</v>
      </c>
      <c r="C9" s="131" t="s">
        <v>526</v>
      </c>
      <c r="D9" s="131" t="s">
        <v>527</v>
      </c>
      <c r="E9" s="131" t="s">
        <v>528</v>
      </c>
      <c r="F9" s="55" t="s">
        <v>57</v>
      </c>
      <c r="G9" s="404" t="s">
        <v>537</v>
      </c>
      <c r="H9" s="405">
        <v>2</v>
      </c>
      <c r="I9" s="55"/>
      <c r="J9" s="55"/>
      <c r="K9" s="151"/>
      <c r="L9" s="151"/>
      <c r="M9" s="151"/>
      <c r="N9" s="151">
        <v>1</v>
      </c>
      <c r="O9" s="151"/>
      <c r="P9" s="151"/>
      <c r="Q9" s="151"/>
      <c r="R9" s="151"/>
      <c r="S9" s="151"/>
      <c r="T9" s="151">
        <v>1</v>
      </c>
      <c r="U9" s="151"/>
      <c r="V9" s="407">
        <f t="shared" ref="V9:V28" si="0">+SUM(I9:Q9)/H9</f>
        <v>0.5</v>
      </c>
      <c r="W9" s="56" t="s">
        <v>538</v>
      </c>
      <c r="X9" s="56"/>
      <c r="Y9" s="55"/>
      <c r="Z9" s="55"/>
      <c r="AA9" s="39" t="s">
        <v>539</v>
      </c>
    </row>
    <row r="10" spans="1:27" ht="90">
      <c r="A10" s="402" t="s">
        <v>535</v>
      </c>
      <c r="B10" s="403" t="s">
        <v>540</v>
      </c>
      <c r="C10" s="131" t="s">
        <v>526</v>
      </c>
      <c r="D10" s="131" t="s">
        <v>527</v>
      </c>
      <c r="E10" s="131" t="s">
        <v>528</v>
      </c>
      <c r="F10" s="55" t="s">
        <v>57</v>
      </c>
      <c r="G10" s="404" t="s">
        <v>537</v>
      </c>
      <c r="H10" s="405">
        <v>2</v>
      </c>
      <c r="I10" s="55"/>
      <c r="J10" s="55"/>
      <c r="K10" s="151"/>
      <c r="L10" s="151"/>
      <c r="M10" s="151"/>
      <c r="N10" s="151">
        <v>1</v>
      </c>
      <c r="O10" s="151"/>
      <c r="P10" s="151"/>
      <c r="Q10" s="151"/>
      <c r="R10" s="151"/>
      <c r="S10" s="151"/>
      <c r="T10" s="151">
        <v>1</v>
      </c>
      <c r="U10" s="151"/>
      <c r="V10" s="407">
        <f t="shared" si="0"/>
        <v>0.5</v>
      </c>
      <c r="W10" s="56" t="s">
        <v>538</v>
      </c>
      <c r="X10" s="56"/>
      <c r="Y10" s="55"/>
      <c r="Z10" s="55"/>
      <c r="AA10" s="39" t="s">
        <v>534</v>
      </c>
    </row>
    <row r="11" spans="1:27" ht="90">
      <c r="A11" s="402" t="s">
        <v>535</v>
      </c>
      <c r="B11" s="403" t="s">
        <v>541</v>
      </c>
      <c r="C11" s="131" t="s">
        <v>526</v>
      </c>
      <c r="D11" s="131" t="s">
        <v>527</v>
      </c>
      <c r="E11" s="131" t="s">
        <v>528</v>
      </c>
      <c r="F11" s="55" t="s">
        <v>57</v>
      </c>
      <c r="G11" s="404" t="s">
        <v>537</v>
      </c>
      <c r="H11" s="405">
        <v>2</v>
      </c>
      <c r="I11" s="55"/>
      <c r="J11" s="55"/>
      <c r="K11" s="151"/>
      <c r="L11" s="151"/>
      <c r="M11" s="151"/>
      <c r="N11" s="151">
        <v>1</v>
      </c>
      <c r="O11" s="151"/>
      <c r="P11" s="151"/>
      <c r="Q11" s="151"/>
      <c r="R11" s="151"/>
      <c r="S11" s="151"/>
      <c r="T11" s="151">
        <v>1</v>
      </c>
      <c r="U11" s="151"/>
      <c r="V11" s="407">
        <f t="shared" si="0"/>
        <v>0.5</v>
      </c>
      <c r="W11" s="56" t="s">
        <v>538</v>
      </c>
      <c r="X11" s="56"/>
      <c r="Y11" s="55"/>
      <c r="Z11" s="55"/>
      <c r="AA11" s="39" t="s">
        <v>534</v>
      </c>
    </row>
    <row r="12" spans="1:27" ht="90">
      <c r="A12" s="402" t="s">
        <v>535</v>
      </c>
      <c r="B12" s="403" t="s">
        <v>542</v>
      </c>
      <c r="C12" s="131" t="s">
        <v>526</v>
      </c>
      <c r="D12" s="131" t="s">
        <v>527</v>
      </c>
      <c r="E12" s="131" t="s">
        <v>528</v>
      </c>
      <c r="F12" s="55" t="s">
        <v>57</v>
      </c>
      <c r="G12" s="404" t="s">
        <v>537</v>
      </c>
      <c r="H12" s="405">
        <v>2</v>
      </c>
      <c r="I12" s="55"/>
      <c r="J12" s="55"/>
      <c r="K12" s="151"/>
      <c r="L12" s="151"/>
      <c r="M12" s="151"/>
      <c r="N12" s="408">
        <v>0</v>
      </c>
      <c r="O12" s="151"/>
      <c r="P12" s="151"/>
      <c r="Q12" s="151"/>
      <c r="R12" s="151"/>
      <c r="S12" s="151"/>
      <c r="T12" s="151">
        <v>1</v>
      </c>
      <c r="U12" s="151"/>
      <c r="V12" s="407">
        <f t="shared" si="0"/>
        <v>0</v>
      </c>
      <c r="W12" s="56" t="s">
        <v>538</v>
      </c>
      <c r="X12" s="56"/>
      <c r="Y12" s="55"/>
      <c r="Z12" s="55"/>
      <c r="AA12" s="39" t="s">
        <v>534</v>
      </c>
    </row>
    <row r="13" spans="1:27" ht="90">
      <c r="A13" s="409" t="s">
        <v>535</v>
      </c>
      <c r="B13" s="410" t="s">
        <v>543</v>
      </c>
      <c r="C13" s="131" t="s">
        <v>526</v>
      </c>
      <c r="D13" s="131" t="s">
        <v>527</v>
      </c>
      <c r="E13" s="131" t="s">
        <v>528</v>
      </c>
      <c r="F13" s="55" t="s">
        <v>57</v>
      </c>
      <c r="G13" s="404" t="s">
        <v>537</v>
      </c>
      <c r="H13" s="405">
        <v>2</v>
      </c>
      <c r="I13" s="55"/>
      <c r="J13" s="55"/>
      <c r="K13" s="151"/>
      <c r="L13" s="151"/>
      <c r="M13" s="151"/>
      <c r="N13" s="151">
        <v>1</v>
      </c>
      <c r="O13" s="151"/>
      <c r="P13" s="151"/>
      <c r="Q13" s="151"/>
      <c r="R13" s="151"/>
      <c r="S13" s="151"/>
      <c r="T13" s="151">
        <v>1</v>
      </c>
      <c r="U13" s="151"/>
      <c r="V13" s="407">
        <f t="shared" si="0"/>
        <v>0.5</v>
      </c>
      <c r="W13" s="56" t="s">
        <v>544</v>
      </c>
      <c r="X13" s="56"/>
      <c r="Y13" s="55"/>
      <c r="Z13" s="55"/>
      <c r="AA13" s="39" t="s">
        <v>545</v>
      </c>
    </row>
    <row r="14" spans="1:27" ht="90">
      <c r="A14" s="409" t="s">
        <v>535</v>
      </c>
      <c r="B14" s="410" t="s">
        <v>546</v>
      </c>
      <c r="C14" s="131" t="s">
        <v>526</v>
      </c>
      <c r="D14" s="131" t="s">
        <v>527</v>
      </c>
      <c r="E14" s="131" t="s">
        <v>528</v>
      </c>
      <c r="F14" s="55" t="s">
        <v>41</v>
      </c>
      <c r="G14" s="404" t="s">
        <v>537</v>
      </c>
      <c r="H14" s="405">
        <v>2</v>
      </c>
      <c r="I14" s="55"/>
      <c r="J14" s="55"/>
      <c r="K14" s="151"/>
      <c r="L14" s="151"/>
      <c r="M14" s="151"/>
      <c r="N14" s="408">
        <v>0</v>
      </c>
      <c r="O14" s="151"/>
      <c r="P14" s="151"/>
      <c r="Q14" s="151"/>
      <c r="R14" s="151"/>
      <c r="S14" s="151"/>
      <c r="T14" s="151">
        <v>1</v>
      </c>
      <c r="U14" s="151"/>
      <c r="V14" s="407">
        <f t="shared" si="0"/>
        <v>0</v>
      </c>
      <c r="W14" s="56" t="s">
        <v>544</v>
      </c>
      <c r="X14" s="56"/>
      <c r="Y14" s="55"/>
      <c r="Z14" s="55"/>
      <c r="AA14" s="39" t="s">
        <v>545</v>
      </c>
    </row>
    <row r="15" spans="1:27" ht="409.5">
      <c r="A15" s="402" t="s">
        <v>535</v>
      </c>
      <c r="B15" s="403" t="s">
        <v>547</v>
      </c>
      <c r="C15" s="131" t="s">
        <v>526</v>
      </c>
      <c r="D15" s="131" t="s">
        <v>527</v>
      </c>
      <c r="E15" s="131" t="s">
        <v>528</v>
      </c>
      <c r="F15" s="55" t="s">
        <v>41</v>
      </c>
      <c r="G15" s="404" t="s">
        <v>529</v>
      </c>
      <c r="H15" s="405">
        <v>4</v>
      </c>
      <c r="I15" s="55"/>
      <c r="J15" s="55"/>
      <c r="K15" s="151">
        <v>1</v>
      </c>
      <c r="L15" s="151"/>
      <c r="M15" s="151"/>
      <c r="N15" s="151">
        <v>1</v>
      </c>
      <c r="O15" s="151"/>
      <c r="P15" s="151"/>
      <c r="Q15" s="406">
        <v>1</v>
      </c>
      <c r="R15" s="151"/>
      <c r="S15" s="151"/>
      <c r="T15" s="151">
        <v>1</v>
      </c>
      <c r="U15" s="151"/>
      <c r="V15" s="407">
        <f t="shared" si="0"/>
        <v>0.75</v>
      </c>
      <c r="W15" s="56" t="s">
        <v>544</v>
      </c>
      <c r="X15" s="310" t="s">
        <v>548</v>
      </c>
      <c r="Y15" s="131" t="s">
        <v>549</v>
      </c>
      <c r="Z15" s="150" t="s">
        <v>533</v>
      </c>
      <c r="AA15" s="39" t="s">
        <v>550</v>
      </c>
    </row>
    <row r="16" spans="1:27" ht="210">
      <c r="A16" s="402" t="s">
        <v>535</v>
      </c>
      <c r="B16" s="403" t="s">
        <v>551</v>
      </c>
      <c r="C16" s="131" t="s">
        <v>526</v>
      </c>
      <c r="D16" s="131" t="s">
        <v>527</v>
      </c>
      <c r="E16" s="131" t="s">
        <v>528</v>
      </c>
      <c r="F16" s="55" t="s">
        <v>41</v>
      </c>
      <c r="G16" s="404" t="s">
        <v>529</v>
      </c>
      <c r="H16" s="405">
        <v>4</v>
      </c>
      <c r="I16" s="55"/>
      <c r="J16" s="55"/>
      <c r="K16" s="151">
        <v>1</v>
      </c>
      <c r="L16" s="151"/>
      <c r="M16" s="151"/>
      <c r="N16" s="151">
        <v>1</v>
      </c>
      <c r="O16" s="151"/>
      <c r="P16" s="151"/>
      <c r="Q16" s="406">
        <v>1</v>
      </c>
      <c r="R16" s="151"/>
      <c r="S16" s="151"/>
      <c r="T16" s="151">
        <v>1</v>
      </c>
      <c r="U16" s="151"/>
      <c r="V16" s="407">
        <f t="shared" si="0"/>
        <v>0.75</v>
      </c>
      <c r="W16" s="56" t="s">
        <v>544</v>
      </c>
      <c r="X16" s="310" t="s">
        <v>552</v>
      </c>
      <c r="Y16" s="131" t="s">
        <v>553</v>
      </c>
      <c r="Z16" s="150" t="s">
        <v>533</v>
      </c>
      <c r="AA16" s="39" t="s">
        <v>550</v>
      </c>
    </row>
    <row r="17" spans="1:27" ht="409.5">
      <c r="A17" s="402" t="s">
        <v>535</v>
      </c>
      <c r="B17" s="403" t="s">
        <v>554</v>
      </c>
      <c r="C17" s="131" t="s">
        <v>526</v>
      </c>
      <c r="D17" s="131" t="s">
        <v>527</v>
      </c>
      <c r="E17" s="131" t="s">
        <v>528</v>
      </c>
      <c r="F17" s="55" t="s">
        <v>41</v>
      </c>
      <c r="G17" s="404" t="s">
        <v>529</v>
      </c>
      <c r="H17" s="405">
        <v>4</v>
      </c>
      <c r="I17" s="55"/>
      <c r="J17" s="55"/>
      <c r="K17" s="151">
        <v>1</v>
      </c>
      <c r="L17" s="151"/>
      <c r="M17" s="151"/>
      <c r="N17" s="151">
        <v>1</v>
      </c>
      <c r="O17" s="151"/>
      <c r="P17" s="151"/>
      <c r="Q17" s="406">
        <v>1</v>
      </c>
      <c r="R17" s="151"/>
      <c r="S17" s="151"/>
      <c r="T17" s="151">
        <v>1</v>
      </c>
      <c r="U17" s="151"/>
      <c r="V17" s="407">
        <f t="shared" si="0"/>
        <v>0.75</v>
      </c>
      <c r="W17" s="56" t="s">
        <v>544</v>
      </c>
      <c r="X17" s="310" t="s">
        <v>555</v>
      </c>
      <c r="Y17" s="131" t="s">
        <v>556</v>
      </c>
      <c r="Z17" s="150" t="s">
        <v>533</v>
      </c>
      <c r="AA17" s="39" t="s">
        <v>550</v>
      </c>
    </row>
    <row r="18" spans="1:27" ht="90">
      <c r="A18" s="402" t="s">
        <v>535</v>
      </c>
      <c r="B18" s="403" t="s">
        <v>557</v>
      </c>
      <c r="C18" s="131" t="s">
        <v>526</v>
      </c>
      <c r="D18" s="131" t="s">
        <v>527</v>
      </c>
      <c r="E18" s="131" t="s">
        <v>528</v>
      </c>
      <c r="F18" s="55" t="s">
        <v>41</v>
      </c>
      <c r="G18" s="404" t="s">
        <v>529</v>
      </c>
      <c r="H18" s="405">
        <v>4</v>
      </c>
      <c r="I18" s="55"/>
      <c r="J18" s="55"/>
      <c r="K18" s="151">
        <v>1</v>
      </c>
      <c r="L18" s="151"/>
      <c r="M18" s="151"/>
      <c r="N18" s="151">
        <v>1</v>
      </c>
      <c r="O18" s="151"/>
      <c r="P18" s="151"/>
      <c r="Q18" s="406">
        <v>0</v>
      </c>
      <c r="R18" s="151"/>
      <c r="S18" s="151"/>
      <c r="T18" s="151">
        <v>1</v>
      </c>
      <c r="U18" s="151"/>
      <c r="V18" s="407">
        <f t="shared" si="0"/>
        <v>0.5</v>
      </c>
      <c r="W18" s="56" t="s">
        <v>544</v>
      </c>
      <c r="X18" s="56"/>
      <c r="Y18" s="55"/>
      <c r="Z18" s="55"/>
      <c r="AA18" s="39" t="s">
        <v>550</v>
      </c>
    </row>
    <row r="19" spans="1:27" ht="90">
      <c r="A19" s="411" t="s">
        <v>535</v>
      </c>
      <c r="B19" s="412" t="s">
        <v>558</v>
      </c>
      <c r="C19" s="131" t="s">
        <v>526</v>
      </c>
      <c r="D19" s="131" t="s">
        <v>527</v>
      </c>
      <c r="E19" s="131" t="s">
        <v>528</v>
      </c>
      <c r="F19" s="55" t="s">
        <v>57</v>
      </c>
      <c r="G19" s="404" t="s">
        <v>537</v>
      </c>
      <c r="H19" s="405">
        <v>2</v>
      </c>
      <c r="I19" s="55"/>
      <c r="J19" s="55"/>
      <c r="K19" s="151"/>
      <c r="L19" s="151"/>
      <c r="M19" s="151"/>
      <c r="N19" s="151">
        <v>1</v>
      </c>
      <c r="O19" s="151"/>
      <c r="P19" s="151"/>
      <c r="Q19" s="151"/>
      <c r="R19" s="151"/>
      <c r="S19" s="151"/>
      <c r="T19" s="151">
        <v>1</v>
      </c>
      <c r="U19" s="151"/>
      <c r="V19" s="407">
        <f t="shared" si="0"/>
        <v>0.5</v>
      </c>
      <c r="W19" s="56" t="s">
        <v>544</v>
      </c>
      <c r="X19" s="56"/>
      <c r="Y19" s="55"/>
      <c r="Z19" s="55"/>
      <c r="AA19" s="39" t="s">
        <v>550</v>
      </c>
    </row>
    <row r="20" spans="1:27" ht="90">
      <c r="A20" s="411" t="s">
        <v>535</v>
      </c>
      <c r="B20" s="412" t="s">
        <v>559</v>
      </c>
      <c r="C20" s="131" t="s">
        <v>526</v>
      </c>
      <c r="D20" s="131" t="s">
        <v>527</v>
      </c>
      <c r="E20" s="131" t="s">
        <v>528</v>
      </c>
      <c r="F20" s="55" t="s">
        <v>57</v>
      </c>
      <c r="G20" s="404" t="s">
        <v>537</v>
      </c>
      <c r="H20" s="405">
        <v>2</v>
      </c>
      <c r="I20" s="55"/>
      <c r="J20" s="55"/>
      <c r="K20" s="151"/>
      <c r="L20" s="151"/>
      <c r="M20" s="151"/>
      <c r="N20" s="408">
        <v>0</v>
      </c>
      <c r="O20" s="151"/>
      <c r="P20" s="151"/>
      <c r="Q20" s="151"/>
      <c r="R20" s="151"/>
      <c r="S20" s="151"/>
      <c r="T20" s="151">
        <v>1</v>
      </c>
      <c r="U20" s="151"/>
      <c r="V20" s="407">
        <f t="shared" si="0"/>
        <v>0</v>
      </c>
      <c r="W20" s="56" t="s">
        <v>544</v>
      </c>
      <c r="X20" s="56"/>
      <c r="Y20" s="55"/>
      <c r="Z20" s="55"/>
      <c r="AA20" s="39" t="s">
        <v>550</v>
      </c>
    </row>
    <row r="21" spans="1:27" ht="90">
      <c r="A21" s="402" t="s">
        <v>535</v>
      </c>
      <c r="B21" s="403" t="s">
        <v>560</v>
      </c>
      <c r="C21" s="131" t="s">
        <v>526</v>
      </c>
      <c r="D21" s="131" t="s">
        <v>527</v>
      </c>
      <c r="E21" s="131" t="s">
        <v>528</v>
      </c>
      <c r="F21" s="55" t="s">
        <v>57</v>
      </c>
      <c r="G21" s="404" t="s">
        <v>537</v>
      </c>
      <c r="H21" s="405">
        <v>2</v>
      </c>
      <c r="I21" s="55"/>
      <c r="J21" s="55"/>
      <c r="K21" s="151"/>
      <c r="L21" s="151"/>
      <c r="M21" s="151"/>
      <c r="N21" s="151">
        <v>1</v>
      </c>
      <c r="O21" s="151"/>
      <c r="P21" s="151"/>
      <c r="Q21" s="151"/>
      <c r="R21" s="151"/>
      <c r="S21" s="151"/>
      <c r="T21" s="151">
        <v>1</v>
      </c>
      <c r="U21" s="151"/>
      <c r="V21" s="407">
        <f t="shared" si="0"/>
        <v>0.5</v>
      </c>
      <c r="W21" s="56" t="s">
        <v>544</v>
      </c>
      <c r="X21" s="56"/>
      <c r="Y21" s="55"/>
      <c r="Z21" s="55"/>
      <c r="AA21" s="39" t="s">
        <v>561</v>
      </c>
    </row>
    <row r="22" spans="1:27" ht="195">
      <c r="A22" s="402" t="s">
        <v>535</v>
      </c>
      <c r="B22" s="403" t="s">
        <v>562</v>
      </c>
      <c r="C22" s="131" t="s">
        <v>526</v>
      </c>
      <c r="D22" s="131" t="s">
        <v>527</v>
      </c>
      <c r="E22" s="131" t="s">
        <v>528</v>
      </c>
      <c r="F22" s="55" t="s">
        <v>41</v>
      </c>
      <c r="G22" s="405">
        <v>4</v>
      </c>
      <c r="H22" s="405">
        <v>4</v>
      </c>
      <c r="I22" s="55"/>
      <c r="J22" s="55"/>
      <c r="K22" s="151">
        <v>1</v>
      </c>
      <c r="L22" s="151"/>
      <c r="M22" s="151"/>
      <c r="N22" s="151">
        <v>1</v>
      </c>
      <c r="O22" s="151"/>
      <c r="P22" s="151"/>
      <c r="Q22" s="406">
        <v>1</v>
      </c>
      <c r="R22" s="151"/>
      <c r="S22" s="151"/>
      <c r="T22" s="151">
        <v>1</v>
      </c>
      <c r="U22" s="151"/>
      <c r="V22" s="407">
        <f t="shared" si="0"/>
        <v>0.75</v>
      </c>
      <c r="W22" s="56" t="s">
        <v>544</v>
      </c>
      <c r="X22" s="310" t="s">
        <v>563</v>
      </c>
      <c r="Y22" s="131" t="s">
        <v>564</v>
      </c>
      <c r="Z22" s="150" t="s">
        <v>533</v>
      </c>
      <c r="AA22" s="39" t="s">
        <v>561</v>
      </c>
    </row>
    <row r="23" spans="1:27" ht="90">
      <c r="A23" s="409" t="s">
        <v>535</v>
      </c>
      <c r="B23" s="410" t="s">
        <v>565</v>
      </c>
      <c r="C23" s="131" t="s">
        <v>526</v>
      </c>
      <c r="D23" s="131" t="s">
        <v>527</v>
      </c>
      <c r="E23" s="131" t="s">
        <v>528</v>
      </c>
      <c r="F23" s="55" t="s">
        <v>57</v>
      </c>
      <c r="G23" s="404" t="s">
        <v>537</v>
      </c>
      <c r="H23" s="405">
        <v>2</v>
      </c>
      <c r="I23" s="55"/>
      <c r="J23" s="55"/>
      <c r="K23" s="151"/>
      <c r="L23" s="151"/>
      <c r="M23" s="151"/>
      <c r="N23" s="408">
        <v>0</v>
      </c>
      <c r="O23" s="151"/>
      <c r="P23" s="151"/>
      <c r="Q23" s="151"/>
      <c r="R23" s="151"/>
      <c r="S23" s="151"/>
      <c r="T23" s="151">
        <v>1</v>
      </c>
      <c r="U23" s="151"/>
      <c r="V23" s="407">
        <f t="shared" si="0"/>
        <v>0</v>
      </c>
      <c r="W23" s="56" t="s">
        <v>544</v>
      </c>
      <c r="X23" s="56"/>
      <c r="Y23" s="55"/>
      <c r="Z23" s="55"/>
      <c r="AA23" s="39" t="s">
        <v>566</v>
      </c>
    </row>
    <row r="24" spans="1:27" ht="210">
      <c r="A24" s="409" t="s">
        <v>535</v>
      </c>
      <c r="B24" s="410" t="s">
        <v>567</v>
      </c>
      <c r="C24" s="131" t="s">
        <v>526</v>
      </c>
      <c r="D24" s="131" t="s">
        <v>527</v>
      </c>
      <c r="E24" s="131" t="s">
        <v>528</v>
      </c>
      <c r="F24" s="55" t="s">
        <v>41</v>
      </c>
      <c r="G24" s="404" t="s">
        <v>529</v>
      </c>
      <c r="H24" s="405">
        <v>4</v>
      </c>
      <c r="I24" s="55"/>
      <c r="J24" s="55"/>
      <c r="K24" s="151">
        <v>1</v>
      </c>
      <c r="L24" s="151"/>
      <c r="M24" s="151"/>
      <c r="N24" s="151">
        <v>1</v>
      </c>
      <c r="O24" s="151"/>
      <c r="P24" s="151"/>
      <c r="Q24" s="406">
        <v>1</v>
      </c>
      <c r="R24" s="151"/>
      <c r="S24" s="151"/>
      <c r="T24" s="151">
        <v>1</v>
      </c>
      <c r="U24" s="151"/>
      <c r="V24" s="407">
        <f t="shared" si="0"/>
        <v>0.75</v>
      </c>
      <c r="W24" s="56" t="s">
        <v>544</v>
      </c>
      <c r="X24" s="310" t="s">
        <v>568</v>
      </c>
      <c r="Y24" s="131" t="s">
        <v>569</v>
      </c>
      <c r="Z24" s="150" t="s">
        <v>533</v>
      </c>
      <c r="AA24" s="413" t="s">
        <v>566</v>
      </c>
    </row>
    <row r="25" spans="1:27" ht="90">
      <c r="A25" s="409" t="s">
        <v>535</v>
      </c>
      <c r="B25" s="410" t="s">
        <v>570</v>
      </c>
      <c r="C25" s="131" t="s">
        <v>526</v>
      </c>
      <c r="D25" s="131" t="s">
        <v>527</v>
      </c>
      <c r="E25" s="131" t="s">
        <v>528</v>
      </c>
      <c r="F25" s="55" t="s">
        <v>57</v>
      </c>
      <c r="G25" s="404" t="s">
        <v>537</v>
      </c>
      <c r="H25" s="405">
        <v>2</v>
      </c>
      <c r="I25" s="55"/>
      <c r="J25" s="55"/>
      <c r="K25" s="151"/>
      <c r="L25" s="151"/>
      <c r="M25" s="151"/>
      <c r="N25" s="151">
        <v>1</v>
      </c>
      <c r="O25" s="151"/>
      <c r="P25" s="151"/>
      <c r="Q25" s="151"/>
      <c r="R25" s="151"/>
      <c r="S25" s="151"/>
      <c r="T25" s="151">
        <v>1</v>
      </c>
      <c r="U25" s="151"/>
      <c r="V25" s="407">
        <f t="shared" si="0"/>
        <v>0.5</v>
      </c>
      <c r="W25" s="56" t="s">
        <v>544</v>
      </c>
      <c r="X25" s="56"/>
      <c r="Y25" s="55"/>
      <c r="Z25" s="55"/>
      <c r="AA25" s="39" t="s">
        <v>571</v>
      </c>
    </row>
    <row r="26" spans="1:27" ht="90">
      <c r="A26" s="402" t="s">
        <v>535</v>
      </c>
      <c r="B26" s="403" t="s">
        <v>572</v>
      </c>
      <c r="C26" s="131" t="s">
        <v>526</v>
      </c>
      <c r="D26" s="131" t="s">
        <v>527</v>
      </c>
      <c r="E26" s="131" t="s">
        <v>528</v>
      </c>
      <c r="F26" s="55" t="s">
        <v>57</v>
      </c>
      <c r="G26" s="404" t="s">
        <v>537</v>
      </c>
      <c r="H26" s="405">
        <v>2</v>
      </c>
      <c r="I26" s="55"/>
      <c r="J26" s="55"/>
      <c r="K26" s="151"/>
      <c r="L26" s="151"/>
      <c r="M26" s="151"/>
      <c r="N26" s="151">
        <v>1</v>
      </c>
      <c r="O26" s="151"/>
      <c r="P26" s="151"/>
      <c r="Q26" s="151"/>
      <c r="R26" s="151"/>
      <c r="S26" s="151"/>
      <c r="T26" s="151">
        <v>1</v>
      </c>
      <c r="U26" s="151"/>
      <c r="V26" s="407">
        <f t="shared" si="0"/>
        <v>0.5</v>
      </c>
      <c r="W26" s="56" t="s">
        <v>544</v>
      </c>
      <c r="X26" s="56"/>
      <c r="Y26" s="55"/>
      <c r="Z26" s="55"/>
      <c r="AA26" s="413" t="s">
        <v>566</v>
      </c>
    </row>
    <row r="27" spans="1:27" ht="90">
      <c r="A27" s="402" t="s">
        <v>535</v>
      </c>
      <c r="B27" s="403" t="s">
        <v>573</v>
      </c>
      <c r="C27" s="131" t="s">
        <v>526</v>
      </c>
      <c r="D27" s="131" t="s">
        <v>527</v>
      </c>
      <c r="E27" s="131" t="s">
        <v>528</v>
      </c>
      <c r="F27" s="55" t="s">
        <v>57</v>
      </c>
      <c r="G27" s="404" t="s">
        <v>537</v>
      </c>
      <c r="H27" s="405">
        <v>2</v>
      </c>
      <c r="I27" s="55"/>
      <c r="J27" s="55"/>
      <c r="K27" s="151"/>
      <c r="L27" s="151"/>
      <c r="M27" s="151"/>
      <c r="N27" s="151">
        <v>1</v>
      </c>
      <c r="O27" s="151"/>
      <c r="P27" s="151"/>
      <c r="Q27" s="151"/>
      <c r="R27" s="151"/>
      <c r="S27" s="151"/>
      <c r="T27" s="151">
        <v>1</v>
      </c>
      <c r="U27" s="151"/>
      <c r="V27" s="407">
        <f t="shared" si="0"/>
        <v>0.5</v>
      </c>
      <c r="W27" s="56" t="s">
        <v>544</v>
      </c>
      <c r="X27" s="56"/>
      <c r="Y27" s="55"/>
      <c r="Z27" s="55"/>
      <c r="AA27" s="413" t="s">
        <v>566</v>
      </c>
    </row>
    <row r="28" spans="1:27" ht="180">
      <c r="A28" s="409" t="s">
        <v>535</v>
      </c>
      <c r="B28" s="410" t="s">
        <v>574</v>
      </c>
      <c r="C28" s="131" t="s">
        <v>526</v>
      </c>
      <c r="D28" s="131" t="s">
        <v>527</v>
      </c>
      <c r="E28" s="131" t="s">
        <v>528</v>
      </c>
      <c r="F28" s="55" t="s">
        <v>41</v>
      </c>
      <c r="G28" s="404" t="s">
        <v>529</v>
      </c>
      <c r="H28" s="405">
        <v>4</v>
      </c>
      <c r="I28" s="55"/>
      <c r="J28" s="55"/>
      <c r="K28" s="151">
        <v>1</v>
      </c>
      <c r="L28" s="151"/>
      <c r="M28" s="151"/>
      <c r="N28" s="151">
        <v>1</v>
      </c>
      <c r="O28" s="151"/>
      <c r="P28" s="151"/>
      <c r="Q28" s="406">
        <v>1</v>
      </c>
      <c r="R28" s="151"/>
      <c r="S28" s="151"/>
      <c r="T28" s="151">
        <v>1</v>
      </c>
      <c r="U28" s="151"/>
      <c r="V28" s="407">
        <f t="shared" si="0"/>
        <v>0.75</v>
      </c>
      <c r="W28" s="56" t="s">
        <v>544</v>
      </c>
      <c r="X28" s="310" t="s">
        <v>575</v>
      </c>
      <c r="Y28" s="131" t="s">
        <v>576</v>
      </c>
      <c r="Z28" s="150" t="s">
        <v>533</v>
      </c>
      <c r="AA28" s="413" t="s">
        <v>566</v>
      </c>
    </row>
    <row r="29" spans="1:27" ht="15.75">
      <c r="A29" s="13" t="s">
        <v>140</v>
      </c>
      <c r="B29" s="52">
        <v>45688</v>
      </c>
      <c r="I29" s="268">
        <f t="shared" ref="I29:T29" si="1">+SUM(I8:I28)</f>
        <v>0</v>
      </c>
      <c r="J29" s="268">
        <f t="shared" si="1"/>
        <v>0</v>
      </c>
      <c r="K29" s="268">
        <f t="shared" si="1"/>
        <v>8</v>
      </c>
      <c r="L29" s="268">
        <f t="shared" si="1"/>
        <v>0</v>
      </c>
      <c r="M29" s="268">
        <f t="shared" si="1"/>
        <v>0</v>
      </c>
      <c r="N29" s="268">
        <f t="shared" si="1"/>
        <v>17</v>
      </c>
      <c r="O29" s="268">
        <f t="shared" si="1"/>
        <v>0</v>
      </c>
      <c r="P29" s="268">
        <f t="shared" si="1"/>
        <v>0</v>
      </c>
      <c r="Q29" s="268">
        <f>SUM(Q8:Q28)</f>
        <v>7</v>
      </c>
      <c r="R29" s="268">
        <f t="shared" si="1"/>
        <v>0</v>
      </c>
      <c r="S29" s="268">
        <f t="shared" si="1"/>
        <v>0</v>
      </c>
      <c r="T29" s="268">
        <f t="shared" si="1"/>
        <v>21</v>
      </c>
      <c r="U29" s="60"/>
    </row>
    <row r="30" spans="1:27" ht="16.5" customHeight="1">
      <c r="I30" s="661">
        <f>+I29+J29+K29</f>
        <v>8</v>
      </c>
      <c r="J30" s="661"/>
      <c r="K30" s="661"/>
      <c r="L30" s="661">
        <f t="shared" ref="L30" si="2">+L29+M29+N29</f>
        <v>17</v>
      </c>
      <c r="M30" s="661"/>
      <c r="N30" s="661"/>
      <c r="O30" s="661">
        <f t="shared" ref="O30" si="3">+O29+P29+Q29</f>
        <v>7</v>
      </c>
      <c r="P30" s="661"/>
      <c r="Q30" s="661"/>
      <c r="R30" s="661">
        <f t="shared" ref="R30" si="4">+R29+S29+T29</f>
        <v>21</v>
      </c>
      <c r="S30" s="661"/>
      <c r="T30" s="661"/>
      <c r="U30" s="60"/>
    </row>
    <row r="31" spans="1:27" ht="15">
      <c r="I31" s="660">
        <f>+I30/58</f>
        <v>0.13793103448275862</v>
      </c>
      <c r="J31" s="660"/>
      <c r="K31" s="660"/>
      <c r="L31" s="660">
        <f>+(L30/58)+I31</f>
        <v>0.43103448275862066</v>
      </c>
      <c r="M31" s="660"/>
      <c r="N31" s="660"/>
      <c r="O31" s="660">
        <f>+(O30/58)+L31</f>
        <v>0.55172413793103448</v>
      </c>
      <c r="P31" s="660"/>
      <c r="Q31" s="660"/>
      <c r="R31" s="660">
        <f>+(R30/58)+O31</f>
        <v>0.9137931034482758</v>
      </c>
      <c r="S31" s="660"/>
      <c r="T31" s="660"/>
      <c r="U31" s="60"/>
    </row>
    <row r="32" spans="1:27" ht="15"/>
    <row r="33" spans="14:16" ht="15">
      <c r="N33" t="s">
        <v>577</v>
      </c>
      <c r="O33" t="s">
        <v>578</v>
      </c>
    </row>
    <row r="34" spans="14:16" ht="15">
      <c r="N34">
        <v>58</v>
      </c>
      <c r="O34">
        <v>32</v>
      </c>
    </row>
    <row r="35" spans="14:16" ht="15"/>
    <row r="36" spans="14:16" ht="15">
      <c r="N36" t="s">
        <v>579</v>
      </c>
      <c r="O36" t="s">
        <v>580</v>
      </c>
    </row>
    <row r="37" spans="14:16" ht="15">
      <c r="N37">
        <f>N34</f>
        <v>58</v>
      </c>
      <c r="O37">
        <f>O34</f>
        <v>32</v>
      </c>
    </row>
    <row r="38" spans="14:16" ht="15"/>
    <row r="39" spans="14:16" ht="15">
      <c r="N39" t="s">
        <v>581</v>
      </c>
      <c r="P39">
        <f>O37/N37</f>
        <v>0.55172413793103448</v>
      </c>
    </row>
    <row r="40" spans="14:16" ht="15"/>
    <row r="41" spans="14:16" ht="15"/>
    <row r="42" spans="14:16" ht="15"/>
    <row r="43" spans="14:16" ht="15"/>
    <row r="44" spans="14:16" ht="15"/>
    <row r="45" spans="14:16" ht="15"/>
    <row r="46" spans="14:16" ht="15"/>
    <row r="47" spans="14:16" ht="15"/>
    <row r="48" spans="14:16"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sheetData>
  <autoFilter ref="I7:T31" xr:uid="{593C6B5E-D0FB-4131-9716-3DBE0738470F}"/>
  <mergeCells count="28">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W6:W7"/>
    <mergeCell ref="Y6:Y7"/>
    <mergeCell ref="Z6:Z7"/>
    <mergeCell ref="I30:K30"/>
    <mergeCell ref="L30:N30"/>
    <mergeCell ref="O30:Q30"/>
    <mergeCell ref="R30:T30"/>
    <mergeCell ref="U6:U7"/>
    <mergeCell ref="I31:K31"/>
    <mergeCell ref="L31:N31"/>
    <mergeCell ref="O31:Q31"/>
    <mergeCell ref="R31:T31"/>
    <mergeCell ref="V6:V7"/>
  </mergeCells>
  <dataValidations count="3">
    <dataValidation type="decimal" operator="lessThan" allowBlank="1" showInputMessage="1" showErrorMessage="1" sqref="Z1:Z2" xr:uid="{62F904C1-FED3-4125-904B-9B41816ED205}">
      <formula1>0</formula1>
    </dataValidation>
    <dataValidation type="decimal" operator="lessThan" showInputMessage="1" sqref="AA1" xr:uid="{AD33042E-6298-4B3E-B4C3-DFA859C3B8D3}">
      <formula1>0</formula1>
    </dataValidation>
    <dataValidation operator="lessThan" allowBlank="1" showInputMessage="1" showErrorMessage="1" sqref="AA2:AA3 B1:B2 Z3" xr:uid="{2611C764-597B-4EFB-8691-8E753D6AAC18}"/>
  </dataValidations>
  <hyperlinks>
    <hyperlink ref="X8" r:id="rId1" display="INI-SIS-01" xr:uid="{46945ABB-A431-451F-826F-A3AD77E34495}"/>
    <hyperlink ref="X15" r:id="rId2" display="INI-SEG-03" xr:uid="{BB5DAFED-A423-4D0C-992B-E5597F73D606}"/>
    <hyperlink ref="X16" r:id="rId3" display="INI-SEG-03" xr:uid="{97EC6595-EA60-4FA2-B1C3-81E0E4CE036B}"/>
    <hyperlink ref="X17" r:id="rId4" display="INI-SEG-03" xr:uid="{69C13B01-6AB1-45CD-AADC-149E6AE572E4}"/>
    <hyperlink ref="X22" r:id="rId5" display="INI-SRVTI-05" xr:uid="{12A39EE0-4312-40E3-ACE0-5D45E6FE8788}"/>
    <hyperlink ref="X24" r:id="rId6" display="INI-EST-06" xr:uid="{E3BA6E25-8E0E-4B65-A1E0-E763AD097285}"/>
    <hyperlink ref="X28" r:id="rId7" display="INI-UYA-08" xr:uid="{97AC81A7-C780-4027-B6C7-DE9BF23533D9}"/>
  </hyperlinks>
  <pageMargins left="0.7" right="0.7" top="0.75" bottom="0.75" header="0.3" footer="0.3"/>
  <pageSetup scale="33" orientation="portrait" r:id="rId8"/>
  <drawing r:id="rId9"/>
  <legacy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9C51-3DA9-4FE9-90CF-0CD8BDC3F38A}">
  <sheetPr>
    <tabColor rgb="FF00B050"/>
    <pageSetUpPr fitToPage="1"/>
  </sheetPr>
  <dimension ref="A1:AA97"/>
  <sheetViews>
    <sheetView zoomScale="80" zoomScaleNormal="80" workbookViewId="0">
      <pane ySplit="7" topLeftCell="A8" activePane="bottomLeft" state="frozen"/>
      <selection pane="bottomLeft" activeCell="A8" sqref="A8"/>
    </sheetView>
  </sheetViews>
  <sheetFormatPr baseColWidth="10" defaultColWidth="0" defaultRowHeight="15" customHeight="1" zeroHeight="1"/>
  <cols>
    <col min="1" max="1" width="32" style="59" customWidth="1"/>
    <col min="2" max="2" width="71.42578125" style="132" customWidth="1"/>
    <col min="3" max="3" width="20.85546875" style="132" customWidth="1"/>
    <col min="4" max="4" width="17.85546875" style="132" customWidth="1"/>
    <col min="5" max="5" width="16.42578125" style="132" customWidth="1"/>
    <col min="6" max="6" width="17.5703125" style="132" customWidth="1"/>
    <col min="7" max="7" width="12.42578125" style="63" customWidth="1"/>
    <col min="8" max="8" width="12.42578125" style="132" customWidth="1"/>
    <col min="9" max="10" width="6.5703125" style="63" customWidth="1"/>
    <col min="11" max="11" width="7.42578125" style="63" customWidth="1"/>
    <col min="12" max="12" width="6.5703125" style="63" customWidth="1"/>
    <col min="13" max="13" width="7" style="63" customWidth="1"/>
    <col min="14" max="14" width="6.140625" style="63" customWidth="1"/>
    <col min="15" max="15" width="6" style="63" customWidth="1"/>
    <col min="16" max="16" width="5.5703125" style="63" customWidth="1"/>
    <col min="17" max="17" width="5.85546875" style="63" customWidth="1"/>
    <col min="18" max="18" width="6" style="63" customWidth="1"/>
    <col min="19" max="19" width="11.28515625" style="63" bestFit="1" customWidth="1"/>
    <col min="20" max="20" width="6.5703125" style="63" customWidth="1"/>
    <col min="21" max="21" width="17.85546875" style="132" customWidth="1"/>
    <col min="22" max="22" width="19.42578125" style="132" customWidth="1"/>
    <col min="23" max="24" width="30.140625" style="132" customWidth="1"/>
    <col min="25" max="26" width="22.42578125" style="132" customWidth="1"/>
    <col min="27" max="27" width="22.5703125" style="132" customWidth="1"/>
    <col min="28" max="16384" width="11.42578125" style="59" hidden="1"/>
  </cols>
  <sheetData>
    <row r="1" spans="1:27" ht="15.75">
      <c r="A1" s="129"/>
      <c r="B1" s="667" t="s">
        <v>0</v>
      </c>
      <c r="C1" s="668"/>
      <c r="D1" s="668"/>
      <c r="E1" s="668"/>
      <c r="F1" s="668"/>
      <c r="G1" s="668"/>
      <c r="H1" s="668"/>
      <c r="I1" s="668"/>
      <c r="J1" s="668"/>
      <c r="K1" s="668"/>
      <c r="L1" s="668"/>
      <c r="M1" s="668"/>
      <c r="N1" s="668"/>
      <c r="O1" s="668"/>
      <c r="P1" s="668"/>
      <c r="Q1" s="668"/>
      <c r="R1" s="668"/>
      <c r="S1" s="668"/>
      <c r="T1" s="668"/>
      <c r="U1" s="668"/>
      <c r="V1" s="668"/>
      <c r="W1" s="668"/>
      <c r="X1" s="668"/>
      <c r="Y1" s="669"/>
      <c r="Z1" s="11" t="s">
        <v>1</v>
      </c>
      <c r="AA1" s="2" t="s">
        <v>2</v>
      </c>
    </row>
    <row r="2" spans="1:27" ht="15.75">
      <c r="A2" s="130"/>
      <c r="B2" s="670" t="s">
        <v>3</v>
      </c>
      <c r="C2" s="671"/>
      <c r="D2" s="671"/>
      <c r="E2" s="671"/>
      <c r="F2" s="671"/>
      <c r="G2" s="671"/>
      <c r="H2" s="671"/>
      <c r="I2" s="671"/>
      <c r="J2" s="671"/>
      <c r="K2" s="671"/>
      <c r="L2" s="671"/>
      <c r="M2" s="671"/>
      <c r="N2" s="671"/>
      <c r="O2" s="671"/>
      <c r="P2" s="671"/>
      <c r="Q2" s="671"/>
      <c r="R2" s="671"/>
      <c r="S2" s="671"/>
      <c r="T2" s="671"/>
      <c r="U2" s="671"/>
      <c r="V2" s="671"/>
      <c r="W2" s="671"/>
      <c r="X2" s="671"/>
      <c r="Y2" s="672"/>
      <c r="Z2" s="12" t="s">
        <v>4</v>
      </c>
      <c r="AA2" s="15">
        <v>1</v>
      </c>
    </row>
    <row r="3" spans="1:27" ht="30.6" customHeight="1" thickBot="1">
      <c r="A3" s="455"/>
      <c r="B3" s="673"/>
      <c r="C3" s="674"/>
      <c r="D3" s="674"/>
      <c r="E3" s="674"/>
      <c r="F3" s="674"/>
      <c r="G3" s="674"/>
      <c r="H3" s="674"/>
      <c r="I3" s="674"/>
      <c r="J3" s="674"/>
      <c r="K3" s="674"/>
      <c r="L3" s="674"/>
      <c r="M3" s="674"/>
      <c r="N3" s="674"/>
      <c r="O3" s="674"/>
      <c r="P3" s="674"/>
      <c r="Q3" s="674"/>
      <c r="R3" s="674"/>
      <c r="S3" s="674"/>
      <c r="T3" s="674"/>
      <c r="U3" s="674"/>
      <c r="V3" s="674"/>
      <c r="W3" s="674"/>
      <c r="X3" s="674"/>
      <c r="Y3" s="675"/>
      <c r="Z3" s="14" t="s">
        <v>5</v>
      </c>
      <c r="AA3" s="16"/>
    </row>
    <row r="4" spans="1:27" ht="32.25" thickBot="1">
      <c r="A4" s="54" t="s">
        <v>6</v>
      </c>
      <c r="B4" s="676" t="s">
        <v>582</v>
      </c>
      <c r="C4" s="677"/>
      <c r="D4" s="677"/>
      <c r="E4" s="677"/>
      <c r="F4" s="677"/>
      <c r="G4" s="677"/>
      <c r="H4" s="677"/>
      <c r="I4" s="677"/>
      <c r="J4" s="677"/>
      <c r="K4" s="677"/>
      <c r="L4" s="677"/>
      <c r="M4" s="677"/>
      <c r="N4" s="677"/>
      <c r="O4" s="677"/>
      <c r="P4" s="677"/>
      <c r="Q4" s="677"/>
      <c r="R4" s="677"/>
      <c r="S4" s="677"/>
      <c r="T4" s="677"/>
      <c r="U4" s="677"/>
      <c r="V4" s="677"/>
      <c r="W4" s="677"/>
      <c r="X4" s="677"/>
      <c r="Y4" s="677"/>
      <c r="Z4" s="677"/>
      <c r="AA4" s="678"/>
    </row>
    <row r="5" spans="1:27" ht="30.75" customHeight="1" thickBot="1">
      <c r="A5" s="592" t="s">
        <v>8</v>
      </c>
      <c r="B5" s="618"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599"/>
      <c r="Z5" s="600"/>
      <c r="AA5" s="595" t="s">
        <v>13</v>
      </c>
    </row>
    <row r="6" spans="1:27" ht="39" customHeight="1"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5" t="s">
        <v>523</v>
      </c>
      <c r="Y6" s="596" t="s">
        <v>23</v>
      </c>
      <c r="Z6" s="596" t="s">
        <v>24</v>
      </c>
      <c r="AA6" s="596"/>
    </row>
    <row r="7" spans="1:27" ht="32.25" thickBot="1">
      <c r="A7" s="659"/>
      <c r="B7" s="618"/>
      <c r="C7" s="596"/>
      <c r="D7" s="596"/>
      <c r="E7" s="596"/>
      <c r="F7" s="618"/>
      <c r="G7" s="70" t="s">
        <v>25</v>
      </c>
      <c r="H7" s="70" t="s">
        <v>26</v>
      </c>
      <c r="I7" s="71" t="s">
        <v>27</v>
      </c>
      <c r="J7" s="72" t="s">
        <v>28</v>
      </c>
      <c r="K7" s="72" t="s">
        <v>29</v>
      </c>
      <c r="L7" s="72" t="s">
        <v>30</v>
      </c>
      <c r="M7" s="72" t="s">
        <v>31</v>
      </c>
      <c r="N7" s="72" t="s">
        <v>32</v>
      </c>
      <c r="O7" s="72" t="s">
        <v>33</v>
      </c>
      <c r="P7" s="72" t="s">
        <v>34</v>
      </c>
      <c r="Q7" s="72" t="s">
        <v>35</v>
      </c>
      <c r="R7" s="72" t="s">
        <v>36</v>
      </c>
      <c r="S7" s="72" t="s">
        <v>37</v>
      </c>
      <c r="T7" s="73" t="s">
        <v>38</v>
      </c>
      <c r="U7" s="596"/>
      <c r="V7" s="596"/>
      <c r="W7" s="596"/>
      <c r="X7" s="597"/>
      <c r="Y7" s="596"/>
      <c r="Z7" s="596"/>
      <c r="AA7" s="596"/>
    </row>
    <row r="8" spans="1:27" ht="105" customHeight="1">
      <c r="A8" s="456" t="s">
        <v>583</v>
      </c>
      <c r="B8" s="457" t="s">
        <v>584</v>
      </c>
      <c r="C8" s="458" t="s">
        <v>585</v>
      </c>
      <c r="D8" s="459" t="s">
        <v>586</v>
      </c>
      <c r="E8" s="460" t="s">
        <v>587</v>
      </c>
      <c r="F8" s="461" t="s">
        <v>41</v>
      </c>
      <c r="G8" s="462">
        <v>0</v>
      </c>
      <c r="H8" s="462" t="s">
        <v>588</v>
      </c>
      <c r="I8" s="384"/>
      <c r="J8" s="61"/>
      <c r="K8" s="61"/>
      <c r="L8" s="61"/>
      <c r="M8" s="61"/>
      <c r="N8" s="61">
        <v>1</v>
      </c>
      <c r="O8" s="61"/>
      <c r="P8" s="61"/>
      <c r="Q8" s="61"/>
      <c r="R8" s="61"/>
      <c r="S8" s="61"/>
      <c r="T8" s="61">
        <v>1</v>
      </c>
      <c r="U8" s="39"/>
      <c r="V8" s="39"/>
      <c r="W8" s="463" t="s">
        <v>840</v>
      </c>
      <c r="X8" s="463"/>
      <c r="Y8" s="39"/>
      <c r="Z8" s="39"/>
      <c r="AA8" s="464" t="s">
        <v>589</v>
      </c>
    </row>
    <row r="9" spans="1:27" ht="105" customHeight="1">
      <c r="A9" s="456" t="s">
        <v>583</v>
      </c>
      <c r="B9" s="465" t="s">
        <v>590</v>
      </c>
      <c r="C9" s="458" t="s">
        <v>585</v>
      </c>
      <c r="D9" s="459" t="s">
        <v>586</v>
      </c>
      <c r="E9" s="460" t="s">
        <v>587</v>
      </c>
      <c r="F9" s="461" t="s">
        <v>41</v>
      </c>
      <c r="G9" s="462">
        <v>0</v>
      </c>
      <c r="H9" s="462" t="s">
        <v>591</v>
      </c>
      <c r="I9" s="384"/>
      <c r="J9" s="61"/>
      <c r="K9" s="61">
        <v>1</v>
      </c>
      <c r="L9" s="61"/>
      <c r="M9" s="61"/>
      <c r="N9" s="61">
        <v>1</v>
      </c>
      <c r="O9" s="61"/>
      <c r="P9" s="61"/>
      <c r="Q9" s="61"/>
      <c r="R9" s="61"/>
      <c r="S9" s="61"/>
      <c r="T9" s="61">
        <v>1</v>
      </c>
      <c r="U9" s="39"/>
      <c r="V9" s="39"/>
      <c r="W9" s="466" t="s">
        <v>841</v>
      </c>
      <c r="X9" s="466"/>
      <c r="Y9" s="39"/>
      <c r="Z9" s="39"/>
      <c r="AA9" s="464" t="s">
        <v>589</v>
      </c>
    </row>
    <row r="10" spans="1:27" ht="105" customHeight="1">
      <c r="A10" s="456" t="s">
        <v>583</v>
      </c>
      <c r="B10" s="457" t="s">
        <v>592</v>
      </c>
      <c r="C10" s="458" t="s">
        <v>585</v>
      </c>
      <c r="D10" s="459" t="s">
        <v>586</v>
      </c>
      <c r="E10" s="460" t="s">
        <v>587</v>
      </c>
      <c r="F10" s="461" t="s">
        <v>41</v>
      </c>
      <c r="G10" s="462">
        <v>0</v>
      </c>
      <c r="H10" s="462" t="s">
        <v>588</v>
      </c>
      <c r="I10" s="384"/>
      <c r="J10" s="61"/>
      <c r="K10" s="61"/>
      <c r="L10" s="61"/>
      <c r="M10" s="61"/>
      <c r="N10" s="61">
        <v>1</v>
      </c>
      <c r="O10" s="61"/>
      <c r="P10" s="61"/>
      <c r="Q10" s="61"/>
      <c r="R10" s="61"/>
      <c r="S10" s="61"/>
      <c r="T10" s="61">
        <v>1</v>
      </c>
      <c r="U10" s="39"/>
      <c r="V10" s="39"/>
      <c r="W10" s="463" t="s">
        <v>842</v>
      </c>
      <c r="X10" s="463"/>
      <c r="Y10" s="39"/>
      <c r="Z10" s="39"/>
      <c r="AA10" s="464" t="s">
        <v>589</v>
      </c>
    </row>
    <row r="11" spans="1:27" ht="125.25" customHeight="1">
      <c r="A11" s="467" t="s">
        <v>583</v>
      </c>
      <c r="B11" s="468" t="s">
        <v>593</v>
      </c>
      <c r="C11" s="458" t="s">
        <v>585</v>
      </c>
      <c r="D11" s="458" t="s">
        <v>586</v>
      </c>
      <c r="E11" s="469" t="s">
        <v>587</v>
      </c>
      <c r="F11" s="470" t="s">
        <v>41</v>
      </c>
      <c r="G11" s="471">
        <v>0</v>
      </c>
      <c r="H11" s="471" t="s">
        <v>591</v>
      </c>
      <c r="I11" s="472"/>
      <c r="J11" s="473"/>
      <c r="K11" s="473"/>
      <c r="L11" s="473"/>
      <c r="M11" s="473"/>
      <c r="N11" s="473">
        <v>1</v>
      </c>
      <c r="O11" s="473"/>
      <c r="P11" s="473"/>
      <c r="Q11" s="474">
        <v>1</v>
      </c>
      <c r="R11" s="473"/>
      <c r="S11" s="473"/>
      <c r="T11" s="473">
        <v>1</v>
      </c>
      <c r="U11" s="475"/>
      <c r="V11" s="475"/>
      <c r="W11" s="476" t="s">
        <v>843</v>
      </c>
      <c r="X11" s="477" t="s">
        <v>844</v>
      </c>
      <c r="Y11" s="475" t="s">
        <v>845</v>
      </c>
      <c r="Z11" s="150" t="s">
        <v>533</v>
      </c>
      <c r="AA11" s="464" t="s">
        <v>589</v>
      </c>
    </row>
    <row r="12" spans="1:27" ht="105" customHeight="1">
      <c r="A12" s="478" t="s">
        <v>583</v>
      </c>
      <c r="B12" s="457" t="s">
        <v>594</v>
      </c>
      <c r="C12" s="61" t="s">
        <v>585</v>
      </c>
      <c r="D12" s="61" t="s">
        <v>586</v>
      </c>
      <c r="E12" s="61" t="s">
        <v>587</v>
      </c>
      <c r="F12" s="39" t="s">
        <v>41</v>
      </c>
      <c r="G12" s="479">
        <v>0</v>
      </c>
      <c r="H12" s="479" t="s">
        <v>588</v>
      </c>
      <c r="I12" s="61"/>
      <c r="J12" s="61"/>
      <c r="K12" s="61"/>
      <c r="L12" s="61"/>
      <c r="M12" s="61"/>
      <c r="N12" s="61">
        <v>1</v>
      </c>
      <c r="O12" s="61"/>
      <c r="P12" s="61"/>
      <c r="Q12" s="61"/>
      <c r="R12" s="61"/>
      <c r="S12" s="61"/>
      <c r="T12" s="61">
        <v>1</v>
      </c>
      <c r="U12" s="39"/>
      <c r="V12" s="39"/>
      <c r="W12" s="463" t="s">
        <v>846</v>
      </c>
      <c r="X12" s="463"/>
      <c r="Y12" s="39"/>
      <c r="Z12" s="39"/>
      <c r="AA12" s="464" t="s">
        <v>589</v>
      </c>
    </row>
    <row r="13" spans="1:27">
      <c r="A13" s="480"/>
      <c r="B13" s="131"/>
      <c r="I13" s="481">
        <f>SUM(I8:I12)</f>
        <v>0</v>
      </c>
      <c r="J13" s="481">
        <f t="shared" ref="J13:T13" si="0">SUM(J8:J12)</f>
        <v>0</v>
      </c>
      <c r="K13" s="481">
        <f t="shared" si="0"/>
        <v>1</v>
      </c>
      <c r="L13" s="481">
        <f t="shared" si="0"/>
        <v>0</v>
      </c>
      <c r="M13" s="481">
        <f t="shared" si="0"/>
        <v>0</v>
      </c>
      <c r="N13" s="481">
        <f t="shared" si="0"/>
        <v>5</v>
      </c>
      <c r="O13" s="481">
        <f t="shared" si="0"/>
        <v>0</v>
      </c>
      <c r="P13" s="481">
        <f t="shared" si="0"/>
        <v>0</v>
      </c>
      <c r="Q13" s="481">
        <f t="shared" si="0"/>
        <v>1</v>
      </c>
      <c r="R13" s="481">
        <f t="shared" si="0"/>
        <v>0</v>
      </c>
      <c r="S13" s="481">
        <f t="shared" si="0"/>
        <v>0</v>
      </c>
      <c r="T13" s="481">
        <f t="shared" si="0"/>
        <v>5</v>
      </c>
    </row>
    <row r="14" spans="1:27" ht="31.5">
      <c r="A14" s="13" t="s">
        <v>140</v>
      </c>
      <c r="B14" s="52">
        <v>45688</v>
      </c>
      <c r="I14" s="666">
        <f>SUM(I13:K13)</f>
        <v>1</v>
      </c>
      <c r="J14" s="666"/>
      <c r="K14" s="666"/>
      <c r="L14" s="666">
        <f t="shared" ref="L14" si="1">SUM(L13:N13)</f>
        <v>5</v>
      </c>
      <c r="M14" s="666"/>
      <c r="N14" s="666"/>
      <c r="O14" s="666">
        <f t="shared" ref="O14" si="2">SUM(O13:Q13)</f>
        <v>1</v>
      </c>
      <c r="P14" s="666"/>
      <c r="Q14" s="666"/>
      <c r="R14" s="666">
        <f t="shared" ref="R14" si="3">SUM(R13:T13)</f>
        <v>5</v>
      </c>
      <c r="S14" s="666"/>
      <c r="T14" s="666"/>
      <c r="U14" s="132">
        <f>SUM(I14:T14)</f>
        <v>12</v>
      </c>
    </row>
    <row r="15" spans="1:27" ht="15.75">
      <c r="A15" s="482"/>
      <c r="B15" s="483"/>
      <c r="I15" s="662">
        <f>+I14/12*5</f>
        <v>0.41666666666666663</v>
      </c>
      <c r="J15" s="663"/>
      <c r="K15" s="664"/>
      <c r="L15" s="662">
        <f t="shared" ref="L15" si="4">+L14/12*5</f>
        <v>2.0833333333333335</v>
      </c>
      <c r="M15" s="663"/>
      <c r="N15" s="664"/>
      <c r="O15" s="662">
        <f t="shared" ref="O15" si="5">+O14/12*5</f>
        <v>0.41666666666666663</v>
      </c>
      <c r="P15" s="663"/>
      <c r="Q15" s="664"/>
      <c r="R15" s="662">
        <f t="shared" ref="R15" si="6">+R14/12*5</f>
        <v>2.0833333333333335</v>
      </c>
      <c r="S15" s="663"/>
      <c r="T15" s="664"/>
      <c r="U15" s="487">
        <f>SUM(I15:T15)</f>
        <v>5</v>
      </c>
    </row>
    <row r="16" spans="1:27" ht="15.75">
      <c r="A16" s="482"/>
      <c r="B16" s="483"/>
      <c r="I16" s="484"/>
      <c r="J16" s="485"/>
      <c r="K16" s="486"/>
      <c r="L16" s="484"/>
      <c r="M16" s="485"/>
      <c r="N16" s="486"/>
      <c r="O16" s="484"/>
      <c r="P16" s="485"/>
      <c r="Q16" s="486"/>
      <c r="R16" s="484"/>
      <c r="S16" s="485"/>
      <c r="T16" s="486"/>
      <c r="U16" s="487"/>
    </row>
    <row r="17" spans="5:20" ht="27" customHeight="1">
      <c r="I17" s="665">
        <f>+I14/$U14</f>
        <v>8.3333333333333329E-2</v>
      </c>
      <c r="J17" s="665"/>
      <c r="K17" s="665"/>
      <c r="L17" s="665">
        <f>+(L14/$U14)+I17</f>
        <v>0.5</v>
      </c>
      <c r="M17" s="665"/>
      <c r="N17" s="665"/>
      <c r="O17" s="665">
        <f t="shared" ref="O17" si="7">+(O14/$U14)+L17</f>
        <v>0.58333333333333337</v>
      </c>
      <c r="P17" s="665"/>
      <c r="Q17" s="665"/>
      <c r="R17" s="665">
        <f t="shared" ref="R17" si="8">+(R14/$U14)+O17</f>
        <v>1</v>
      </c>
      <c r="S17" s="665"/>
      <c r="T17" s="665"/>
    </row>
    <row r="18" spans="5:20">
      <c r="J18" s="488">
        <f>+I15</f>
        <v>0.41666666666666663</v>
      </c>
    </row>
    <row r="19" spans="5:20" ht="45">
      <c r="E19" s="132">
        <f>7/8</f>
        <v>0.875</v>
      </c>
      <c r="I19" s="63">
        <f>5/12</f>
        <v>0.41666666666666669</v>
      </c>
      <c r="L19" s="63" t="s">
        <v>847</v>
      </c>
      <c r="O19" s="63" t="s">
        <v>848</v>
      </c>
      <c r="P19" s="63">
        <v>1</v>
      </c>
      <c r="Q19" s="63">
        <f>P19+N20</f>
        <v>7</v>
      </c>
      <c r="S19" s="63">
        <v>12</v>
      </c>
    </row>
    <row r="20" spans="5:20">
      <c r="J20" s="63">
        <v>1</v>
      </c>
      <c r="K20" s="63">
        <v>12</v>
      </c>
      <c r="M20" s="63">
        <v>5</v>
      </c>
      <c r="N20" s="63">
        <f>J20+M20</f>
        <v>6</v>
      </c>
      <c r="O20" s="63">
        <v>12</v>
      </c>
      <c r="Q20" s="63">
        <f>Q19/O20</f>
        <v>0.58333333333333337</v>
      </c>
      <c r="S20" s="488">
        <f>S19/O20</f>
        <v>1</v>
      </c>
    </row>
    <row r="21" spans="5:20">
      <c r="K21" s="63">
        <f>J20/K20</f>
        <v>8.3333333333333329E-2</v>
      </c>
      <c r="O21" s="63">
        <f>N20/O20</f>
        <v>0.5</v>
      </c>
    </row>
    <row r="22" spans="5:20"/>
    <row r="23" spans="5:20"/>
    <row r="24" spans="5:20"/>
    <row r="25" spans="5:20"/>
    <row r="26" spans="5:20"/>
    <row r="27" spans="5:20"/>
    <row r="28" spans="5:20"/>
    <row r="29" spans="5:20"/>
    <row r="30" spans="5:20"/>
    <row r="31" spans="5:20"/>
    <row r="32" spans="5:20"/>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autoFilter ref="I7:T17" xr:uid="{B1F37AC6-0BC3-44C4-AD55-9C31B7D44064}"/>
  <mergeCells count="33">
    <mergeCell ref="U6:U7"/>
    <mergeCell ref="B1:Y1"/>
    <mergeCell ref="B2:Y3"/>
    <mergeCell ref="B4:AA4"/>
    <mergeCell ref="A5:A7"/>
    <mergeCell ref="B5:B7"/>
    <mergeCell ref="C5:F5"/>
    <mergeCell ref="G5:U5"/>
    <mergeCell ref="V5:Z5"/>
    <mergeCell ref="AA5:AA7"/>
    <mergeCell ref="C6:C7"/>
    <mergeCell ref="V6:V7"/>
    <mergeCell ref="W6:W7"/>
    <mergeCell ref="X6:X7"/>
    <mergeCell ref="Y6:Y7"/>
    <mergeCell ref="Z6:Z7"/>
    <mergeCell ref="I14:K14"/>
    <mergeCell ref="L14:N14"/>
    <mergeCell ref="O14:Q14"/>
    <mergeCell ref="R14:T14"/>
    <mergeCell ref="D6:D7"/>
    <mergeCell ref="E6:E7"/>
    <mergeCell ref="F6:F7"/>
    <mergeCell ref="G6:H6"/>
    <mergeCell ref="I6:T6"/>
    <mergeCell ref="I15:K15"/>
    <mergeCell ref="L15:N15"/>
    <mergeCell ref="O15:Q15"/>
    <mergeCell ref="R15:T15"/>
    <mergeCell ref="I17:K17"/>
    <mergeCell ref="L17:N17"/>
    <mergeCell ref="O17:Q17"/>
    <mergeCell ref="R17:T17"/>
  </mergeCells>
  <dataValidations count="3">
    <dataValidation type="decimal" operator="lessThan" allowBlank="1" showInputMessage="1" showErrorMessage="1" sqref="Z1:Z2" xr:uid="{E152366D-A3EE-44A2-ABAD-0C7EECF6B5DC}">
      <formula1>0</formula1>
    </dataValidation>
    <dataValidation type="decimal" operator="lessThan" showInputMessage="1" sqref="AA1" xr:uid="{72910D8D-AB5B-498B-A2F2-79817ABECE05}">
      <formula1>0</formula1>
    </dataValidation>
    <dataValidation operator="lessThan" allowBlank="1" showInputMessage="1" showErrorMessage="1" sqref="AA2:AA3 B1:B2 Z3" xr:uid="{BAC811FF-29CD-4CD9-8A70-EE91DF6F9D6C}"/>
  </dataValidations>
  <hyperlinks>
    <hyperlink ref="X11" r:id="rId1" xr:uid="{11CED2F0-7CAF-4EA5-A03E-947CC0A68AEA}"/>
  </hyperlinks>
  <pageMargins left="0.7" right="0.7" top="0.75" bottom="0.75" header="0.3" footer="0.3"/>
  <pageSetup paperSize="5" scale="33" orientation="landscape"/>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9D74-452F-4A9C-9373-67387F546D6A}">
  <sheetPr>
    <tabColor rgb="FF00B050"/>
    <pageSetUpPr fitToPage="1"/>
  </sheetPr>
  <dimension ref="A1:AA95"/>
  <sheetViews>
    <sheetView zoomScale="80" zoomScaleNormal="80" workbookViewId="0">
      <pane ySplit="7" topLeftCell="A8" activePane="bottomLeft" state="frozen"/>
      <selection pane="bottomLeft" activeCell="A8" sqref="A8"/>
    </sheetView>
  </sheetViews>
  <sheetFormatPr baseColWidth="10" defaultColWidth="0" defaultRowHeight="15" customHeight="1" zeroHeight="1"/>
  <cols>
    <col min="1" max="1" width="32" style="59" customWidth="1"/>
    <col min="2" max="2" width="71.42578125" style="132" customWidth="1"/>
    <col min="3" max="3" width="25.7109375" style="132" customWidth="1"/>
    <col min="4" max="4" width="17.85546875" style="132" customWidth="1"/>
    <col min="5" max="5" width="16.42578125" style="132" customWidth="1"/>
    <col min="6" max="6" width="17.5703125" style="132" customWidth="1"/>
    <col min="7" max="7" width="12.42578125" style="63" customWidth="1"/>
    <col min="8" max="8" width="12.42578125" style="132" customWidth="1"/>
    <col min="9" max="10" width="6.5703125" style="63" customWidth="1"/>
    <col min="11" max="11" width="7.42578125" style="63" customWidth="1"/>
    <col min="12" max="12" width="6.5703125" style="63" customWidth="1"/>
    <col min="13" max="13" width="7" style="63" customWidth="1"/>
    <col min="14" max="14" width="6.140625" style="63" customWidth="1"/>
    <col min="15" max="15" width="6" style="63" customWidth="1"/>
    <col min="16" max="16" width="5.5703125" style="63" customWidth="1"/>
    <col min="17" max="17" width="5.85546875" style="63" customWidth="1"/>
    <col min="18" max="18" width="6" style="63" customWidth="1"/>
    <col min="19" max="19" width="5.5703125" style="63" customWidth="1"/>
    <col min="20" max="20" width="6.5703125" style="63" customWidth="1"/>
    <col min="21" max="21" width="17.85546875" style="132" customWidth="1"/>
    <col min="22" max="22" width="19.42578125" style="132" customWidth="1"/>
    <col min="23" max="24" width="30.140625" style="132" customWidth="1"/>
    <col min="25" max="25" width="35.85546875" style="132" customWidth="1"/>
    <col min="26" max="26" width="25.7109375" style="132" customWidth="1"/>
    <col min="27" max="27" width="22.5703125" style="132" customWidth="1"/>
    <col min="28" max="16384" width="11.42578125" style="59" hidden="1"/>
  </cols>
  <sheetData>
    <row r="1" spans="1:27" ht="15.75">
      <c r="A1" s="129"/>
      <c r="B1" s="667" t="s">
        <v>0</v>
      </c>
      <c r="C1" s="668"/>
      <c r="D1" s="668"/>
      <c r="E1" s="668"/>
      <c r="F1" s="668"/>
      <c r="G1" s="668"/>
      <c r="H1" s="668"/>
      <c r="I1" s="668"/>
      <c r="J1" s="668"/>
      <c r="K1" s="668"/>
      <c r="L1" s="668"/>
      <c r="M1" s="668"/>
      <c r="N1" s="668"/>
      <c r="O1" s="668"/>
      <c r="P1" s="668"/>
      <c r="Q1" s="668"/>
      <c r="R1" s="668"/>
      <c r="S1" s="668"/>
      <c r="T1" s="668"/>
      <c r="U1" s="668"/>
      <c r="V1" s="668"/>
      <c r="W1" s="668"/>
      <c r="X1" s="668"/>
      <c r="Y1" s="669"/>
      <c r="Z1" s="11" t="s">
        <v>1</v>
      </c>
      <c r="AA1" s="2" t="s">
        <v>2</v>
      </c>
    </row>
    <row r="2" spans="1:27" ht="15.75">
      <c r="A2" s="130"/>
      <c r="B2" s="670" t="s">
        <v>3</v>
      </c>
      <c r="C2" s="671"/>
      <c r="D2" s="671"/>
      <c r="E2" s="671"/>
      <c r="F2" s="671"/>
      <c r="G2" s="671"/>
      <c r="H2" s="671"/>
      <c r="I2" s="671"/>
      <c r="J2" s="671"/>
      <c r="K2" s="671"/>
      <c r="L2" s="671"/>
      <c r="M2" s="671"/>
      <c r="N2" s="671"/>
      <c r="O2" s="671"/>
      <c r="P2" s="671"/>
      <c r="Q2" s="671"/>
      <c r="R2" s="671"/>
      <c r="S2" s="671"/>
      <c r="T2" s="671"/>
      <c r="U2" s="671"/>
      <c r="V2" s="671"/>
      <c r="W2" s="671"/>
      <c r="X2" s="671"/>
      <c r="Y2" s="672"/>
      <c r="Z2" s="12" t="s">
        <v>4</v>
      </c>
      <c r="AA2" s="15">
        <v>1</v>
      </c>
    </row>
    <row r="3" spans="1:27" ht="33" customHeight="1" thickBot="1">
      <c r="A3" s="455"/>
      <c r="B3" s="673"/>
      <c r="C3" s="674"/>
      <c r="D3" s="674"/>
      <c r="E3" s="674"/>
      <c r="F3" s="674"/>
      <c r="G3" s="674"/>
      <c r="H3" s="674"/>
      <c r="I3" s="674"/>
      <c r="J3" s="674"/>
      <c r="K3" s="674"/>
      <c r="L3" s="674"/>
      <c r="M3" s="674"/>
      <c r="N3" s="674"/>
      <c r="O3" s="674"/>
      <c r="P3" s="674"/>
      <c r="Q3" s="674"/>
      <c r="R3" s="674"/>
      <c r="S3" s="674"/>
      <c r="T3" s="674"/>
      <c r="U3" s="674"/>
      <c r="V3" s="674"/>
      <c r="W3" s="674"/>
      <c r="X3" s="674"/>
      <c r="Y3" s="675"/>
      <c r="Z3" s="14" t="s">
        <v>5</v>
      </c>
      <c r="AA3" s="16"/>
    </row>
    <row r="4" spans="1:27" ht="32.25" thickBot="1">
      <c r="A4" s="54" t="s">
        <v>6</v>
      </c>
      <c r="B4" s="676" t="s">
        <v>595</v>
      </c>
      <c r="C4" s="677"/>
      <c r="D4" s="677"/>
      <c r="E4" s="677"/>
      <c r="F4" s="677"/>
      <c r="G4" s="677"/>
      <c r="H4" s="677"/>
      <c r="I4" s="677"/>
      <c r="J4" s="677"/>
      <c r="K4" s="677"/>
      <c r="L4" s="677"/>
      <c r="M4" s="677"/>
      <c r="N4" s="677"/>
      <c r="O4" s="677"/>
      <c r="P4" s="677"/>
      <c r="Q4" s="677"/>
      <c r="R4" s="677"/>
      <c r="S4" s="677"/>
      <c r="T4" s="677"/>
      <c r="U4" s="677"/>
      <c r="V4" s="677"/>
      <c r="W4" s="677"/>
      <c r="X4" s="677"/>
      <c r="Y4" s="677"/>
      <c r="Z4" s="677"/>
      <c r="AA4" s="678"/>
    </row>
    <row r="5" spans="1:27" ht="30.75" customHeight="1" thickBot="1">
      <c r="A5" s="592" t="s">
        <v>8</v>
      </c>
      <c r="B5" s="618"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599"/>
      <c r="Z5" s="600"/>
      <c r="AA5" s="595" t="s">
        <v>13</v>
      </c>
    </row>
    <row r="6" spans="1:27" ht="39" customHeight="1"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5" t="s">
        <v>523</v>
      </c>
      <c r="Y6" s="596" t="s">
        <v>23</v>
      </c>
      <c r="Z6" s="596" t="s">
        <v>24</v>
      </c>
      <c r="AA6" s="596"/>
    </row>
    <row r="7" spans="1:27" ht="32.25" thickBot="1">
      <c r="A7" s="659"/>
      <c r="B7" s="618"/>
      <c r="C7" s="596"/>
      <c r="D7" s="596"/>
      <c r="E7" s="596"/>
      <c r="F7" s="618"/>
      <c r="G7" s="70" t="s">
        <v>25</v>
      </c>
      <c r="H7" s="70" t="s">
        <v>26</v>
      </c>
      <c r="I7" s="71" t="s">
        <v>27</v>
      </c>
      <c r="J7" s="72" t="s">
        <v>28</v>
      </c>
      <c r="K7" s="72" t="s">
        <v>29</v>
      </c>
      <c r="L7" s="72" t="s">
        <v>30</v>
      </c>
      <c r="M7" s="72" t="s">
        <v>31</v>
      </c>
      <c r="N7" s="72" t="s">
        <v>32</v>
      </c>
      <c r="O7" s="72" t="s">
        <v>33</v>
      </c>
      <c r="P7" s="72" t="s">
        <v>34</v>
      </c>
      <c r="Q7" s="72" t="s">
        <v>35</v>
      </c>
      <c r="R7" s="72" t="s">
        <v>36</v>
      </c>
      <c r="S7" s="72" t="s">
        <v>37</v>
      </c>
      <c r="T7" s="73" t="s">
        <v>38</v>
      </c>
      <c r="U7" s="596"/>
      <c r="V7" s="596"/>
      <c r="W7" s="596"/>
      <c r="X7" s="597"/>
      <c r="Y7" s="596"/>
      <c r="Z7" s="596"/>
      <c r="AA7" s="596"/>
    </row>
    <row r="8" spans="1:27" ht="117.75" customHeight="1">
      <c r="A8" s="489" t="s">
        <v>583</v>
      </c>
      <c r="B8" s="490" t="s">
        <v>596</v>
      </c>
      <c r="C8" s="461" t="s">
        <v>597</v>
      </c>
      <c r="D8" s="461" t="s">
        <v>586</v>
      </c>
      <c r="E8" s="461" t="s">
        <v>598</v>
      </c>
      <c r="F8" s="461" t="s">
        <v>41</v>
      </c>
      <c r="G8" s="462">
        <v>0.01</v>
      </c>
      <c r="H8" s="462">
        <v>1</v>
      </c>
      <c r="I8" s="386"/>
      <c r="J8" s="491"/>
      <c r="K8" s="491"/>
      <c r="L8" s="491"/>
      <c r="M8" s="491"/>
      <c r="N8" s="491">
        <v>1</v>
      </c>
      <c r="O8" s="491"/>
      <c r="P8" s="491"/>
      <c r="Q8" s="491"/>
      <c r="R8" s="491"/>
      <c r="S8" s="491"/>
      <c r="T8" s="491"/>
      <c r="U8" s="39"/>
      <c r="V8" s="39"/>
      <c r="W8" s="466" t="s">
        <v>849</v>
      </c>
      <c r="X8" s="466"/>
      <c r="Y8" s="39"/>
      <c r="Z8" s="39"/>
      <c r="AA8" s="464" t="s">
        <v>589</v>
      </c>
    </row>
    <row r="9" spans="1:27" ht="120">
      <c r="A9" s="489" t="s">
        <v>583</v>
      </c>
      <c r="B9" s="492" t="s">
        <v>599</v>
      </c>
      <c r="C9" s="461" t="s">
        <v>597</v>
      </c>
      <c r="D9" s="461" t="s">
        <v>586</v>
      </c>
      <c r="E9" s="461" t="s">
        <v>598</v>
      </c>
      <c r="F9" s="461" t="s">
        <v>41</v>
      </c>
      <c r="G9" s="462">
        <v>0</v>
      </c>
      <c r="H9" s="462">
        <v>3</v>
      </c>
      <c r="I9" s="384"/>
      <c r="J9" s="61"/>
      <c r="K9" s="61">
        <v>1</v>
      </c>
      <c r="L9" s="61"/>
      <c r="M9" s="61"/>
      <c r="N9" s="61">
        <v>1</v>
      </c>
      <c r="O9" s="61"/>
      <c r="P9" s="61"/>
      <c r="Q9" s="61">
        <v>1</v>
      </c>
      <c r="R9" s="61"/>
      <c r="S9" s="61"/>
      <c r="T9" s="61"/>
      <c r="U9" s="39"/>
      <c r="V9" s="39"/>
      <c r="W9" s="463" t="s">
        <v>850</v>
      </c>
      <c r="X9" s="493" t="s">
        <v>851</v>
      </c>
      <c r="Y9" s="39" t="s">
        <v>852</v>
      </c>
      <c r="Z9" s="150" t="s">
        <v>533</v>
      </c>
      <c r="AA9" s="464" t="s">
        <v>589</v>
      </c>
    </row>
    <row r="10" spans="1:27" ht="90">
      <c r="A10" s="489" t="s">
        <v>583</v>
      </c>
      <c r="B10" s="492" t="s">
        <v>600</v>
      </c>
      <c r="C10" s="461" t="s">
        <v>597</v>
      </c>
      <c r="D10" s="461" t="s">
        <v>586</v>
      </c>
      <c r="E10" s="461" t="s">
        <v>598</v>
      </c>
      <c r="F10" s="461" t="s">
        <v>41</v>
      </c>
      <c r="G10" s="462">
        <v>0</v>
      </c>
      <c r="H10" s="462">
        <v>1</v>
      </c>
      <c r="I10" s="384"/>
      <c r="J10" s="61"/>
      <c r="K10" s="61"/>
      <c r="L10" s="61"/>
      <c r="M10" s="61"/>
      <c r="N10" s="61"/>
      <c r="O10" s="61"/>
      <c r="P10" s="61"/>
      <c r="Q10" s="61"/>
      <c r="R10" s="61"/>
      <c r="S10" s="61"/>
      <c r="T10" s="61">
        <v>1</v>
      </c>
      <c r="U10" s="39"/>
      <c r="V10" s="39"/>
      <c r="W10" s="463" t="s">
        <v>601</v>
      </c>
      <c r="X10" s="463"/>
      <c r="Y10" s="39"/>
      <c r="Z10" s="39"/>
      <c r="AA10" s="464" t="s">
        <v>589</v>
      </c>
    </row>
    <row r="11" spans="1:27" ht="90">
      <c r="A11" s="489" t="s">
        <v>583</v>
      </c>
      <c r="B11" s="492" t="s">
        <v>602</v>
      </c>
      <c r="C11" s="461" t="s">
        <v>597</v>
      </c>
      <c r="D11" s="461" t="s">
        <v>586</v>
      </c>
      <c r="E11" s="461" t="s">
        <v>598</v>
      </c>
      <c r="F11" s="461" t="s">
        <v>41</v>
      </c>
      <c r="G11" s="462">
        <v>0</v>
      </c>
      <c r="H11" s="462">
        <v>1</v>
      </c>
      <c r="I11" s="384"/>
      <c r="J11" s="61"/>
      <c r="K11" s="61"/>
      <c r="L11" s="61"/>
      <c r="M11" s="61"/>
      <c r="N11" s="61"/>
      <c r="O11" s="61"/>
      <c r="P11" s="61"/>
      <c r="Q11" s="61"/>
      <c r="R11" s="61"/>
      <c r="S11" s="61"/>
      <c r="T11" s="61">
        <v>1</v>
      </c>
      <c r="U11" s="39"/>
      <c r="V11" s="39"/>
      <c r="W11" s="463" t="s">
        <v>603</v>
      </c>
      <c r="X11" s="463"/>
      <c r="Y11" s="39"/>
      <c r="Z11" s="39"/>
      <c r="AA11" s="464" t="s">
        <v>589</v>
      </c>
    </row>
    <row r="12" spans="1:27" ht="90">
      <c r="A12" s="489" t="s">
        <v>583</v>
      </c>
      <c r="B12" s="492" t="s">
        <v>604</v>
      </c>
      <c r="C12" s="461" t="s">
        <v>597</v>
      </c>
      <c r="D12" s="461" t="s">
        <v>586</v>
      </c>
      <c r="E12" s="461" t="s">
        <v>598</v>
      </c>
      <c r="F12" s="461" t="s">
        <v>41</v>
      </c>
      <c r="G12" s="462">
        <v>0</v>
      </c>
      <c r="H12" s="462">
        <v>1</v>
      </c>
      <c r="I12" s="384"/>
      <c r="J12" s="61"/>
      <c r="K12" s="61"/>
      <c r="L12" s="61"/>
      <c r="M12" s="61"/>
      <c r="N12" s="61"/>
      <c r="O12" s="61"/>
      <c r="P12" s="61"/>
      <c r="Q12" s="61"/>
      <c r="R12" s="61"/>
      <c r="S12" s="61"/>
      <c r="T12" s="61">
        <v>1</v>
      </c>
      <c r="U12" s="39"/>
      <c r="V12" s="39"/>
      <c r="W12" s="463" t="s">
        <v>605</v>
      </c>
      <c r="X12" s="463"/>
      <c r="Y12" s="39"/>
      <c r="Z12" s="39"/>
      <c r="AA12" s="464" t="s">
        <v>589</v>
      </c>
    </row>
    <row r="13" spans="1:27" ht="90">
      <c r="A13" s="489" t="s">
        <v>583</v>
      </c>
      <c r="B13" s="494" t="s">
        <v>606</v>
      </c>
      <c r="C13" s="461" t="s">
        <v>597</v>
      </c>
      <c r="D13" s="461" t="s">
        <v>586</v>
      </c>
      <c r="E13" s="461" t="s">
        <v>598</v>
      </c>
      <c r="F13" s="461" t="s">
        <v>41</v>
      </c>
      <c r="G13" s="462">
        <v>0</v>
      </c>
      <c r="H13" s="462">
        <v>1</v>
      </c>
      <c r="I13" s="384"/>
      <c r="J13" s="61"/>
      <c r="K13" s="61"/>
      <c r="L13" s="61"/>
      <c r="M13" s="61"/>
      <c r="N13" s="61"/>
      <c r="O13" s="61"/>
      <c r="P13" s="61"/>
      <c r="Q13" s="61"/>
      <c r="R13" s="61"/>
      <c r="S13" s="61"/>
      <c r="T13" s="61">
        <v>1</v>
      </c>
      <c r="U13" s="39"/>
      <c r="V13" s="39"/>
      <c r="W13" s="463" t="s">
        <v>607</v>
      </c>
      <c r="X13" s="463"/>
      <c r="Y13" s="39"/>
      <c r="Z13" s="39"/>
      <c r="AA13" s="464" t="s">
        <v>589</v>
      </c>
    </row>
    <row r="14" spans="1:27">
      <c r="A14" s="480"/>
      <c r="B14" s="131"/>
      <c r="I14" s="460">
        <f>SUM(I8:I13)</f>
        <v>0</v>
      </c>
      <c r="J14" s="460">
        <f t="shared" ref="J14:T14" si="0">SUM(J8:J13)</f>
        <v>0</v>
      </c>
      <c r="K14" s="460">
        <f t="shared" si="0"/>
        <v>1</v>
      </c>
      <c r="L14" s="460">
        <f t="shared" si="0"/>
        <v>0</v>
      </c>
      <c r="M14" s="460">
        <f t="shared" si="0"/>
        <v>0</v>
      </c>
      <c r="N14" s="460">
        <f t="shared" si="0"/>
        <v>2</v>
      </c>
      <c r="O14" s="460">
        <f t="shared" si="0"/>
        <v>0</v>
      </c>
      <c r="P14" s="460">
        <f t="shared" si="0"/>
        <v>0</v>
      </c>
      <c r="Q14" s="460">
        <f t="shared" si="0"/>
        <v>1</v>
      </c>
      <c r="R14" s="460">
        <f t="shared" si="0"/>
        <v>0</v>
      </c>
      <c r="S14" s="460">
        <f t="shared" si="0"/>
        <v>0</v>
      </c>
      <c r="T14" s="460">
        <f t="shared" si="0"/>
        <v>4</v>
      </c>
      <c r="U14" s="132">
        <f>SUM(I14:T14)</f>
        <v>8</v>
      </c>
    </row>
    <row r="15" spans="1:27" ht="31.5">
      <c r="A15" s="13" t="s">
        <v>140</v>
      </c>
      <c r="B15" s="52">
        <v>45688</v>
      </c>
      <c r="I15" s="666">
        <f>SUM(I14:K14)</f>
        <v>1</v>
      </c>
      <c r="J15" s="666"/>
      <c r="K15" s="666"/>
      <c r="L15" s="666">
        <f t="shared" ref="L15" si="1">SUM(L14:N14)</f>
        <v>2</v>
      </c>
      <c r="M15" s="666"/>
      <c r="N15" s="666"/>
      <c r="O15" s="666">
        <f t="shared" ref="O15" si="2">SUM(O14:Q14)</f>
        <v>1</v>
      </c>
      <c r="P15" s="666"/>
      <c r="Q15" s="666"/>
      <c r="R15" s="666">
        <f t="shared" ref="R15" si="3">SUM(R14:T14)</f>
        <v>4</v>
      </c>
      <c r="S15" s="666"/>
      <c r="T15" s="666"/>
    </row>
    <row r="16" spans="1:27" ht="16.5" customHeight="1">
      <c r="I16" s="665">
        <f>+I15/$U14</f>
        <v>0.125</v>
      </c>
      <c r="J16" s="665"/>
      <c r="K16" s="665"/>
      <c r="L16" s="679">
        <f>+(L15/$U14)+I16</f>
        <v>0.375</v>
      </c>
      <c r="M16" s="680"/>
      <c r="N16" s="681"/>
      <c r="O16" s="679">
        <f t="shared" ref="O16" si="4">+(O15/$U14)+L16</f>
        <v>0.5</v>
      </c>
      <c r="P16" s="680"/>
      <c r="Q16" s="681"/>
      <c r="R16" s="679">
        <f t="shared" ref="R16" si="5">+(R15/$U14)+O16</f>
        <v>1</v>
      </c>
      <c r="S16" s="680"/>
      <c r="T16" s="681"/>
    </row>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29">
    <mergeCell ref="B1:Y1"/>
    <mergeCell ref="B2:Y3"/>
    <mergeCell ref="B4:AA4"/>
    <mergeCell ref="A5:A7"/>
    <mergeCell ref="B5:B7"/>
    <mergeCell ref="C5:F5"/>
    <mergeCell ref="G5:U5"/>
    <mergeCell ref="V5:Z5"/>
    <mergeCell ref="AA5:AA7"/>
    <mergeCell ref="C6:C7"/>
    <mergeCell ref="D6:D7"/>
    <mergeCell ref="E6:E7"/>
    <mergeCell ref="F6:F7"/>
    <mergeCell ref="G6:H6"/>
    <mergeCell ref="I6:T6"/>
    <mergeCell ref="W6:W7"/>
    <mergeCell ref="X6:X7"/>
    <mergeCell ref="Y6:Y7"/>
    <mergeCell ref="Z6:Z7"/>
    <mergeCell ref="I15:K15"/>
    <mergeCell ref="L15:N15"/>
    <mergeCell ref="O15:Q15"/>
    <mergeCell ref="R15:T15"/>
    <mergeCell ref="U6:U7"/>
    <mergeCell ref="I16:K16"/>
    <mergeCell ref="L16:N16"/>
    <mergeCell ref="O16:Q16"/>
    <mergeCell ref="R16:T16"/>
    <mergeCell ref="V6:V7"/>
  </mergeCells>
  <dataValidations count="3">
    <dataValidation type="decimal" operator="lessThan" allowBlank="1" showInputMessage="1" showErrorMessage="1" sqref="Z1:Z2" xr:uid="{CD10BEFF-CA1F-4292-BD39-35DF7FB4AEA7}">
      <formula1>0</formula1>
    </dataValidation>
    <dataValidation type="decimal" operator="lessThan" showInputMessage="1" sqref="AA1" xr:uid="{FF697300-24A8-485B-9A05-CFC8E294A06C}">
      <formula1>0</formula1>
    </dataValidation>
    <dataValidation operator="lessThan" allowBlank="1" showInputMessage="1" showErrorMessage="1" sqref="AA2:AA3 B1:B2 Z3" xr:uid="{68D909C0-9C92-4CC1-9ECC-9000772965D6}"/>
  </dataValidations>
  <hyperlinks>
    <hyperlink ref="X9" r:id="rId1" xr:uid="{F41BA0C1-F6F6-49B9-A38A-FE5AF60D55EE}"/>
  </hyperlinks>
  <pageMargins left="0.7" right="0.7" top="0.75" bottom="0.75" header="0.3" footer="0.3"/>
  <pageSetup paperSize="5" scale="33"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selection activeCell="B32" sqref="B32"/>
    </sheetView>
  </sheetViews>
  <sheetFormatPr baseColWidth="10" defaultColWidth="0" defaultRowHeight="1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c r="A1" t="s">
        <v>608</v>
      </c>
      <c r="B1" t="s">
        <v>609</v>
      </c>
      <c r="C1" t="s">
        <v>610</v>
      </c>
      <c r="D1" t="s">
        <v>611</v>
      </c>
      <c r="E1" t="s">
        <v>612</v>
      </c>
    </row>
    <row r="2" spans="1:5">
      <c r="A2" s="3" t="s">
        <v>6</v>
      </c>
      <c r="B2" s="3" t="s">
        <v>613</v>
      </c>
      <c r="C2" s="3" t="s">
        <v>614</v>
      </c>
      <c r="D2" s="3" t="s">
        <v>615</v>
      </c>
      <c r="E2" s="3" t="s">
        <v>616</v>
      </c>
    </row>
    <row r="3" spans="1:5">
      <c r="A3" s="3" t="s">
        <v>617</v>
      </c>
      <c r="B3" s="3" t="s">
        <v>618</v>
      </c>
      <c r="C3" s="3" t="s">
        <v>614</v>
      </c>
      <c r="D3" s="3" t="s">
        <v>619</v>
      </c>
      <c r="E3" s="3" t="s">
        <v>620</v>
      </c>
    </row>
    <row r="4" spans="1:5">
      <c r="A4" s="3" t="s">
        <v>621</v>
      </c>
      <c r="B4" s="3" t="s">
        <v>622</v>
      </c>
      <c r="C4" s="3" t="s">
        <v>614</v>
      </c>
      <c r="D4" s="3" t="s">
        <v>623</v>
      </c>
      <c r="E4" s="3" t="s">
        <v>624</v>
      </c>
    </row>
    <row r="5" spans="1:5">
      <c r="A5" s="3" t="s">
        <v>625</v>
      </c>
      <c r="B5" s="3" t="s">
        <v>626</v>
      </c>
      <c r="C5" s="3" t="s">
        <v>614</v>
      </c>
      <c r="D5" s="3" t="s">
        <v>627</v>
      </c>
      <c r="E5" s="3" t="s">
        <v>627</v>
      </c>
    </row>
    <row r="6" spans="1:5">
      <c r="A6" s="4" t="s">
        <v>628</v>
      </c>
      <c r="B6" s="3" t="s">
        <v>629</v>
      </c>
      <c r="C6" s="3" t="s">
        <v>614</v>
      </c>
      <c r="D6" s="3" t="s">
        <v>630</v>
      </c>
      <c r="E6" s="3" t="s">
        <v>631</v>
      </c>
    </row>
    <row r="7" spans="1:5">
      <c r="A7" s="3" t="s">
        <v>632</v>
      </c>
      <c r="B7" s="3" t="s">
        <v>633</v>
      </c>
      <c r="C7" s="3" t="s">
        <v>614</v>
      </c>
      <c r="D7" s="3" t="s">
        <v>634</v>
      </c>
      <c r="E7" s="3" t="s">
        <v>635</v>
      </c>
    </row>
    <row r="8" spans="1:5">
      <c r="A8" s="3" t="s">
        <v>636</v>
      </c>
      <c r="B8" s="3" t="s">
        <v>637</v>
      </c>
      <c r="C8" s="3" t="s">
        <v>614</v>
      </c>
      <c r="D8" s="3" t="s">
        <v>638</v>
      </c>
      <c r="E8" s="3" t="s">
        <v>639</v>
      </c>
    </row>
    <row r="9" spans="1:5">
      <c r="A9" s="3" t="s">
        <v>17</v>
      </c>
      <c r="B9" s="3" t="s">
        <v>640</v>
      </c>
      <c r="C9" s="3" t="s">
        <v>641</v>
      </c>
      <c r="D9" s="3" t="s">
        <v>642</v>
      </c>
      <c r="E9" s="3" t="s">
        <v>643</v>
      </c>
    </row>
    <row r="10" spans="1:5">
      <c r="A10" s="3" t="s">
        <v>644</v>
      </c>
      <c r="B10" s="3" t="s">
        <v>645</v>
      </c>
      <c r="C10" s="3" t="s">
        <v>646</v>
      </c>
      <c r="D10" s="3" t="s">
        <v>645</v>
      </c>
      <c r="E10" s="3" t="s">
        <v>645</v>
      </c>
    </row>
    <row r="11" spans="1:5">
      <c r="A11" s="3" t="s">
        <v>647</v>
      </c>
      <c r="B11" s="3" t="s">
        <v>645</v>
      </c>
      <c r="C11" s="3" t="s">
        <v>646</v>
      </c>
      <c r="D11" s="3" t="s">
        <v>645</v>
      </c>
      <c r="E11" s="3" t="s">
        <v>645</v>
      </c>
    </row>
    <row r="12" spans="1:5">
      <c r="A12" s="3" t="s">
        <v>648</v>
      </c>
      <c r="B12" s="3" t="s">
        <v>649</v>
      </c>
      <c r="C12" s="3" t="s">
        <v>646</v>
      </c>
      <c r="D12" s="3" t="s">
        <v>650</v>
      </c>
      <c r="E12" s="3" t="s">
        <v>651</v>
      </c>
    </row>
    <row r="13" spans="1:5">
      <c r="A13" s="3" t="s">
        <v>25</v>
      </c>
      <c r="B13" s="3" t="s">
        <v>652</v>
      </c>
      <c r="C13" s="3" t="s">
        <v>614</v>
      </c>
      <c r="D13" s="3" t="s">
        <v>653</v>
      </c>
      <c r="E13" s="3" t="s">
        <v>654</v>
      </c>
    </row>
    <row r="14" spans="1:5">
      <c r="A14" s="3" t="s">
        <v>26</v>
      </c>
      <c r="B14" s="3" t="s">
        <v>655</v>
      </c>
      <c r="C14" s="3" t="s">
        <v>614</v>
      </c>
      <c r="D14" s="3" t="s">
        <v>656</v>
      </c>
      <c r="E14" s="3" t="s">
        <v>657</v>
      </c>
    </row>
    <row r="15" spans="1:5">
      <c r="A15" s="3" t="s">
        <v>20</v>
      </c>
      <c r="B15" s="3" t="s">
        <v>658</v>
      </c>
      <c r="C15" s="3" t="s">
        <v>614</v>
      </c>
      <c r="D15" s="3" t="s">
        <v>659</v>
      </c>
      <c r="E15" s="3" t="s">
        <v>616</v>
      </c>
    </row>
    <row r="16" spans="1:5">
      <c r="A16" s="4" t="s">
        <v>660</v>
      </c>
      <c r="B16" s="3" t="s">
        <v>645</v>
      </c>
      <c r="C16" s="3" t="s">
        <v>614</v>
      </c>
      <c r="D16" s="3" t="s">
        <v>645</v>
      </c>
      <c r="E16" s="3" t="s">
        <v>645</v>
      </c>
    </row>
    <row r="17" spans="1:5">
      <c r="A17" s="3" t="s">
        <v>661</v>
      </c>
      <c r="B17" s="3" t="s">
        <v>662</v>
      </c>
      <c r="C17" s="3" t="s">
        <v>614</v>
      </c>
      <c r="D17" s="3" t="s">
        <v>663</v>
      </c>
      <c r="E17" s="3" t="s">
        <v>664</v>
      </c>
    </row>
    <row r="18" spans="1:5">
      <c r="A18" s="3" t="s">
        <v>665</v>
      </c>
      <c r="B18" s="3" t="s">
        <v>666</v>
      </c>
      <c r="C18" s="3" t="s">
        <v>614</v>
      </c>
      <c r="D18" s="3" t="s">
        <v>667</v>
      </c>
      <c r="E18" s="3" t="s">
        <v>668</v>
      </c>
    </row>
    <row r="19" spans="1:5">
      <c r="A19" s="3" t="s">
        <v>669</v>
      </c>
      <c r="B19" s="3" t="s">
        <v>670</v>
      </c>
      <c r="C19" s="3" t="s">
        <v>614</v>
      </c>
      <c r="D19" s="3" t="s">
        <v>671</v>
      </c>
      <c r="E19" s="3" t="s">
        <v>672</v>
      </c>
    </row>
    <row r="20" spans="1:5">
      <c r="A20" s="3" t="s">
        <v>673</v>
      </c>
      <c r="B20" s="3" t="s">
        <v>674</v>
      </c>
      <c r="C20" s="3" t="s">
        <v>614</v>
      </c>
      <c r="D20" s="3" t="s">
        <v>675</v>
      </c>
      <c r="E20" s="3" t="s">
        <v>676</v>
      </c>
    </row>
    <row r="21" spans="1:5">
      <c r="A21" s="3" t="s">
        <v>677</v>
      </c>
      <c r="B21" s="3" t="s">
        <v>678</v>
      </c>
      <c r="C21" s="3" t="s">
        <v>614</v>
      </c>
      <c r="D21" s="3" t="s">
        <v>679</v>
      </c>
      <c r="E21" s="3" t="s">
        <v>680</v>
      </c>
    </row>
    <row r="22" spans="1:5">
      <c r="A22" s="3" t="s">
        <v>681</v>
      </c>
      <c r="B22" s="3" t="s">
        <v>682</v>
      </c>
      <c r="C22" s="3" t="s">
        <v>614</v>
      </c>
      <c r="D22" s="3" t="s">
        <v>683</v>
      </c>
      <c r="E22" s="3" t="s">
        <v>684</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2578125" defaultRowHeight="15"/>
  <cols>
    <col min="1" max="1" width="24.28515625" style="48" customWidth="1"/>
    <col min="2" max="2" width="40" style="48" customWidth="1"/>
    <col min="3" max="3" width="37.28515625" style="48" customWidth="1"/>
    <col min="4" max="4" width="39.5703125" style="48" customWidth="1"/>
    <col min="5" max="5" width="37" style="48" customWidth="1"/>
    <col min="6" max="6" width="44.140625" style="48" customWidth="1"/>
    <col min="7" max="8" width="47.28515625" style="48" customWidth="1"/>
    <col min="9" max="9" width="63.140625" style="48" customWidth="1"/>
    <col min="10" max="10" width="35.5703125" style="48" customWidth="1"/>
    <col min="11" max="13" width="26.28515625" style="48" customWidth="1"/>
    <col min="14" max="14" width="42.5703125" style="31" customWidth="1"/>
    <col min="15" max="16384" width="11.42578125" style="31"/>
  </cols>
  <sheetData>
    <row r="1" spans="1:14" ht="30">
      <c r="A1" s="17" t="s">
        <v>685</v>
      </c>
      <c r="B1" s="18" t="s">
        <v>686</v>
      </c>
      <c r="C1" s="19" t="s">
        <v>687</v>
      </c>
      <c r="D1" s="20" t="s">
        <v>688</v>
      </c>
      <c r="E1" s="21" t="s">
        <v>689</v>
      </c>
      <c r="F1" s="22" t="s">
        <v>690</v>
      </c>
      <c r="G1" s="23" t="s">
        <v>691</v>
      </c>
      <c r="H1" s="24" t="s">
        <v>692</v>
      </c>
      <c r="I1" s="25" t="s">
        <v>693</v>
      </c>
      <c r="J1" s="26" t="s">
        <v>694</v>
      </c>
      <c r="K1" s="27" t="s">
        <v>695</v>
      </c>
      <c r="L1" s="28" t="s">
        <v>696</v>
      </c>
      <c r="M1" s="29" t="s">
        <v>697</v>
      </c>
      <c r="N1" s="30" t="s">
        <v>698</v>
      </c>
    </row>
    <row r="2" spans="1:14" ht="84">
      <c r="A2" s="32" t="s">
        <v>699</v>
      </c>
      <c r="B2" s="33" t="s">
        <v>700</v>
      </c>
      <c r="C2" s="34" t="s">
        <v>701</v>
      </c>
      <c r="D2" s="35" t="s">
        <v>702</v>
      </c>
      <c r="E2" s="36" t="s">
        <v>702</v>
      </c>
      <c r="F2" s="37" t="s">
        <v>703</v>
      </c>
      <c r="G2" s="38" t="s">
        <v>704</v>
      </c>
      <c r="H2" s="39" t="s">
        <v>705</v>
      </c>
      <c r="I2" s="40" t="s">
        <v>706</v>
      </c>
      <c r="J2" s="41" t="s">
        <v>62</v>
      </c>
      <c r="K2" s="42" t="s">
        <v>707</v>
      </c>
      <c r="L2" s="43" t="s">
        <v>361</v>
      </c>
      <c r="M2" s="44" t="s">
        <v>708</v>
      </c>
      <c r="N2" s="45" t="s">
        <v>702</v>
      </c>
    </row>
    <row r="3" spans="1:14" ht="120">
      <c r="A3" s="32" t="s">
        <v>709</v>
      </c>
      <c r="B3" s="46" t="s">
        <v>710</v>
      </c>
      <c r="C3" s="34" t="s">
        <v>711</v>
      </c>
      <c r="D3" s="35" t="s">
        <v>712</v>
      </c>
      <c r="E3" s="36" t="s">
        <v>713</v>
      </c>
      <c r="F3" s="37" t="s">
        <v>714</v>
      </c>
      <c r="G3" s="38" t="s">
        <v>715</v>
      </c>
      <c r="H3" s="39" t="s">
        <v>716</v>
      </c>
      <c r="I3" s="40" t="s">
        <v>717</v>
      </c>
      <c r="J3" s="41" t="s">
        <v>718</v>
      </c>
      <c r="K3" s="42" t="s">
        <v>719</v>
      </c>
      <c r="L3" s="43" t="s">
        <v>720</v>
      </c>
      <c r="M3" s="44" t="s">
        <v>721</v>
      </c>
      <c r="N3" s="47" t="s">
        <v>702</v>
      </c>
    </row>
    <row r="4" spans="1:14" ht="108">
      <c r="A4" s="32" t="s">
        <v>722</v>
      </c>
      <c r="B4" s="33" t="s">
        <v>723</v>
      </c>
      <c r="C4" s="34" t="s">
        <v>724</v>
      </c>
      <c r="D4" s="35" t="s">
        <v>725</v>
      </c>
      <c r="E4" s="36" t="s">
        <v>726</v>
      </c>
      <c r="F4" s="37" t="s">
        <v>727</v>
      </c>
      <c r="G4" s="38" t="s">
        <v>728</v>
      </c>
      <c r="H4" s="39" t="s">
        <v>729</v>
      </c>
      <c r="I4" s="40" t="s">
        <v>730</v>
      </c>
      <c r="J4" s="41" t="s">
        <v>44</v>
      </c>
      <c r="K4" s="42" t="s">
        <v>731</v>
      </c>
      <c r="L4" s="43" t="s">
        <v>41</v>
      </c>
      <c r="M4" s="44" t="s">
        <v>732</v>
      </c>
      <c r="N4" s="47" t="s">
        <v>713</v>
      </c>
    </row>
    <row r="5" spans="1:14" ht="108">
      <c r="A5" s="32" t="s">
        <v>733</v>
      </c>
      <c r="B5" s="33" t="s">
        <v>734</v>
      </c>
      <c r="C5" s="34" t="s">
        <v>735</v>
      </c>
      <c r="D5" s="35" t="s">
        <v>736</v>
      </c>
      <c r="E5" s="36" t="s">
        <v>737</v>
      </c>
      <c r="F5" s="37" t="s">
        <v>738</v>
      </c>
      <c r="G5" s="38" t="s">
        <v>739</v>
      </c>
      <c r="H5" s="39" t="s">
        <v>142</v>
      </c>
      <c r="I5" s="40" t="s">
        <v>740</v>
      </c>
      <c r="J5" s="41" t="s">
        <v>47</v>
      </c>
      <c r="K5" s="42"/>
      <c r="L5" s="43" t="s">
        <v>71</v>
      </c>
      <c r="M5" s="44" t="s">
        <v>741</v>
      </c>
      <c r="N5" s="45" t="s">
        <v>712</v>
      </c>
    </row>
    <row r="6" spans="1:14" ht="120">
      <c r="A6" s="32"/>
      <c r="B6" s="33" t="s">
        <v>742</v>
      </c>
      <c r="C6" s="34" t="s">
        <v>743</v>
      </c>
      <c r="D6" s="35" t="s">
        <v>744</v>
      </c>
      <c r="E6" s="36" t="s">
        <v>745</v>
      </c>
      <c r="F6" s="37" t="s">
        <v>746</v>
      </c>
      <c r="G6" s="38"/>
      <c r="H6" s="39" t="s">
        <v>747</v>
      </c>
      <c r="I6" s="40" t="s">
        <v>748</v>
      </c>
      <c r="J6" s="41" t="s">
        <v>86</v>
      </c>
      <c r="K6" s="42"/>
      <c r="L6" s="43" t="s">
        <v>57</v>
      </c>
      <c r="M6" s="48" t="s">
        <v>749</v>
      </c>
      <c r="N6" s="47" t="s">
        <v>726</v>
      </c>
    </row>
    <row r="7" spans="1:14" ht="105">
      <c r="A7" s="32"/>
      <c r="B7" s="46" t="s">
        <v>750</v>
      </c>
      <c r="C7" s="48" t="s">
        <v>751</v>
      </c>
      <c r="D7" s="35" t="s">
        <v>752</v>
      </c>
      <c r="E7" s="36" t="s">
        <v>753</v>
      </c>
      <c r="F7" s="37" t="s">
        <v>754</v>
      </c>
      <c r="G7" s="38"/>
      <c r="H7" s="39" t="s">
        <v>755</v>
      </c>
      <c r="I7" s="40" t="s">
        <v>756</v>
      </c>
      <c r="J7" s="41" t="s">
        <v>78</v>
      </c>
      <c r="K7" s="42"/>
      <c r="L7" s="43"/>
      <c r="N7" s="47" t="s">
        <v>737</v>
      </c>
    </row>
    <row r="8" spans="1:14" ht="60">
      <c r="A8" s="32"/>
      <c r="D8" s="35" t="s">
        <v>757</v>
      </c>
      <c r="E8" s="36" t="s">
        <v>758</v>
      </c>
      <c r="F8" s="37" t="s">
        <v>759</v>
      </c>
      <c r="H8" s="39" t="s">
        <v>760</v>
      </c>
      <c r="I8" s="40" t="s">
        <v>761</v>
      </c>
      <c r="J8" s="41" t="s">
        <v>72</v>
      </c>
      <c r="L8" s="43"/>
      <c r="N8" s="47" t="s">
        <v>745</v>
      </c>
    </row>
    <row r="9" spans="1:14" ht="30">
      <c r="D9" s="35"/>
      <c r="E9" s="36" t="s">
        <v>762</v>
      </c>
      <c r="F9" s="37" t="s">
        <v>763</v>
      </c>
      <c r="H9" s="39" t="s">
        <v>764</v>
      </c>
      <c r="I9" s="40" t="s">
        <v>765</v>
      </c>
      <c r="J9" s="41" t="s">
        <v>766</v>
      </c>
      <c r="N9" s="45" t="s">
        <v>725</v>
      </c>
    </row>
    <row r="10" spans="1:14" ht="30">
      <c r="D10" s="35"/>
      <c r="E10" s="36" t="s">
        <v>767</v>
      </c>
      <c r="H10" s="39" t="s">
        <v>768</v>
      </c>
      <c r="I10" s="40" t="s">
        <v>769</v>
      </c>
      <c r="J10" s="41" t="s">
        <v>96</v>
      </c>
      <c r="N10" s="47" t="s">
        <v>753</v>
      </c>
    </row>
    <row r="11" spans="1:14">
      <c r="D11" s="35"/>
      <c r="E11" s="36" t="s">
        <v>770</v>
      </c>
      <c r="H11" s="39" t="s">
        <v>771</v>
      </c>
      <c r="I11" s="40"/>
      <c r="J11" s="41" t="s">
        <v>105</v>
      </c>
      <c r="N11" s="47" t="s">
        <v>758</v>
      </c>
    </row>
    <row r="12" spans="1:14">
      <c r="D12" s="35"/>
      <c r="E12" s="36" t="s">
        <v>772</v>
      </c>
      <c r="H12" s="39" t="s">
        <v>773</v>
      </c>
      <c r="I12" s="40"/>
      <c r="J12" s="41" t="s">
        <v>108</v>
      </c>
      <c r="N12" s="47" t="s">
        <v>774</v>
      </c>
    </row>
    <row r="13" spans="1:14">
      <c r="E13" s="36" t="s">
        <v>775</v>
      </c>
      <c r="H13" s="39" t="s">
        <v>776</v>
      </c>
      <c r="I13" s="40"/>
      <c r="J13" s="41" t="s">
        <v>112</v>
      </c>
      <c r="N13" s="47" t="s">
        <v>767</v>
      </c>
    </row>
    <row r="14" spans="1:14">
      <c r="E14" s="36" t="s">
        <v>777</v>
      </c>
      <c r="H14" s="39" t="s">
        <v>778</v>
      </c>
      <c r="I14" s="40"/>
      <c r="J14" s="41" t="s">
        <v>779</v>
      </c>
      <c r="N14" s="47" t="s">
        <v>770</v>
      </c>
    </row>
    <row r="15" spans="1:14">
      <c r="E15" s="36" t="s">
        <v>780</v>
      </c>
      <c r="H15" s="39" t="s">
        <v>781</v>
      </c>
      <c r="I15" s="40"/>
      <c r="J15" s="41" t="s">
        <v>115</v>
      </c>
      <c r="N15" s="47" t="s">
        <v>772</v>
      </c>
    </row>
    <row r="16" spans="1:14">
      <c r="E16" s="36" t="s">
        <v>782</v>
      </c>
      <c r="H16" s="39" t="s">
        <v>783</v>
      </c>
      <c r="I16" s="40"/>
      <c r="N16" s="47" t="s">
        <v>775</v>
      </c>
    </row>
    <row r="17" spans="5:14" ht="30">
      <c r="E17" s="36" t="s">
        <v>784</v>
      </c>
      <c r="H17" s="49"/>
      <c r="N17" s="47" t="s">
        <v>777</v>
      </c>
    </row>
    <row r="18" spans="5:14" ht="30">
      <c r="E18" s="36" t="s">
        <v>785</v>
      </c>
      <c r="H18" s="50"/>
      <c r="N18" s="45" t="s">
        <v>736</v>
      </c>
    </row>
    <row r="19" spans="5:14" ht="30">
      <c r="E19" s="36" t="s">
        <v>786</v>
      </c>
      <c r="H19" s="49"/>
      <c r="N19" s="47" t="s">
        <v>785</v>
      </c>
    </row>
    <row r="20" spans="5:14">
      <c r="E20" s="36" t="s">
        <v>787</v>
      </c>
      <c r="H20" s="49"/>
      <c r="N20" s="45" t="s">
        <v>744</v>
      </c>
    </row>
    <row r="21" spans="5:14">
      <c r="H21" s="49"/>
      <c r="N21" s="47" t="s">
        <v>780</v>
      </c>
    </row>
    <row r="22" spans="5:14">
      <c r="H22" s="49"/>
      <c r="N22" s="47" t="s">
        <v>782</v>
      </c>
    </row>
    <row r="23" spans="5:14" ht="30">
      <c r="H23" s="49"/>
      <c r="N23" s="47" t="s">
        <v>784</v>
      </c>
    </row>
    <row r="24" spans="5:14">
      <c r="H24" s="49"/>
      <c r="N24" s="45" t="s">
        <v>752</v>
      </c>
    </row>
    <row r="25" spans="5:14">
      <c r="H25" s="50"/>
      <c r="N25" s="47" t="s">
        <v>786</v>
      </c>
    </row>
    <row r="26" spans="5:14">
      <c r="H26" s="49"/>
      <c r="N26" s="45" t="s">
        <v>757</v>
      </c>
    </row>
    <row r="27" spans="5:14">
      <c r="H27" s="50"/>
      <c r="N27" s="47" t="s">
        <v>787</v>
      </c>
    </row>
    <row r="28" spans="5:14">
      <c r="H28" s="49"/>
    </row>
    <row r="29" spans="5:14">
      <c r="H29" s="49"/>
    </row>
    <row r="30" spans="5:14">
      <c r="H30" s="50"/>
    </row>
    <row r="31" spans="5:14">
      <c r="H31" s="49"/>
    </row>
    <row r="32" spans="5:14">
      <c r="H32" s="49"/>
    </row>
    <row r="33" spans="8:8">
      <c r="H33" s="49"/>
    </row>
    <row r="34" spans="8:8">
      <c r="H34" s="50"/>
    </row>
    <row r="35" spans="8:8">
      <c r="H35" s="50"/>
    </row>
    <row r="36" spans="8:8">
      <c r="H36" s="49"/>
    </row>
    <row r="37" spans="8:8">
      <c r="H37" s="50"/>
    </row>
    <row r="38" spans="8:8">
      <c r="H38" s="49"/>
    </row>
    <row r="39" spans="8:8">
      <c r="H39" s="49"/>
    </row>
    <row r="40" spans="8:8">
      <c r="H40" s="49"/>
    </row>
    <row r="41" spans="8:8">
      <c r="H41" s="50"/>
    </row>
    <row r="42" spans="8:8">
      <c r="H42" s="50"/>
    </row>
    <row r="43" spans="8:8">
      <c r="H43" s="50"/>
    </row>
    <row r="44" spans="8:8">
      <c r="H44" s="5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3A3-39CC-42AC-93CE-13A3289978CD}">
  <sheetPr>
    <tabColor theme="8" tint="0.39997558519241921"/>
  </sheetPr>
  <dimension ref="A1:XFC119"/>
  <sheetViews>
    <sheetView zoomScaleNormal="100" workbookViewId="0">
      <pane ySplit="7" topLeftCell="A8" activePane="bottomLeft" state="frozen"/>
      <selection activeCell="A8" sqref="A8"/>
      <selection pane="bottomLeft" activeCell="A8" sqref="A8"/>
    </sheetView>
  </sheetViews>
  <sheetFormatPr baseColWidth="10" defaultColWidth="0" defaultRowHeight="0" customHeight="1" zeroHeight="1"/>
  <cols>
    <col min="1" max="1" width="41.140625" style="166" customWidth="1"/>
    <col min="2" max="2" width="31" style="166" customWidth="1"/>
    <col min="3" max="3" width="24.42578125" style="166" customWidth="1"/>
    <col min="4" max="4" width="26.140625" style="209" customWidth="1"/>
    <col min="5" max="5" width="24.42578125" style="209" customWidth="1"/>
    <col min="6" max="6" width="15.42578125" style="166" customWidth="1"/>
    <col min="7" max="7" width="12.28515625" style="166" customWidth="1"/>
    <col min="8" max="8" width="12.42578125" style="166" customWidth="1"/>
    <col min="9" max="10" width="6.5703125" style="166" customWidth="1"/>
    <col min="11" max="11" width="7.42578125" style="166" customWidth="1"/>
    <col min="12" max="12" width="6.7109375" style="166" customWidth="1"/>
    <col min="13" max="13" width="7" style="166" customWidth="1"/>
    <col min="14" max="14" width="6.140625" style="166" customWidth="1"/>
    <col min="15" max="15" width="6" style="166" customWidth="1"/>
    <col min="16" max="16" width="5.5703125" style="166" customWidth="1"/>
    <col min="17" max="17" width="5.85546875" style="166" customWidth="1"/>
    <col min="18" max="18" width="6" style="166" customWidth="1"/>
    <col min="19" max="19" width="5.5703125" style="166" customWidth="1"/>
    <col min="20" max="20" width="6.5703125" style="166" customWidth="1"/>
    <col min="21" max="21" width="17.85546875" style="166" customWidth="1"/>
    <col min="22" max="22" width="19.28515625" style="209" customWidth="1"/>
    <col min="23" max="23" width="39" style="166" customWidth="1"/>
    <col min="24" max="24" width="51.140625" style="210" customWidth="1"/>
    <col min="25" max="25" width="26.140625" style="166" customWidth="1"/>
    <col min="26" max="26" width="33.5703125" style="166" customWidth="1"/>
    <col min="27" max="16383" width="11.42578125" style="166" hidden="1"/>
    <col min="16384" max="16384" width="9.85546875" style="166" hidden="1" customWidth="1"/>
  </cols>
  <sheetData>
    <row r="1" spans="1:26" ht="27" customHeight="1">
      <c r="A1" s="163"/>
      <c r="B1" s="580" t="s">
        <v>0</v>
      </c>
      <c r="C1" s="581"/>
      <c r="D1" s="581"/>
      <c r="E1" s="581"/>
      <c r="F1" s="581"/>
      <c r="G1" s="581"/>
      <c r="H1" s="581"/>
      <c r="I1" s="581"/>
      <c r="J1" s="581"/>
      <c r="K1" s="581"/>
      <c r="L1" s="581"/>
      <c r="M1" s="581"/>
      <c r="N1" s="581"/>
      <c r="O1" s="581"/>
      <c r="P1" s="581"/>
      <c r="Q1" s="581"/>
      <c r="R1" s="581"/>
      <c r="S1" s="581"/>
      <c r="T1" s="581"/>
      <c r="U1" s="581"/>
      <c r="V1" s="581"/>
      <c r="W1" s="581"/>
      <c r="X1" s="582"/>
      <c r="Y1" s="164" t="s">
        <v>1</v>
      </c>
      <c r="Z1" s="165" t="s">
        <v>2</v>
      </c>
    </row>
    <row r="2" spans="1:26" ht="21" customHeight="1">
      <c r="A2" s="167"/>
      <c r="B2" s="583" t="s">
        <v>3</v>
      </c>
      <c r="C2" s="584"/>
      <c r="D2" s="584"/>
      <c r="E2" s="584"/>
      <c r="F2" s="584"/>
      <c r="G2" s="584"/>
      <c r="H2" s="584"/>
      <c r="I2" s="584"/>
      <c r="J2" s="584"/>
      <c r="K2" s="584"/>
      <c r="L2" s="584"/>
      <c r="M2" s="584"/>
      <c r="N2" s="584"/>
      <c r="O2" s="584"/>
      <c r="P2" s="584"/>
      <c r="Q2" s="584"/>
      <c r="R2" s="584"/>
      <c r="S2" s="584"/>
      <c r="T2" s="584"/>
      <c r="U2" s="584"/>
      <c r="V2" s="584"/>
      <c r="W2" s="584"/>
      <c r="X2" s="585"/>
      <c r="Y2" s="168" t="s">
        <v>4</v>
      </c>
      <c r="Z2" s="169">
        <v>1</v>
      </c>
    </row>
    <row r="3" spans="1:26" ht="24" customHeight="1" thickBot="1">
      <c r="A3" s="170"/>
      <c r="B3" s="586"/>
      <c r="C3" s="587"/>
      <c r="D3" s="587"/>
      <c r="E3" s="587"/>
      <c r="F3" s="587"/>
      <c r="G3" s="587"/>
      <c r="H3" s="587"/>
      <c r="I3" s="587"/>
      <c r="J3" s="587"/>
      <c r="K3" s="587"/>
      <c r="L3" s="587"/>
      <c r="M3" s="587"/>
      <c r="N3" s="587"/>
      <c r="O3" s="587"/>
      <c r="P3" s="587"/>
      <c r="Q3" s="587"/>
      <c r="R3" s="587"/>
      <c r="S3" s="587"/>
      <c r="T3" s="587"/>
      <c r="U3" s="587"/>
      <c r="V3" s="587"/>
      <c r="W3" s="587"/>
      <c r="X3" s="588"/>
      <c r="Y3" s="171" t="s">
        <v>5</v>
      </c>
      <c r="Z3" s="172">
        <v>45077</v>
      </c>
    </row>
    <row r="4" spans="1:26" ht="50.25" customHeight="1" thickBot="1">
      <c r="A4" s="173" t="s">
        <v>6</v>
      </c>
      <c r="B4" s="589" t="s">
        <v>7</v>
      </c>
      <c r="C4" s="590"/>
      <c r="D4" s="590"/>
      <c r="E4" s="590"/>
      <c r="F4" s="590"/>
      <c r="G4" s="590"/>
      <c r="H4" s="590"/>
      <c r="I4" s="590"/>
      <c r="J4" s="590"/>
      <c r="K4" s="590"/>
      <c r="L4" s="590"/>
      <c r="M4" s="590"/>
      <c r="N4" s="590"/>
      <c r="O4" s="590"/>
      <c r="P4" s="590"/>
      <c r="Q4" s="590"/>
      <c r="R4" s="590"/>
      <c r="S4" s="590"/>
      <c r="T4" s="590"/>
      <c r="U4" s="590"/>
      <c r="V4" s="590"/>
      <c r="W4" s="590"/>
      <c r="X4" s="590"/>
      <c r="Y4" s="590"/>
      <c r="Z4" s="591"/>
    </row>
    <row r="5" spans="1:26" ht="30.75" customHeight="1" thickBot="1">
      <c r="A5" s="564" t="s">
        <v>8</v>
      </c>
      <c r="B5" s="567" t="s">
        <v>9</v>
      </c>
      <c r="C5" s="569" t="s">
        <v>10</v>
      </c>
      <c r="D5" s="570"/>
      <c r="E5" s="570"/>
      <c r="F5" s="571"/>
      <c r="G5" s="569" t="s">
        <v>11</v>
      </c>
      <c r="H5" s="570"/>
      <c r="I5" s="570"/>
      <c r="J5" s="570"/>
      <c r="K5" s="570"/>
      <c r="L5" s="570"/>
      <c r="M5" s="570"/>
      <c r="N5" s="570"/>
      <c r="O5" s="570"/>
      <c r="P5" s="570"/>
      <c r="Q5" s="570"/>
      <c r="R5" s="570"/>
      <c r="S5" s="570"/>
      <c r="T5" s="570"/>
      <c r="U5" s="571"/>
      <c r="V5" s="569" t="s">
        <v>12</v>
      </c>
      <c r="W5" s="570"/>
      <c r="X5" s="570"/>
      <c r="Y5" s="571"/>
      <c r="Z5" s="576" t="s">
        <v>13</v>
      </c>
    </row>
    <row r="6" spans="1:26" ht="36" customHeight="1" thickBot="1">
      <c r="A6" s="565"/>
      <c r="B6" s="567"/>
      <c r="C6" s="572" t="s">
        <v>14</v>
      </c>
      <c r="D6" s="572" t="s">
        <v>15</v>
      </c>
      <c r="E6" s="572" t="s">
        <v>16</v>
      </c>
      <c r="F6" s="576" t="s">
        <v>17</v>
      </c>
      <c r="G6" s="569" t="s">
        <v>18</v>
      </c>
      <c r="H6" s="571"/>
      <c r="I6" s="577" t="s">
        <v>19</v>
      </c>
      <c r="J6" s="578"/>
      <c r="K6" s="578"/>
      <c r="L6" s="578"/>
      <c r="M6" s="578"/>
      <c r="N6" s="578"/>
      <c r="O6" s="578"/>
      <c r="P6" s="578"/>
      <c r="Q6" s="578"/>
      <c r="R6" s="578"/>
      <c r="S6" s="578"/>
      <c r="T6" s="579"/>
      <c r="U6" s="576" t="s">
        <v>20</v>
      </c>
      <c r="V6" s="572" t="s">
        <v>21</v>
      </c>
      <c r="W6" s="572" t="s">
        <v>22</v>
      </c>
      <c r="X6" s="574" t="s">
        <v>23</v>
      </c>
      <c r="Y6" s="572" t="s">
        <v>24</v>
      </c>
      <c r="Z6" s="572"/>
    </row>
    <row r="7" spans="1:26" ht="55.5" customHeight="1" thickBot="1">
      <c r="A7" s="566"/>
      <c r="B7" s="568"/>
      <c r="C7" s="573"/>
      <c r="D7" s="573"/>
      <c r="E7" s="573"/>
      <c r="F7" s="568"/>
      <c r="G7" s="174" t="s">
        <v>25</v>
      </c>
      <c r="H7" s="174" t="s">
        <v>26</v>
      </c>
      <c r="I7" s="175" t="s">
        <v>27</v>
      </c>
      <c r="J7" s="176" t="s">
        <v>28</v>
      </c>
      <c r="K7" s="176" t="s">
        <v>29</v>
      </c>
      <c r="L7" s="176" t="s">
        <v>30</v>
      </c>
      <c r="M7" s="176" t="s">
        <v>31</v>
      </c>
      <c r="N7" s="176" t="s">
        <v>32</v>
      </c>
      <c r="O7" s="176" t="s">
        <v>33</v>
      </c>
      <c r="P7" s="176" t="s">
        <v>34</v>
      </c>
      <c r="Q7" s="176" t="s">
        <v>35</v>
      </c>
      <c r="R7" s="176" t="s">
        <v>36</v>
      </c>
      <c r="S7" s="176" t="s">
        <v>37</v>
      </c>
      <c r="T7" s="177" t="s">
        <v>38</v>
      </c>
      <c r="U7" s="573"/>
      <c r="V7" s="573"/>
      <c r="W7" s="573"/>
      <c r="X7" s="575"/>
      <c r="Y7" s="573"/>
      <c r="Z7" s="573"/>
    </row>
    <row r="8" spans="1:26" ht="253.5" customHeight="1">
      <c r="A8" s="178" t="s">
        <v>7</v>
      </c>
      <c r="B8" s="179" t="s">
        <v>39</v>
      </c>
      <c r="C8" s="180" t="s">
        <v>40</v>
      </c>
      <c r="D8" s="513">
        <v>11</v>
      </c>
      <c r="E8" s="513">
        <v>11</v>
      </c>
      <c r="F8" s="182" t="s">
        <v>41</v>
      </c>
      <c r="G8" s="183">
        <v>0</v>
      </c>
      <c r="H8" s="184">
        <v>0.6</v>
      </c>
      <c r="I8" s="185"/>
      <c r="J8" s="185"/>
      <c r="K8" s="182" t="s">
        <v>42</v>
      </c>
      <c r="L8" s="182"/>
      <c r="M8" s="182"/>
      <c r="N8" s="182" t="s">
        <v>42</v>
      </c>
      <c r="O8" s="182"/>
      <c r="P8" s="182"/>
      <c r="Q8" s="182" t="s">
        <v>42</v>
      </c>
      <c r="R8" s="182"/>
      <c r="S8" s="182"/>
      <c r="T8" s="182" t="s">
        <v>42</v>
      </c>
      <c r="U8" s="513"/>
      <c r="V8" s="555">
        <f t="shared" ref="V8:V34" si="0">+D8/E8</f>
        <v>1</v>
      </c>
      <c r="W8" s="222" t="s">
        <v>887</v>
      </c>
      <c r="X8" s="514" t="s">
        <v>888</v>
      </c>
      <c r="Y8" s="178" t="s">
        <v>889</v>
      </c>
      <c r="Z8" s="191" t="s">
        <v>44</v>
      </c>
    </row>
    <row r="9" spans="1:26" ht="214.5" customHeight="1">
      <c r="A9" s="178" t="s">
        <v>7</v>
      </c>
      <c r="B9" s="179" t="s">
        <v>45</v>
      </c>
      <c r="C9" s="188" t="s">
        <v>46</v>
      </c>
      <c r="D9" s="502">
        <v>5.75</v>
      </c>
      <c r="E9" s="502">
        <v>9</v>
      </c>
      <c r="F9" s="58" t="s">
        <v>41</v>
      </c>
      <c r="G9" s="515">
        <v>0.22</v>
      </c>
      <c r="H9" s="515">
        <v>0.66</v>
      </c>
      <c r="I9" s="516">
        <v>0</v>
      </c>
      <c r="J9" s="516">
        <v>0</v>
      </c>
      <c r="K9" s="516">
        <v>0.5</v>
      </c>
      <c r="L9" s="516">
        <v>0</v>
      </c>
      <c r="M9" s="516">
        <v>0</v>
      </c>
      <c r="N9" s="516">
        <v>0.55000000000000004</v>
      </c>
      <c r="O9" s="516">
        <v>0</v>
      </c>
      <c r="P9" s="516">
        <v>0</v>
      </c>
      <c r="Q9" s="516">
        <v>0.6</v>
      </c>
      <c r="R9" s="516">
        <v>0</v>
      </c>
      <c r="S9" s="516">
        <v>0</v>
      </c>
      <c r="T9" s="516">
        <v>0.66</v>
      </c>
      <c r="U9" s="502"/>
      <c r="V9" s="360">
        <f t="shared" si="0"/>
        <v>0.63888888888888884</v>
      </c>
      <c r="W9" s="509" t="s">
        <v>890</v>
      </c>
      <c r="X9" s="509" t="s">
        <v>868</v>
      </c>
      <c r="Y9" s="178" t="s">
        <v>889</v>
      </c>
      <c r="Z9" s="191" t="s">
        <v>47</v>
      </c>
    </row>
    <row r="10" spans="1:26" ht="183" customHeight="1">
      <c r="A10" s="178" t="s">
        <v>7</v>
      </c>
      <c r="B10" s="179" t="s">
        <v>45</v>
      </c>
      <c r="C10" s="188" t="s">
        <v>48</v>
      </c>
      <c r="D10" s="502">
        <v>50</v>
      </c>
      <c r="E10" s="502">
        <v>50</v>
      </c>
      <c r="F10" s="58" t="s">
        <v>41</v>
      </c>
      <c r="G10" s="515">
        <v>0</v>
      </c>
      <c r="H10" s="515">
        <v>1</v>
      </c>
      <c r="I10" s="516">
        <v>0</v>
      </c>
      <c r="J10" s="516">
        <v>0</v>
      </c>
      <c r="K10" s="516">
        <v>1</v>
      </c>
      <c r="L10" s="516">
        <v>0</v>
      </c>
      <c r="M10" s="516">
        <v>0</v>
      </c>
      <c r="N10" s="516">
        <v>1</v>
      </c>
      <c r="O10" s="516">
        <v>0</v>
      </c>
      <c r="P10" s="516">
        <v>0</v>
      </c>
      <c r="Q10" s="516">
        <v>1</v>
      </c>
      <c r="R10" s="516">
        <v>0</v>
      </c>
      <c r="S10" s="516">
        <v>0</v>
      </c>
      <c r="T10" s="516">
        <v>1</v>
      </c>
      <c r="U10" s="502"/>
      <c r="V10" s="360">
        <f t="shared" si="0"/>
        <v>1</v>
      </c>
      <c r="W10" s="509"/>
      <c r="X10" s="509" t="s">
        <v>869</v>
      </c>
      <c r="Y10" s="178" t="s">
        <v>889</v>
      </c>
      <c r="Z10" s="192" t="s">
        <v>47</v>
      </c>
    </row>
    <row r="11" spans="1:26" ht="115.5" customHeight="1">
      <c r="A11" s="178" t="s">
        <v>7</v>
      </c>
      <c r="B11" s="188" t="s">
        <v>49</v>
      </c>
      <c r="C11" s="188" t="s">
        <v>50</v>
      </c>
      <c r="D11" s="502">
        <v>2</v>
      </c>
      <c r="E11" s="502">
        <v>2</v>
      </c>
      <c r="F11" s="58" t="s">
        <v>41</v>
      </c>
      <c r="G11" s="515">
        <v>1</v>
      </c>
      <c r="H11" s="515">
        <v>1</v>
      </c>
      <c r="I11" s="516">
        <v>0</v>
      </c>
      <c r="J11" s="516">
        <v>0</v>
      </c>
      <c r="K11" s="516">
        <v>1</v>
      </c>
      <c r="L11" s="516">
        <v>0</v>
      </c>
      <c r="M11" s="516">
        <v>0</v>
      </c>
      <c r="N11" s="516">
        <v>1</v>
      </c>
      <c r="O11" s="516">
        <v>0</v>
      </c>
      <c r="P11" s="516">
        <v>0</v>
      </c>
      <c r="Q11" s="516">
        <v>1</v>
      </c>
      <c r="R11" s="516">
        <v>0</v>
      </c>
      <c r="S11" s="516">
        <v>0</v>
      </c>
      <c r="T11" s="516">
        <v>1</v>
      </c>
      <c r="U11" s="502"/>
      <c r="V11" s="360">
        <f t="shared" si="0"/>
        <v>1</v>
      </c>
      <c r="W11" s="509"/>
      <c r="X11" s="509" t="s">
        <v>870</v>
      </c>
      <c r="Y11" s="178" t="s">
        <v>889</v>
      </c>
      <c r="Z11" s="187" t="s">
        <v>47</v>
      </c>
    </row>
    <row r="12" spans="1:26" ht="114">
      <c r="A12" s="178" t="s">
        <v>7</v>
      </c>
      <c r="B12" s="179" t="s">
        <v>51</v>
      </c>
      <c r="C12" s="188" t="s">
        <v>52</v>
      </c>
      <c r="D12" s="502">
        <v>8</v>
      </c>
      <c r="E12" s="502">
        <v>11</v>
      </c>
      <c r="F12" s="58" t="s">
        <v>41</v>
      </c>
      <c r="G12" s="61">
        <v>0</v>
      </c>
      <c r="H12" s="61">
        <v>11</v>
      </c>
      <c r="I12" s="517"/>
      <c r="J12" s="517"/>
      <c r="K12" s="517"/>
      <c r="L12" s="517">
        <v>4</v>
      </c>
      <c r="M12" s="517"/>
      <c r="N12" s="517"/>
      <c r="O12" s="517"/>
      <c r="P12" s="517">
        <v>4</v>
      </c>
      <c r="Q12" s="517"/>
      <c r="R12" s="517"/>
      <c r="S12" s="517"/>
      <c r="T12" s="518">
        <v>3</v>
      </c>
      <c r="U12" s="502"/>
      <c r="V12" s="556">
        <f>D12/E12</f>
        <v>0.72727272727272729</v>
      </c>
      <c r="W12" s="509"/>
      <c r="X12" s="509" t="s">
        <v>871</v>
      </c>
      <c r="Y12" s="178" t="s">
        <v>889</v>
      </c>
      <c r="Z12" s="187" t="s">
        <v>47</v>
      </c>
    </row>
    <row r="13" spans="1:26" ht="135" customHeight="1">
      <c r="A13" s="178" t="s">
        <v>7</v>
      </c>
      <c r="B13" s="188" t="s">
        <v>53</v>
      </c>
      <c r="C13" s="188" t="s">
        <v>54</v>
      </c>
      <c r="D13" s="502">
        <v>5</v>
      </c>
      <c r="E13" s="502">
        <v>10</v>
      </c>
      <c r="F13" s="58" t="s">
        <v>41</v>
      </c>
      <c r="G13" s="61">
        <v>0</v>
      </c>
      <c r="H13" s="61">
        <v>10</v>
      </c>
      <c r="I13" s="58"/>
      <c r="J13" s="58"/>
      <c r="K13" s="58">
        <v>1</v>
      </c>
      <c r="L13" s="58"/>
      <c r="M13" s="58"/>
      <c r="N13" s="58">
        <v>2</v>
      </c>
      <c r="O13" s="58"/>
      <c r="P13" s="58"/>
      <c r="Q13" s="58">
        <v>3</v>
      </c>
      <c r="R13" s="58"/>
      <c r="S13" s="58"/>
      <c r="T13" s="58">
        <v>4</v>
      </c>
      <c r="U13" s="502"/>
      <c r="V13" s="360">
        <v>0.5</v>
      </c>
      <c r="W13" s="509"/>
      <c r="X13" s="509" t="s">
        <v>872</v>
      </c>
      <c r="Y13" s="178" t="s">
        <v>889</v>
      </c>
      <c r="Z13" s="187" t="s">
        <v>47</v>
      </c>
    </row>
    <row r="14" spans="1:26" ht="109.9" customHeight="1">
      <c r="A14" s="178" t="s">
        <v>7</v>
      </c>
      <c r="B14" s="188" t="s">
        <v>55</v>
      </c>
      <c r="C14" s="188" t="s">
        <v>56</v>
      </c>
      <c r="D14" s="519"/>
      <c r="E14" s="519"/>
      <c r="F14" s="520" t="s">
        <v>57</v>
      </c>
      <c r="G14" s="521">
        <v>0</v>
      </c>
      <c r="H14" s="521">
        <v>0.5</v>
      </c>
      <c r="I14" s="520"/>
      <c r="J14" s="522"/>
      <c r="K14" s="522"/>
      <c r="L14" s="522"/>
      <c r="M14" s="522"/>
      <c r="N14" s="520" t="s">
        <v>42</v>
      </c>
      <c r="O14" s="520"/>
      <c r="P14" s="520"/>
      <c r="Q14" s="520"/>
      <c r="R14" s="520"/>
      <c r="S14" s="520"/>
      <c r="T14" s="520" t="s">
        <v>42</v>
      </c>
      <c r="U14" s="503"/>
      <c r="V14" s="557" t="e">
        <f t="shared" si="0"/>
        <v>#DIV/0!</v>
      </c>
      <c r="W14" s="509"/>
      <c r="X14" s="509" t="s">
        <v>867</v>
      </c>
      <c r="Y14" s="178"/>
      <c r="Z14" s="187" t="s">
        <v>58</v>
      </c>
    </row>
    <row r="15" spans="1:26" ht="106.5" customHeight="1">
      <c r="A15" s="178" t="s">
        <v>7</v>
      </c>
      <c r="B15" s="188" t="s">
        <v>59</v>
      </c>
      <c r="C15" s="188" t="s">
        <v>60</v>
      </c>
      <c r="D15" s="523">
        <v>210030</v>
      </c>
      <c r="E15" s="523">
        <v>210030</v>
      </c>
      <c r="F15" s="524" t="s">
        <v>41</v>
      </c>
      <c r="G15" s="373" t="s">
        <v>61</v>
      </c>
      <c r="H15" s="525">
        <v>1</v>
      </c>
      <c r="I15" s="57"/>
      <c r="J15" s="57"/>
      <c r="K15" s="526"/>
      <c r="L15" s="57"/>
      <c r="M15" s="57"/>
      <c r="N15" s="527"/>
      <c r="O15" s="57"/>
      <c r="P15" s="57"/>
      <c r="Q15" s="528"/>
      <c r="R15" s="528"/>
      <c r="S15" s="528"/>
      <c r="T15" s="57"/>
      <c r="U15" s="529"/>
      <c r="V15" s="558">
        <v>1</v>
      </c>
      <c r="W15" s="510" t="s">
        <v>873</v>
      </c>
      <c r="X15" s="271" t="s">
        <v>874</v>
      </c>
      <c r="Y15" s="178" t="s">
        <v>889</v>
      </c>
      <c r="Z15" s="187" t="s">
        <v>62</v>
      </c>
    </row>
    <row r="16" spans="1:26" ht="104.25" customHeight="1">
      <c r="A16" s="178" t="s">
        <v>7</v>
      </c>
      <c r="B16" s="188" t="s">
        <v>63</v>
      </c>
      <c r="C16" s="188" t="s">
        <v>64</v>
      </c>
      <c r="D16" s="504">
        <v>1479</v>
      </c>
      <c r="E16" s="504">
        <v>1479</v>
      </c>
      <c r="F16" s="524" t="s">
        <v>41</v>
      </c>
      <c r="G16" s="373">
        <v>0.5</v>
      </c>
      <c r="H16" s="525">
        <v>1</v>
      </c>
      <c r="I16" s="57"/>
      <c r="J16" s="57"/>
      <c r="K16" s="528"/>
      <c r="L16" s="57"/>
      <c r="M16" s="57"/>
      <c r="N16" s="528"/>
      <c r="O16" s="57"/>
      <c r="P16" s="57"/>
      <c r="Q16" s="57"/>
      <c r="R16" s="57"/>
      <c r="S16" s="530"/>
      <c r="T16" s="57"/>
      <c r="U16" s="529"/>
      <c r="V16" s="558">
        <v>1</v>
      </c>
      <c r="W16" s="510" t="s">
        <v>875</v>
      </c>
      <c r="X16" s="271" t="s">
        <v>876</v>
      </c>
      <c r="Y16" s="178" t="s">
        <v>889</v>
      </c>
      <c r="Z16" s="187" t="s">
        <v>62</v>
      </c>
    </row>
    <row r="17" spans="1:26" ht="180" customHeight="1">
      <c r="A17" s="178" t="s">
        <v>7</v>
      </c>
      <c r="B17" s="188" t="s">
        <v>65</v>
      </c>
      <c r="C17" s="188" t="s">
        <v>66</v>
      </c>
      <c r="D17" s="504">
        <v>91</v>
      </c>
      <c r="E17" s="504">
        <v>282</v>
      </c>
      <c r="F17" s="524" t="s">
        <v>41</v>
      </c>
      <c r="G17" s="61">
        <v>287</v>
      </c>
      <c r="H17" s="531">
        <v>282</v>
      </c>
      <c r="I17" s="57"/>
      <c r="J17" s="57"/>
      <c r="K17" s="528"/>
      <c r="L17" s="57"/>
      <c r="M17" s="57"/>
      <c r="N17" s="528"/>
      <c r="O17" s="57"/>
      <c r="P17" s="57"/>
      <c r="Q17" s="57"/>
      <c r="R17" s="57"/>
      <c r="S17" s="57"/>
      <c r="T17" s="57"/>
      <c r="U17" s="529"/>
      <c r="V17" s="558">
        <v>0.32</v>
      </c>
      <c r="W17" s="510" t="s">
        <v>877</v>
      </c>
      <c r="X17" s="271" t="s">
        <v>878</v>
      </c>
      <c r="Y17" s="178" t="s">
        <v>889</v>
      </c>
      <c r="Z17" s="187" t="s">
        <v>62</v>
      </c>
    </row>
    <row r="18" spans="1:26" ht="171.75" customHeight="1">
      <c r="A18" s="178" t="s">
        <v>7</v>
      </c>
      <c r="B18" s="179" t="s">
        <v>67</v>
      </c>
      <c r="C18" s="188" t="s">
        <v>68</v>
      </c>
      <c r="D18" s="505">
        <v>8845</v>
      </c>
      <c r="E18" s="504">
        <v>16150</v>
      </c>
      <c r="F18" s="531" t="s">
        <v>41</v>
      </c>
      <c r="G18" s="61">
        <v>20400</v>
      </c>
      <c r="H18" s="61">
        <v>16150</v>
      </c>
      <c r="I18" s="57"/>
      <c r="J18" s="57"/>
      <c r="K18" s="528"/>
      <c r="L18" s="57"/>
      <c r="M18" s="57"/>
      <c r="N18" s="528"/>
      <c r="O18" s="57"/>
      <c r="P18" s="57"/>
      <c r="Q18" s="57"/>
      <c r="R18" s="57"/>
      <c r="S18" s="57"/>
      <c r="T18" s="57"/>
      <c r="U18" s="529"/>
      <c r="V18" s="558">
        <v>0.55000000000000004</v>
      </c>
      <c r="W18" s="510" t="s">
        <v>879</v>
      </c>
      <c r="X18" s="271" t="s">
        <v>880</v>
      </c>
      <c r="Y18" s="178" t="s">
        <v>889</v>
      </c>
      <c r="Z18" s="187" t="s">
        <v>62</v>
      </c>
    </row>
    <row r="19" spans="1:26" ht="255">
      <c r="A19" s="178" t="s">
        <v>7</v>
      </c>
      <c r="B19" s="188" t="s">
        <v>69</v>
      </c>
      <c r="C19" s="188" t="s">
        <v>70</v>
      </c>
      <c r="D19" s="502">
        <v>102097709</v>
      </c>
      <c r="E19" s="502">
        <v>122328173</v>
      </c>
      <c r="F19" s="58" t="s">
        <v>71</v>
      </c>
      <c r="G19" s="515">
        <v>0</v>
      </c>
      <c r="H19" s="515">
        <v>0.94</v>
      </c>
      <c r="I19" s="58"/>
      <c r="J19" s="58"/>
      <c r="K19" s="58" t="s">
        <v>42</v>
      </c>
      <c r="L19" s="58"/>
      <c r="M19" s="58"/>
      <c r="N19" s="58" t="s">
        <v>42</v>
      </c>
      <c r="O19" s="58"/>
      <c r="P19" s="58"/>
      <c r="Q19" s="58" t="s">
        <v>42</v>
      </c>
      <c r="R19" s="58"/>
      <c r="S19" s="58"/>
      <c r="T19" s="58" t="s">
        <v>42</v>
      </c>
      <c r="U19" s="502"/>
      <c r="V19" s="360">
        <f t="shared" ref="V19:V21" si="1">+D19/E19</f>
        <v>0.8346213835793983</v>
      </c>
      <c r="W19" s="532" t="s">
        <v>881</v>
      </c>
      <c r="X19" s="511" t="s">
        <v>882</v>
      </c>
      <c r="Y19" s="178" t="s">
        <v>889</v>
      </c>
      <c r="Z19" s="187" t="s">
        <v>72</v>
      </c>
    </row>
    <row r="20" spans="1:26" ht="156.75" customHeight="1">
      <c r="A20" s="178" t="s">
        <v>7</v>
      </c>
      <c r="B20" s="193" t="s">
        <v>69</v>
      </c>
      <c r="C20" s="188" t="s">
        <v>73</v>
      </c>
      <c r="D20" s="502">
        <v>2611126</v>
      </c>
      <c r="E20" s="502">
        <v>3240688</v>
      </c>
      <c r="F20" s="58" t="s">
        <v>71</v>
      </c>
      <c r="G20" s="515">
        <v>0</v>
      </c>
      <c r="H20" s="515">
        <v>0.9</v>
      </c>
      <c r="I20" s="58"/>
      <c r="J20" s="58"/>
      <c r="K20" s="58" t="s">
        <v>42</v>
      </c>
      <c r="L20" s="58"/>
      <c r="M20" s="58"/>
      <c r="N20" s="58" t="s">
        <v>42</v>
      </c>
      <c r="O20" s="58"/>
      <c r="P20" s="58"/>
      <c r="Q20" s="58" t="s">
        <v>42</v>
      </c>
      <c r="R20" s="58"/>
      <c r="S20" s="58"/>
      <c r="T20" s="58" t="s">
        <v>42</v>
      </c>
      <c r="U20" s="502"/>
      <c r="V20" s="360">
        <f t="shared" si="1"/>
        <v>0.8057319927126585</v>
      </c>
      <c r="W20" s="532" t="s">
        <v>881</v>
      </c>
      <c r="X20" s="511" t="s">
        <v>883</v>
      </c>
      <c r="Y20" s="178" t="s">
        <v>889</v>
      </c>
      <c r="Z20" s="187" t="s">
        <v>72</v>
      </c>
    </row>
    <row r="21" spans="1:26" ht="155.25" customHeight="1">
      <c r="A21" s="178" t="s">
        <v>7</v>
      </c>
      <c r="B21" s="179" t="s">
        <v>74</v>
      </c>
      <c r="C21" s="188" t="s">
        <v>75</v>
      </c>
      <c r="D21" s="502">
        <v>106027331</v>
      </c>
      <c r="E21" s="502">
        <v>127353669</v>
      </c>
      <c r="F21" s="58" t="s">
        <v>41</v>
      </c>
      <c r="G21" s="515">
        <v>0.7</v>
      </c>
      <c r="H21" s="515">
        <v>0.75</v>
      </c>
      <c r="I21" s="58"/>
      <c r="J21" s="58"/>
      <c r="K21" s="58" t="s">
        <v>42</v>
      </c>
      <c r="L21" s="58"/>
      <c r="M21" s="58"/>
      <c r="N21" s="58" t="s">
        <v>42</v>
      </c>
      <c r="O21" s="58"/>
      <c r="P21" s="58"/>
      <c r="Q21" s="58" t="s">
        <v>42</v>
      </c>
      <c r="R21" s="58"/>
      <c r="S21" s="58"/>
      <c r="T21" s="58" t="s">
        <v>42</v>
      </c>
      <c r="U21" s="502"/>
      <c r="V21" s="360">
        <f t="shared" si="1"/>
        <v>0.83254241383497163</v>
      </c>
      <c r="W21" s="532" t="s">
        <v>881</v>
      </c>
      <c r="X21" s="511" t="s">
        <v>884</v>
      </c>
      <c r="Y21" s="178" t="s">
        <v>889</v>
      </c>
      <c r="Z21" s="187" t="s">
        <v>72</v>
      </c>
    </row>
    <row r="22" spans="1:26" ht="116.25" customHeight="1">
      <c r="A22" s="178" t="s">
        <v>7</v>
      </c>
      <c r="B22" s="188" t="s">
        <v>76</v>
      </c>
      <c r="C22" s="188" t="s">
        <v>77</v>
      </c>
      <c r="D22" s="501">
        <v>2</v>
      </c>
      <c r="E22" s="501">
        <v>2</v>
      </c>
      <c r="F22" s="58" t="s">
        <v>57</v>
      </c>
      <c r="G22" s="373">
        <v>0.1</v>
      </c>
      <c r="H22" s="373">
        <v>0.7</v>
      </c>
      <c r="I22" s="58"/>
      <c r="J22" s="58"/>
      <c r="K22" s="58"/>
      <c r="L22" s="58"/>
      <c r="M22" s="58"/>
      <c r="N22" s="58"/>
      <c r="O22" s="58"/>
      <c r="P22" s="58"/>
      <c r="Q22" s="58"/>
      <c r="R22" s="58"/>
      <c r="S22" s="58"/>
      <c r="T22" s="58"/>
      <c r="U22" s="501"/>
      <c r="V22" s="360">
        <v>0.8</v>
      </c>
      <c r="W22" s="496" t="s">
        <v>891</v>
      </c>
      <c r="X22" s="496" t="s">
        <v>892</v>
      </c>
      <c r="Y22" s="178" t="s">
        <v>889</v>
      </c>
      <c r="Z22" s="187" t="s">
        <v>78</v>
      </c>
    </row>
    <row r="23" spans="1:26" ht="82.5" customHeight="1">
      <c r="A23" s="178" t="s">
        <v>7</v>
      </c>
      <c r="B23" s="188" t="s">
        <v>79</v>
      </c>
      <c r="C23" s="188" t="s">
        <v>80</v>
      </c>
      <c r="D23" s="533">
        <v>4683159773</v>
      </c>
      <c r="E23" s="533">
        <v>5069539871</v>
      </c>
      <c r="F23" s="58" t="s">
        <v>41</v>
      </c>
      <c r="G23" s="373">
        <v>0</v>
      </c>
      <c r="H23" s="373">
        <v>0.66</v>
      </c>
      <c r="I23" s="58"/>
      <c r="J23" s="58"/>
      <c r="K23" s="58" t="s">
        <v>42</v>
      </c>
      <c r="L23" s="58"/>
      <c r="M23" s="58"/>
      <c r="N23" s="58" t="s">
        <v>42</v>
      </c>
      <c r="O23" s="58"/>
      <c r="P23" s="58"/>
      <c r="Q23" s="58" t="s">
        <v>42</v>
      </c>
      <c r="R23" s="58"/>
      <c r="S23" s="58"/>
      <c r="T23" s="58"/>
      <c r="U23" s="501"/>
      <c r="V23" s="559">
        <v>0.92379999999999995</v>
      </c>
      <c r="W23" s="496" t="s">
        <v>893</v>
      </c>
      <c r="X23" s="496" t="s">
        <v>894</v>
      </c>
      <c r="Y23" s="178" t="s">
        <v>889</v>
      </c>
      <c r="Z23" s="187" t="s">
        <v>78</v>
      </c>
    </row>
    <row r="24" spans="1:26" ht="85.5" customHeight="1">
      <c r="A24" s="178" t="s">
        <v>7</v>
      </c>
      <c r="B24" s="178" t="s">
        <v>81</v>
      </c>
      <c r="C24" s="188" t="s">
        <v>82</v>
      </c>
      <c r="D24" s="534">
        <v>166</v>
      </c>
      <c r="E24" s="534">
        <v>166</v>
      </c>
      <c r="F24" s="58" t="s">
        <v>41</v>
      </c>
      <c r="G24" s="373">
        <v>1</v>
      </c>
      <c r="H24" s="535" t="s">
        <v>83</v>
      </c>
      <c r="I24" s="58"/>
      <c r="J24" s="58"/>
      <c r="K24" s="58" t="s">
        <v>42</v>
      </c>
      <c r="L24" s="58"/>
      <c r="M24" s="58"/>
      <c r="N24" s="58" t="s">
        <v>42</v>
      </c>
      <c r="O24" s="58"/>
      <c r="P24" s="58"/>
      <c r="Q24" s="58" t="s">
        <v>42</v>
      </c>
      <c r="R24" s="58"/>
      <c r="S24" s="58"/>
      <c r="T24" s="58"/>
      <c r="U24" s="501"/>
      <c r="V24" s="360">
        <v>1</v>
      </c>
      <c r="W24" s="496" t="s">
        <v>895</v>
      </c>
      <c r="X24" s="496" t="s">
        <v>896</v>
      </c>
      <c r="Y24" s="178" t="s">
        <v>889</v>
      </c>
      <c r="Z24" s="187" t="s">
        <v>78</v>
      </c>
    </row>
    <row r="25" spans="1:26" ht="58.9" customHeight="1">
      <c r="A25" s="178" t="s">
        <v>7</v>
      </c>
      <c r="B25" s="178" t="s">
        <v>84</v>
      </c>
      <c r="C25" s="188" t="s">
        <v>85</v>
      </c>
      <c r="D25" s="513"/>
      <c r="E25" s="513"/>
      <c r="F25" s="186" t="s">
        <v>41</v>
      </c>
      <c r="G25" s="183">
        <v>0.1</v>
      </c>
      <c r="H25" s="183">
        <v>0.55000000000000004</v>
      </c>
      <c r="I25" s="185"/>
      <c r="J25" s="185"/>
      <c r="K25" s="182"/>
      <c r="L25" s="182"/>
      <c r="M25" s="182"/>
      <c r="N25" s="182" t="s">
        <v>42</v>
      </c>
      <c r="O25" s="182"/>
      <c r="P25" s="182"/>
      <c r="Q25" s="182"/>
      <c r="R25" s="182"/>
      <c r="S25" s="182"/>
      <c r="T25" s="182" t="s">
        <v>42</v>
      </c>
      <c r="U25" s="513" t="s">
        <v>43</v>
      </c>
      <c r="V25" s="560" t="e">
        <f t="shared" si="0"/>
        <v>#DIV/0!</v>
      </c>
      <c r="W25" s="222"/>
      <c r="X25" s="47"/>
      <c r="Y25" s="178" t="s">
        <v>897</v>
      </c>
      <c r="Z25" s="187" t="s">
        <v>86</v>
      </c>
    </row>
    <row r="26" spans="1:26" ht="69" customHeight="1">
      <c r="A26" s="178" t="s">
        <v>7</v>
      </c>
      <c r="B26" s="188" t="s">
        <v>87</v>
      </c>
      <c r="C26" s="188" t="s">
        <v>88</v>
      </c>
      <c r="D26" s="536"/>
      <c r="E26" s="536"/>
      <c r="F26" s="186" t="s">
        <v>41</v>
      </c>
      <c r="G26" s="191">
        <v>0</v>
      </c>
      <c r="H26" s="183">
        <v>0.55000000000000004</v>
      </c>
      <c r="I26" s="185"/>
      <c r="J26" s="185"/>
      <c r="K26" s="182"/>
      <c r="L26" s="182"/>
      <c r="M26" s="182"/>
      <c r="N26" s="182" t="s">
        <v>42</v>
      </c>
      <c r="O26" s="182"/>
      <c r="P26" s="182"/>
      <c r="Q26" s="182"/>
      <c r="R26" s="182"/>
      <c r="S26" s="182"/>
      <c r="T26" s="182" t="s">
        <v>42</v>
      </c>
      <c r="U26" s="513" t="s">
        <v>43</v>
      </c>
      <c r="V26" s="560" t="e">
        <f t="shared" si="0"/>
        <v>#DIV/0!</v>
      </c>
      <c r="W26" s="222"/>
      <c r="X26" s="47"/>
      <c r="Y26" s="178"/>
      <c r="Z26" s="187" t="s">
        <v>86</v>
      </c>
    </row>
    <row r="27" spans="1:26" ht="102" customHeight="1">
      <c r="A27" s="178" t="s">
        <v>7</v>
      </c>
      <c r="B27" s="178" t="s">
        <v>87</v>
      </c>
      <c r="C27" s="512" t="s">
        <v>89</v>
      </c>
      <c r="D27" s="269" t="s">
        <v>90</v>
      </c>
      <c r="E27" s="269" t="s">
        <v>90</v>
      </c>
      <c r="F27" s="186" t="s">
        <v>41</v>
      </c>
      <c r="G27" s="191">
        <v>0</v>
      </c>
      <c r="H27" s="183">
        <v>1</v>
      </c>
      <c r="I27" s="185"/>
      <c r="J27" s="185"/>
      <c r="K27" s="182" t="s">
        <v>42</v>
      </c>
      <c r="L27" s="182"/>
      <c r="M27" s="182"/>
      <c r="N27" s="182" t="s">
        <v>42</v>
      </c>
      <c r="O27" s="182"/>
      <c r="P27" s="182"/>
      <c r="Q27" s="182" t="s">
        <v>42</v>
      </c>
      <c r="R27" s="182"/>
      <c r="S27" s="182"/>
      <c r="T27" s="182" t="s">
        <v>42</v>
      </c>
      <c r="U27" s="513" t="s">
        <v>43</v>
      </c>
      <c r="V27" s="560" t="e">
        <f t="shared" si="0"/>
        <v>#VALUE!</v>
      </c>
      <c r="W27" s="269" t="s">
        <v>90</v>
      </c>
      <c r="X27" s="269" t="s">
        <v>90</v>
      </c>
      <c r="Y27" s="178" t="s">
        <v>889</v>
      </c>
      <c r="Z27" s="187" t="s">
        <v>91</v>
      </c>
    </row>
    <row r="28" spans="1:26" ht="111.75" customHeight="1">
      <c r="A28" s="178" t="s">
        <v>7</v>
      </c>
      <c r="B28" s="179" t="s">
        <v>92</v>
      </c>
      <c r="C28" s="512" t="s">
        <v>93</v>
      </c>
      <c r="D28" s="502">
        <v>2.5</v>
      </c>
      <c r="E28" s="502">
        <v>4</v>
      </c>
      <c r="F28" s="58" t="s">
        <v>41</v>
      </c>
      <c r="G28" s="515">
        <v>0.1</v>
      </c>
      <c r="H28" s="515">
        <v>0.8</v>
      </c>
      <c r="I28" s="58"/>
      <c r="J28" s="58"/>
      <c r="K28" s="58" t="s">
        <v>42</v>
      </c>
      <c r="L28" s="58"/>
      <c r="M28" s="58"/>
      <c r="N28" s="58" t="s">
        <v>42</v>
      </c>
      <c r="O28" s="58"/>
      <c r="P28" s="58"/>
      <c r="Q28" s="58" t="s">
        <v>42</v>
      </c>
      <c r="R28" s="58"/>
      <c r="S28" s="58"/>
      <c r="T28" s="58" t="s">
        <v>42</v>
      </c>
      <c r="U28" s="502"/>
      <c r="V28" s="360">
        <f>D28/E28</f>
        <v>0.625</v>
      </c>
      <c r="W28" s="537"/>
      <c r="X28" s="538" t="s">
        <v>886</v>
      </c>
      <c r="Y28" s="178" t="s">
        <v>889</v>
      </c>
      <c r="Z28" s="187" t="s">
        <v>91</v>
      </c>
    </row>
    <row r="29" spans="1:26" ht="81" customHeight="1">
      <c r="A29" s="178" t="s">
        <v>7</v>
      </c>
      <c r="B29" s="188" t="s">
        <v>94</v>
      </c>
      <c r="C29" s="188" t="s">
        <v>95</v>
      </c>
      <c r="D29" s="513"/>
      <c r="E29" s="513"/>
      <c r="F29" s="186" t="s">
        <v>41</v>
      </c>
      <c r="G29" s="183">
        <v>0.09</v>
      </c>
      <c r="H29" s="183">
        <v>0.77</v>
      </c>
      <c r="I29" s="185"/>
      <c r="J29" s="185"/>
      <c r="K29" s="182" t="s">
        <v>42</v>
      </c>
      <c r="L29" s="182"/>
      <c r="M29" s="182"/>
      <c r="N29" s="182" t="s">
        <v>42</v>
      </c>
      <c r="O29" s="182"/>
      <c r="P29" s="182"/>
      <c r="Q29" s="182" t="s">
        <v>42</v>
      </c>
      <c r="R29" s="182"/>
      <c r="S29" s="182"/>
      <c r="T29" s="182" t="s">
        <v>42</v>
      </c>
      <c r="U29" s="513" t="s">
        <v>43</v>
      </c>
      <c r="V29" s="560" t="e">
        <f t="shared" si="0"/>
        <v>#DIV/0!</v>
      </c>
      <c r="W29" s="271"/>
      <c r="X29" s="539"/>
      <c r="Y29" s="178"/>
      <c r="Z29" s="187" t="s">
        <v>96</v>
      </c>
    </row>
    <row r="30" spans="1:26" ht="169.9" customHeight="1">
      <c r="A30" s="178" t="s">
        <v>7</v>
      </c>
      <c r="B30" s="188" t="s">
        <v>97</v>
      </c>
      <c r="C30" s="179" t="s">
        <v>98</v>
      </c>
      <c r="D30" s="502">
        <v>1</v>
      </c>
      <c r="E30" s="502">
        <v>2</v>
      </c>
      <c r="F30" s="58" t="s">
        <v>41</v>
      </c>
      <c r="G30" s="540">
        <v>3</v>
      </c>
      <c r="H30" s="540">
        <v>2</v>
      </c>
      <c r="I30" s="58"/>
      <c r="J30" s="58"/>
      <c r="K30" s="58" t="s">
        <v>42</v>
      </c>
      <c r="L30" s="58"/>
      <c r="M30" s="58"/>
      <c r="N30" s="58" t="s">
        <v>42</v>
      </c>
      <c r="O30" s="58"/>
      <c r="P30" s="58"/>
      <c r="Q30" s="58" t="s">
        <v>42</v>
      </c>
      <c r="R30" s="58"/>
      <c r="S30" s="58"/>
      <c r="T30" s="58" t="s">
        <v>42</v>
      </c>
      <c r="U30" s="502"/>
      <c r="V30" s="58">
        <f>+D30</f>
        <v>1</v>
      </c>
      <c r="W30" s="541" t="s">
        <v>885</v>
      </c>
      <c r="X30" s="47" t="s">
        <v>898</v>
      </c>
      <c r="Y30" s="178" t="s">
        <v>889</v>
      </c>
      <c r="Z30" s="187" t="s">
        <v>96</v>
      </c>
    </row>
    <row r="31" spans="1:26" ht="94.9" customHeight="1">
      <c r="A31" s="178" t="s">
        <v>7</v>
      </c>
      <c r="B31" s="194" t="s">
        <v>99</v>
      </c>
      <c r="C31" s="188" t="s">
        <v>100</v>
      </c>
      <c r="D31" s="513"/>
      <c r="E31" s="513"/>
      <c r="F31" s="186" t="s">
        <v>41</v>
      </c>
      <c r="G31" s="183">
        <v>0.15</v>
      </c>
      <c r="H31" s="183">
        <v>0.6</v>
      </c>
      <c r="I31" s="185"/>
      <c r="J31" s="185"/>
      <c r="K31" s="182" t="s">
        <v>42</v>
      </c>
      <c r="L31" s="182"/>
      <c r="M31" s="182"/>
      <c r="N31" s="182" t="s">
        <v>42</v>
      </c>
      <c r="O31" s="182"/>
      <c r="P31" s="182"/>
      <c r="Q31" s="182" t="s">
        <v>42</v>
      </c>
      <c r="R31" s="182"/>
      <c r="S31" s="182"/>
      <c r="T31" s="182" t="s">
        <v>42</v>
      </c>
      <c r="U31" s="513" t="s">
        <v>43</v>
      </c>
      <c r="V31" s="560" t="e">
        <f t="shared" si="0"/>
        <v>#DIV/0!</v>
      </c>
      <c r="W31" s="272"/>
      <c r="X31" s="47"/>
      <c r="Y31" s="178"/>
      <c r="Z31" s="187" t="s">
        <v>96</v>
      </c>
    </row>
    <row r="32" spans="1:26" ht="112.15" customHeight="1">
      <c r="A32" s="178" t="s">
        <v>7</v>
      </c>
      <c r="B32" s="194" t="s">
        <v>101</v>
      </c>
      <c r="C32" s="194" t="s">
        <v>102</v>
      </c>
      <c r="D32" s="542">
        <v>0.85</v>
      </c>
      <c r="E32" s="542">
        <v>0.75</v>
      </c>
      <c r="F32" s="520" t="s">
        <v>41</v>
      </c>
      <c r="G32" s="521">
        <v>0</v>
      </c>
      <c r="H32" s="521">
        <v>0.5</v>
      </c>
      <c r="I32" s="520"/>
      <c r="J32" s="520"/>
      <c r="K32" s="520" t="s">
        <v>42</v>
      </c>
      <c r="L32" s="520"/>
      <c r="M32" s="520"/>
      <c r="N32" s="520" t="s">
        <v>42</v>
      </c>
      <c r="O32" s="520"/>
      <c r="P32" s="520"/>
      <c r="Q32" s="520" t="s">
        <v>42</v>
      </c>
      <c r="R32" s="520"/>
      <c r="S32" s="520"/>
      <c r="T32" s="520" t="s">
        <v>42</v>
      </c>
      <c r="U32" s="503"/>
      <c r="V32" s="557">
        <f t="shared" si="0"/>
        <v>1.1333333333333333</v>
      </c>
      <c r="W32" s="543" t="s">
        <v>899</v>
      </c>
      <c r="X32" s="509" t="s">
        <v>900</v>
      </c>
      <c r="Y32" s="178" t="s">
        <v>889</v>
      </c>
      <c r="Z32" s="187" t="s">
        <v>96</v>
      </c>
    </row>
    <row r="33" spans="1:26" ht="104.25" customHeight="1">
      <c r="A33" s="178" t="s">
        <v>7</v>
      </c>
      <c r="B33" s="195" t="s">
        <v>103</v>
      </c>
      <c r="C33" s="194" t="s">
        <v>104</v>
      </c>
      <c r="D33" s="513">
        <v>87.5</v>
      </c>
      <c r="E33" s="513">
        <v>86</v>
      </c>
      <c r="F33" s="182" t="s">
        <v>41</v>
      </c>
      <c r="G33" s="191">
        <v>83</v>
      </c>
      <c r="H33" s="191">
        <v>86</v>
      </c>
      <c r="I33" s="185"/>
      <c r="J33" s="185"/>
      <c r="K33" s="182" t="s">
        <v>42</v>
      </c>
      <c r="L33" s="182"/>
      <c r="M33" s="182"/>
      <c r="N33" s="182" t="s">
        <v>42</v>
      </c>
      <c r="O33" s="182"/>
      <c r="P33" s="182"/>
      <c r="Q33" s="182" t="s">
        <v>42</v>
      </c>
      <c r="R33" s="182"/>
      <c r="S33" s="182"/>
      <c r="T33" s="182" t="s">
        <v>42</v>
      </c>
      <c r="U33" s="513" t="s">
        <v>43</v>
      </c>
      <c r="V33" s="560">
        <f t="shared" si="0"/>
        <v>1.0174418604651163</v>
      </c>
      <c r="W33" s="222" t="s">
        <v>901</v>
      </c>
      <c r="X33" s="47" t="s">
        <v>902</v>
      </c>
      <c r="Y33" s="178" t="s">
        <v>889</v>
      </c>
      <c r="Z33" s="187" t="s">
        <v>105</v>
      </c>
    </row>
    <row r="34" spans="1:26" ht="182.25" customHeight="1">
      <c r="A34" s="178" t="s">
        <v>7</v>
      </c>
      <c r="B34" s="195" t="s">
        <v>106</v>
      </c>
      <c r="C34" s="194" t="s">
        <v>107</v>
      </c>
      <c r="D34" s="513">
        <v>45</v>
      </c>
      <c r="E34" s="513">
        <v>55</v>
      </c>
      <c r="F34" s="186" t="s">
        <v>41</v>
      </c>
      <c r="G34" s="183">
        <v>0.5</v>
      </c>
      <c r="H34" s="196">
        <v>0.55000000000000004</v>
      </c>
      <c r="I34" s="185"/>
      <c r="J34" s="185"/>
      <c r="K34" s="182" t="s">
        <v>42</v>
      </c>
      <c r="L34" s="182"/>
      <c r="M34" s="182"/>
      <c r="N34" s="182" t="s">
        <v>42</v>
      </c>
      <c r="O34" s="182"/>
      <c r="P34" s="182"/>
      <c r="Q34" s="182" t="s">
        <v>42</v>
      </c>
      <c r="R34" s="182"/>
      <c r="S34" s="182"/>
      <c r="T34" s="182" t="s">
        <v>42</v>
      </c>
      <c r="U34" s="513" t="s">
        <v>43</v>
      </c>
      <c r="V34" s="560">
        <f t="shared" si="0"/>
        <v>0.81818181818181823</v>
      </c>
      <c r="W34" s="222" t="s">
        <v>111</v>
      </c>
      <c r="X34" s="47" t="s">
        <v>903</v>
      </c>
      <c r="Y34" s="178" t="s">
        <v>889</v>
      </c>
      <c r="Z34" s="187" t="s">
        <v>108</v>
      </c>
    </row>
    <row r="35" spans="1:26" ht="164.25" customHeight="1">
      <c r="A35" s="178" t="s">
        <v>7</v>
      </c>
      <c r="B35" s="179" t="s">
        <v>109</v>
      </c>
      <c r="C35" s="188" t="s">
        <v>110</v>
      </c>
      <c r="D35" s="544">
        <v>1</v>
      </c>
      <c r="E35" s="545">
        <v>1</v>
      </c>
      <c r="F35" s="151" t="s">
        <v>41</v>
      </c>
      <c r="G35" s="61">
        <v>7</v>
      </c>
      <c r="H35" s="61">
        <v>1</v>
      </c>
      <c r="I35" s="215"/>
      <c r="J35" s="215"/>
      <c r="K35" s="215"/>
      <c r="L35" s="215"/>
      <c r="M35" s="215"/>
      <c r="N35" s="215"/>
      <c r="O35" s="215"/>
      <c r="P35" s="215"/>
      <c r="Q35" s="546">
        <v>0.45</v>
      </c>
      <c r="R35" s="215"/>
      <c r="S35" s="215"/>
      <c r="T35" s="215"/>
      <c r="U35" s="547"/>
      <c r="V35" s="561">
        <v>0.45</v>
      </c>
      <c r="W35" s="548" t="s">
        <v>904</v>
      </c>
      <c r="X35" s="549" t="s">
        <v>905</v>
      </c>
      <c r="Y35" s="178" t="s">
        <v>889</v>
      </c>
      <c r="Z35" s="187" t="s">
        <v>112</v>
      </c>
    </row>
    <row r="36" spans="1:26" ht="179.25" customHeight="1">
      <c r="A36" s="178" t="s">
        <v>7</v>
      </c>
      <c r="B36" s="179" t="s">
        <v>113</v>
      </c>
      <c r="C36" s="179" t="s">
        <v>114</v>
      </c>
      <c r="D36" s="507">
        <v>143268704576</v>
      </c>
      <c r="E36" s="507">
        <v>149712628638</v>
      </c>
      <c r="F36" s="151" t="s">
        <v>57</v>
      </c>
      <c r="G36" s="373">
        <v>0.82</v>
      </c>
      <c r="H36" s="373">
        <v>0.85</v>
      </c>
      <c r="I36" s="215"/>
      <c r="J36" s="215"/>
      <c r="K36" s="215"/>
      <c r="L36" s="215"/>
      <c r="M36" s="215"/>
      <c r="N36" s="215"/>
      <c r="O36" s="215"/>
      <c r="P36" s="215"/>
      <c r="Q36" s="215"/>
      <c r="R36" s="215"/>
      <c r="S36" s="215"/>
      <c r="T36" s="215"/>
      <c r="U36" s="547"/>
      <c r="V36" s="562">
        <f>D36/E36</f>
        <v>0.95695804608720625</v>
      </c>
      <c r="W36" s="270" t="s">
        <v>906</v>
      </c>
      <c r="X36" s="270" t="s">
        <v>907</v>
      </c>
      <c r="Y36" s="178" t="s">
        <v>889</v>
      </c>
      <c r="Z36" s="187" t="s">
        <v>115</v>
      </c>
    </row>
    <row r="37" spans="1:26" ht="166.5" customHeight="1">
      <c r="A37" s="178" t="s">
        <v>7</v>
      </c>
      <c r="B37" s="179" t="s">
        <v>116</v>
      </c>
      <c r="C37" s="188" t="s">
        <v>117</v>
      </c>
      <c r="D37" s="507">
        <v>143268</v>
      </c>
      <c r="E37" s="507">
        <v>129936</v>
      </c>
      <c r="F37" s="151" t="s">
        <v>57</v>
      </c>
      <c r="G37" s="550">
        <v>0.13500000000000001</v>
      </c>
      <c r="H37" s="535">
        <v>0.05</v>
      </c>
      <c r="I37" s="215"/>
      <c r="J37" s="215"/>
      <c r="K37" s="215"/>
      <c r="L37" s="215"/>
      <c r="M37" s="215"/>
      <c r="N37" s="215"/>
      <c r="O37" s="215"/>
      <c r="P37" s="215"/>
      <c r="Q37" s="215"/>
      <c r="R37" s="215"/>
      <c r="S37" s="215"/>
      <c r="T37" s="215"/>
      <c r="U37" s="547"/>
      <c r="V37" s="562">
        <f>(D37-E37)/E37</f>
        <v>0.10260435906908016</v>
      </c>
      <c r="W37" s="270" t="s">
        <v>908</v>
      </c>
      <c r="X37" s="551" t="s">
        <v>909</v>
      </c>
      <c r="Y37" s="178" t="s">
        <v>889</v>
      </c>
      <c r="Z37" s="187" t="s">
        <v>115</v>
      </c>
    </row>
    <row r="38" spans="1:26" ht="161.25" customHeight="1">
      <c r="A38" s="178" t="s">
        <v>7</v>
      </c>
      <c r="B38" s="179" t="s">
        <v>116</v>
      </c>
      <c r="C38" s="194" t="s">
        <v>118</v>
      </c>
      <c r="D38" s="506">
        <v>1</v>
      </c>
      <c r="E38" s="506" t="s">
        <v>90</v>
      </c>
      <c r="F38" s="151" t="s">
        <v>57</v>
      </c>
      <c r="G38" s="61">
        <v>0</v>
      </c>
      <c r="H38" s="61">
        <v>2</v>
      </c>
      <c r="I38" s="215"/>
      <c r="J38" s="215"/>
      <c r="K38" s="215"/>
      <c r="L38" s="215"/>
      <c r="M38" s="215"/>
      <c r="N38" s="215"/>
      <c r="O38" s="215"/>
      <c r="P38" s="215"/>
      <c r="Q38" s="215"/>
      <c r="R38" s="215"/>
      <c r="S38" s="215"/>
      <c r="T38" s="215"/>
      <c r="U38" s="547"/>
      <c r="V38" s="563">
        <v>0.28749999999999998</v>
      </c>
      <c r="W38" s="270" t="s">
        <v>908</v>
      </c>
      <c r="X38" s="551" t="s">
        <v>910</v>
      </c>
      <c r="Y38" s="178" t="s">
        <v>889</v>
      </c>
      <c r="Z38" s="187" t="s">
        <v>115</v>
      </c>
    </row>
    <row r="39" spans="1:26" ht="115.5" customHeight="1">
      <c r="A39" s="178" t="s">
        <v>7</v>
      </c>
      <c r="B39" s="179" t="s">
        <v>116</v>
      </c>
      <c r="C39" s="194" t="s">
        <v>119</v>
      </c>
      <c r="D39" s="508">
        <v>18</v>
      </c>
      <c r="E39" s="508">
        <v>21</v>
      </c>
      <c r="F39" s="151" t="s">
        <v>41</v>
      </c>
      <c r="G39" s="373">
        <v>0.1</v>
      </c>
      <c r="H39" s="373">
        <v>0.8</v>
      </c>
      <c r="I39" s="215"/>
      <c r="J39" s="215"/>
      <c r="K39" s="151" t="s">
        <v>42</v>
      </c>
      <c r="L39" s="215"/>
      <c r="M39" s="215"/>
      <c r="N39" s="151" t="s">
        <v>42</v>
      </c>
      <c r="O39" s="151"/>
      <c r="P39" s="151"/>
      <c r="Q39" s="151" t="s">
        <v>42</v>
      </c>
      <c r="R39" s="151"/>
      <c r="S39" s="215"/>
      <c r="T39" s="215"/>
      <c r="U39" s="547"/>
      <c r="V39" s="563">
        <v>0.7</v>
      </c>
      <c r="W39" s="551" t="s">
        <v>911</v>
      </c>
      <c r="X39" s="552" t="s">
        <v>912</v>
      </c>
      <c r="Y39" s="178" t="s">
        <v>889</v>
      </c>
      <c r="Z39" s="187" t="s">
        <v>115</v>
      </c>
    </row>
    <row r="40" spans="1:26" ht="147.6" customHeight="1">
      <c r="A40" s="178" t="s">
        <v>7</v>
      </c>
      <c r="B40" s="194" t="s">
        <v>120</v>
      </c>
      <c r="C40" s="188" t="s">
        <v>121</v>
      </c>
      <c r="D40" s="553">
        <v>7</v>
      </c>
      <c r="E40" s="553">
        <v>20</v>
      </c>
      <c r="F40" s="151" t="s">
        <v>41</v>
      </c>
      <c r="G40" s="535">
        <v>0.1</v>
      </c>
      <c r="H40" s="535">
        <v>0.6</v>
      </c>
      <c r="I40" s="215"/>
      <c r="J40" s="215"/>
      <c r="K40" s="215"/>
      <c r="L40" s="215"/>
      <c r="M40" s="215"/>
      <c r="N40" s="215"/>
      <c r="O40" s="215"/>
      <c r="P40" s="215"/>
      <c r="Q40" s="215"/>
      <c r="R40" s="215"/>
      <c r="S40" s="215"/>
      <c r="T40" s="215"/>
      <c r="U40" s="547"/>
      <c r="V40" s="561">
        <f>+D40/E40</f>
        <v>0.35</v>
      </c>
      <c r="W40" s="551" t="s">
        <v>913</v>
      </c>
      <c r="X40" s="554" t="s">
        <v>914</v>
      </c>
      <c r="Y40" s="178" t="s">
        <v>889</v>
      </c>
      <c r="Z40" s="190" t="s">
        <v>115</v>
      </c>
    </row>
    <row r="41" spans="1:26" ht="165" customHeight="1">
      <c r="A41" s="178" t="s">
        <v>7</v>
      </c>
      <c r="B41" s="188" t="s">
        <v>122</v>
      </c>
      <c r="C41" s="188" t="s">
        <v>123</v>
      </c>
      <c r="D41" s="502">
        <v>11</v>
      </c>
      <c r="E41" s="502">
        <v>20</v>
      </c>
      <c r="F41" s="58" t="s">
        <v>41</v>
      </c>
      <c r="G41" s="515">
        <v>0.1</v>
      </c>
      <c r="H41" s="515">
        <v>0.6</v>
      </c>
      <c r="I41" s="58"/>
      <c r="J41" s="58"/>
      <c r="K41" s="58" t="s">
        <v>42</v>
      </c>
      <c r="L41" s="58"/>
      <c r="M41" s="58"/>
      <c r="N41" s="58" t="s">
        <v>42</v>
      </c>
      <c r="O41" s="58"/>
      <c r="P41" s="58"/>
      <c r="Q41" s="58" t="s">
        <v>42</v>
      </c>
      <c r="R41" s="58"/>
      <c r="S41" s="58"/>
      <c r="T41" s="58" t="s">
        <v>42</v>
      </c>
      <c r="U41" s="502"/>
      <c r="V41" s="360">
        <f t="shared" ref="V41" si="2">+D41/E41</f>
        <v>0.55000000000000004</v>
      </c>
      <c r="W41" s="502" t="s">
        <v>913</v>
      </c>
      <c r="X41" s="509" t="s">
        <v>915</v>
      </c>
      <c r="Y41" s="178" t="s">
        <v>889</v>
      </c>
      <c r="Z41" s="187" t="s">
        <v>115</v>
      </c>
    </row>
    <row r="42" spans="1:26" ht="14.25" hidden="1">
      <c r="A42" s="198"/>
      <c r="B42" s="198"/>
      <c r="C42" s="198"/>
      <c r="D42" s="199"/>
      <c r="E42" s="199"/>
      <c r="F42" s="198"/>
      <c r="G42" s="198"/>
      <c r="H42" s="198"/>
      <c r="I42" s="198"/>
      <c r="J42" s="198"/>
      <c r="K42" s="198"/>
      <c r="L42" s="198"/>
      <c r="M42" s="198"/>
      <c r="N42" s="198"/>
      <c r="O42" s="198"/>
      <c r="P42" s="198"/>
      <c r="Q42" s="198"/>
      <c r="R42" s="198"/>
      <c r="S42" s="198"/>
      <c r="T42" s="198"/>
      <c r="U42" s="198"/>
      <c r="V42" s="199"/>
      <c r="W42" s="198"/>
      <c r="X42" s="200"/>
      <c r="Y42" s="198"/>
      <c r="Z42" s="198"/>
    </row>
    <row r="43" spans="1:26" ht="190.5" hidden="1" customHeight="1">
      <c r="A43" s="201" t="s">
        <v>124</v>
      </c>
      <c r="B43" s="188" t="s">
        <v>125</v>
      </c>
      <c r="C43" s="202" t="s">
        <v>126</v>
      </c>
      <c r="D43" s="203">
        <v>11</v>
      </c>
      <c r="E43" s="203">
        <v>45</v>
      </c>
      <c r="F43" s="182" t="s">
        <v>41</v>
      </c>
      <c r="G43" s="182">
        <v>29</v>
      </c>
      <c r="H43" s="182">
        <v>45</v>
      </c>
      <c r="I43" s="185"/>
      <c r="J43" s="185"/>
      <c r="K43" s="185"/>
      <c r="L43" s="185"/>
      <c r="M43" s="185"/>
      <c r="N43" s="185"/>
      <c r="O43" s="185"/>
      <c r="P43" s="185"/>
      <c r="Q43" s="185"/>
      <c r="R43" s="185"/>
      <c r="S43" s="185"/>
      <c r="T43" s="185"/>
      <c r="U43" s="185"/>
      <c r="V43" s="182"/>
      <c r="W43" s="189" t="s">
        <v>127</v>
      </c>
      <c r="X43" s="204" t="s">
        <v>128</v>
      </c>
      <c r="Y43" s="185"/>
      <c r="Z43" s="191" t="s">
        <v>44</v>
      </c>
    </row>
    <row r="44" spans="1:26" ht="171" hidden="1" customHeight="1">
      <c r="A44" s="201" t="s">
        <v>124</v>
      </c>
      <c r="B44" s="188" t="s">
        <v>129</v>
      </c>
      <c r="C44" s="202" t="s">
        <v>130</v>
      </c>
      <c r="D44" s="181"/>
      <c r="E44" s="181"/>
      <c r="F44" s="182" t="s">
        <v>57</v>
      </c>
      <c r="G44" s="182">
        <v>72</v>
      </c>
      <c r="H44" s="182">
        <v>84</v>
      </c>
      <c r="I44" s="185"/>
      <c r="J44" s="185"/>
      <c r="K44" s="185"/>
      <c r="L44" s="185"/>
      <c r="M44" s="185"/>
      <c r="N44" s="185"/>
      <c r="O44" s="185"/>
      <c r="P44" s="185"/>
      <c r="Q44" s="185"/>
      <c r="R44" s="185"/>
      <c r="S44" s="185"/>
      <c r="T44" s="185"/>
      <c r="U44" s="185"/>
      <c r="V44" s="182"/>
      <c r="W44" s="189" t="s">
        <v>131</v>
      </c>
      <c r="X44" s="204" t="s">
        <v>132</v>
      </c>
      <c r="Y44" s="185"/>
      <c r="Z44" s="191" t="s">
        <v>44</v>
      </c>
    </row>
    <row r="45" spans="1:26" ht="148.5" hidden="1" customHeight="1">
      <c r="A45" s="201" t="s">
        <v>124</v>
      </c>
      <c r="B45" s="202" t="s">
        <v>99</v>
      </c>
      <c r="C45" s="202" t="s">
        <v>133</v>
      </c>
      <c r="D45" s="181">
        <v>0</v>
      </c>
      <c r="E45" s="181">
        <v>2</v>
      </c>
      <c r="F45" s="182" t="s">
        <v>41</v>
      </c>
      <c r="G45" s="182">
        <v>3</v>
      </c>
      <c r="H45" s="182">
        <v>3</v>
      </c>
      <c r="I45" s="185"/>
      <c r="J45" s="185"/>
      <c r="K45" s="185"/>
      <c r="L45" s="185"/>
      <c r="M45" s="185"/>
      <c r="N45" s="185"/>
      <c r="O45" s="185"/>
      <c r="P45" s="185"/>
      <c r="Q45" s="185"/>
      <c r="R45" s="185"/>
      <c r="S45" s="185"/>
      <c r="T45" s="185"/>
      <c r="U45" s="185"/>
      <c r="V45" s="182"/>
      <c r="W45" s="205" t="s">
        <v>134</v>
      </c>
      <c r="X45" s="204" t="s">
        <v>135</v>
      </c>
      <c r="Y45" s="185"/>
      <c r="Z45" s="191" t="s">
        <v>96</v>
      </c>
    </row>
    <row r="46" spans="1:26" ht="72.75" hidden="1" customHeight="1">
      <c r="A46" s="201" t="s">
        <v>124</v>
      </c>
      <c r="B46" s="202" t="s">
        <v>136</v>
      </c>
      <c r="C46" s="202" t="s">
        <v>137</v>
      </c>
      <c r="D46" s="181">
        <v>4</v>
      </c>
      <c r="E46" s="181">
        <v>4</v>
      </c>
      <c r="F46" s="182" t="s">
        <v>41</v>
      </c>
      <c r="G46" s="182">
        <v>0</v>
      </c>
      <c r="H46" s="182">
        <v>8</v>
      </c>
      <c r="I46" s="185"/>
      <c r="J46" s="185"/>
      <c r="K46" s="185"/>
      <c r="L46" s="185"/>
      <c r="M46" s="185"/>
      <c r="N46" s="185"/>
      <c r="O46" s="185"/>
      <c r="P46" s="185"/>
      <c r="Q46" s="185"/>
      <c r="R46" s="185"/>
      <c r="S46" s="185"/>
      <c r="T46" s="185"/>
      <c r="U46" s="185"/>
      <c r="V46" s="182"/>
      <c r="W46" s="205" t="s">
        <v>138</v>
      </c>
      <c r="X46" s="204" t="s">
        <v>139</v>
      </c>
      <c r="Y46" s="185"/>
      <c r="Z46" s="191" t="s">
        <v>96</v>
      </c>
    </row>
    <row r="47" spans="1:26" ht="14.25">
      <c r="A47" s="185"/>
      <c r="B47" s="185"/>
      <c r="C47" s="185"/>
      <c r="D47" s="182"/>
      <c r="E47" s="182"/>
      <c r="F47" s="185"/>
      <c r="G47" s="185"/>
      <c r="H47" s="185"/>
      <c r="I47" s="185"/>
      <c r="J47" s="185"/>
      <c r="K47" s="185"/>
      <c r="L47" s="185"/>
      <c r="M47" s="185"/>
      <c r="N47" s="185"/>
      <c r="O47" s="185"/>
      <c r="P47" s="185"/>
      <c r="Q47" s="185"/>
      <c r="R47" s="185"/>
      <c r="S47" s="185"/>
      <c r="T47" s="185"/>
      <c r="U47" s="185"/>
      <c r="V47" s="182"/>
      <c r="W47" s="185"/>
      <c r="X47" s="178"/>
      <c r="Y47" s="185"/>
      <c r="Z47" s="185"/>
    </row>
    <row r="48" spans="1:26" ht="14.25">
      <c r="A48" s="206"/>
      <c r="B48" s="206"/>
      <c r="C48" s="206"/>
      <c r="D48" s="197"/>
      <c r="E48" s="197"/>
      <c r="F48" s="206"/>
      <c r="G48" s="206"/>
      <c r="H48" s="206"/>
      <c r="I48" s="206"/>
      <c r="J48" s="206"/>
      <c r="K48" s="206"/>
      <c r="L48" s="206"/>
      <c r="M48" s="206"/>
      <c r="N48" s="206"/>
      <c r="O48" s="206"/>
      <c r="P48" s="206"/>
      <c r="Q48" s="206"/>
      <c r="R48" s="206"/>
      <c r="S48" s="206"/>
      <c r="T48" s="206"/>
      <c r="U48" s="206"/>
      <c r="V48" s="197"/>
      <c r="W48" s="206"/>
      <c r="X48" s="188"/>
      <c r="Y48" s="206"/>
      <c r="Z48" s="206"/>
    </row>
    <row r="49" spans="1:2" ht="31.5">
      <c r="A49" s="207" t="s">
        <v>140</v>
      </c>
      <c r="B49" s="208">
        <v>45748</v>
      </c>
    </row>
    <row r="50" spans="1:2" ht="16.5" customHeight="1"/>
    <row r="51" spans="1:2" ht="14.25"/>
    <row r="52" spans="1:2" ht="14.25"/>
    <row r="53" spans="1:2" ht="14.25"/>
    <row r="54" spans="1:2" ht="14.25"/>
    <row r="55" spans="1:2" ht="14.25"/>
    <row r="56" spans="1:2" ht="14.25"/>
    <row r="57" spans="1:2" ht="14.25"/>
    <row r="58" spans="1:2" ht="14.25"/>
    <row r="59" spans="1:2" ht="14.25"/>
    <row r="60" spans="1:2" ht="14.25"/>
    <row r="61" spans="1:2" ht="14.25"/>
    <row r="62" spans="1:2" ht="14.25"/>
    <row r="63" spans="1:2" ht="14.25"/>
    <row r="64" spans="1:2"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row r="109" ht="14.25"/>
    <row r="110" ht="14.25"/>
    <row r="111" ht="14.25"/>
    <row r="112" ht="14.25"/>
    <row r="113" ht="14.25"/>
    <row r="114" ht="14.25"/>
    <row r="115" ht="14.25"/>
    <row r="116" ht="14.25"/>
    <row r="117" ht="14.25"/>
    <row r="118" ht="14.25"/>
    <row r="119" ht="14.25"/>
  </sheetData>
  <protectedRanges>
    <protectedRange sqref="X9" name="Rango5_2"/>
    <protectedRange sqref="X11" name="Rango5_3_1"/>
    <protectedRange sqref="X32" name="Rango5_5_1"/>
    <protectedRange sqref="X35" name="Rango5_1_1"/>
    <protectedRange sqref="X36" name="Rango5_4_2"/>
    <protectedRange sqref="X37" name="Rango5_4_1_1"/>
  </protectedRanges>
  <autoFilter ref="A7:XFC41" xr:uid="{9A0CD14B-7DFA-4637-BBC6-589E8BED258E}"/>
  <mergeCells count="20">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count="4">
    <dataValidation operator="lessThan" allowBlank="1" showInputMessage="1" showErrorMessage="1" sqref="Z2:Z3 B1:B2 Y3" xr:uid="{D1BF97EF-E1D1-4B10-B8FD-059BAE16B814}"/>
    <dataValidation type="decimal" operator="lessThan" showInputMessage="1" sqref="Z1" xr:uid="{E032D106-BE7A-4333-8FF7-FEBA6134D01A}">
      <formula1>0</formula1>
    </dataValidation>
    <dataValidation type="decimal" operator="lessThan" allowBlank="1" showInputMessage="1" showErrorMessage="1" sqref="Y1:Y2" xr:uid="{3800D8E6-CCF7-4099-80E3-E84B18896A48}">
      <formula1>0</formula1>
    </dataValidation>
    <dataValidation type="list" allowBlank="1" showInputMessage="1" showErrorMessage="1" sqref="F15:F17" xr:uid="{9A4C877A-9647-47EB-A424-E3E6526D33D4}">
      <formula1>FRECU</formula1>
    </dataValidation>
  </dataValidations>
  <hyperlinks>
    <hyperlink ref="W35" r:id="rId1" display="https://supersalud-my.sharepoint.com/:f:/r/personal/angelica_sanchez_supersalud_gov_co/Documents/EVIDENCIAS%20INDICADOR%20-%20Nuevas%20sedes%20y%20oficinas%20de%20la%20Superintendencia%20Nacional%20de%20Salud%20en%20territorio?csf=1&amp;web=1&amp;e=fUPgbH_x000a__x000a_Se relacionan la siguinetes evidencias:_x000a_1) Estudio de mercado regional Orinoquia (Villavicencio)_x000a_2)  Estudio de títulos inmuebles Villavicencio_x000a_3) Concepto jurídico inmueble Villavicencio_x000a_4) Comunicación bloqueo exhibición inmueble Villavicencio_x000a_5) Correo justificación cambio de sede_x000a_6) Solicitud modificación cambio de sede Cto 218 de 2023_x000a_7)Res120255000000004516_00002 enero 2025" xr:uid="{99DC2157-6D2B-4DAB-8E4E-B78615DCFA61}"/>
  </hyperlinks>
  <pageMargins left="0.7" right="0.7" top="0.75" bottom="0.75" header="0.3" footer="0.3"/>
  <pageSetup scale="33"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0C4F-AABE-435B-B2ED-396A8B6D9872}">
  <sheetPr>
    <tabColor rgb="FF002060"/>
  </sheetPr>
  <dimension ref="A1:N38"/>
  <sheetViews>
    <sheetView zoomScale="70" zoomScaleNormal="70" workbookViewId="0">
      <pane ySplit="1" topLeftCell="A2" activePane="bottomLeft" state="frozen"/>
      <selection activeCell="A8" sqref="A8"/>
      <selection pane="bottomLeft" activeCell="A2" sqref="A2"/>
    </sheetView>
  </sheetViews>
  <sheetFormatPr baseColWidth="10" defaultColWidth="0" defaultRowHeight="14.45" customHeight="1" zeroHeight="1"/>
  <cols>
    <col min="1" max="14" width="10.85546875" style="53" customWidth="1"/>
    <col min="15" max="16384" width="10.85546875" style="53" hidden="1"/>
  </cols>
  <sheetData>
    <row r="1" ht="15"/>
    <row r="2" ht="15"/>
    <row r="3" ht="15"/>
    <row r="4" ht="15"/>
    <row r="5" ht="15"/>
    <row r="6" ht="15"/>
    <row r="7" ht="15"/>
    <row r="8" ht="15"/>
    <row r="9" ht="15"/>
    <row r="10" ht="15"/>
    <row r="11" ht="15"/>
    <row r="12" ht="15"/>
    <row r="13" ht="15"/>
    <row r="14" ht="15"/>
    <row r="15" ht="15"/>
    <row r="16"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2BC4-5EC7-48CC-A6EE-8273F2E2CBB1}">
  <sheetPr>
    <tabColor rgb="FF00B050"/>
  </sheetPr>
  <dimension ref="A1:Z247"/>
  <sheetViews>
    <sheetView zoomScaleNormal="100" workbookViewId="0">
      <pane ySplit="7" topLeftCell="A8" activePane="bottomLeft" state="frozen"/>
      <selection activeCell="T37" sqref="T37"/>
      <selection pane="bottomLeft" activeCell="A8" sqref="A8"/>
    </sheetView>
  </sheetViews>
  <sheetFormatPr baseColWidth="10" defaultColWidth="0" defaultRowHeight="0" customHeight="1" zeroHeight="1"/>
  <cols>
    <col min="1" max="1" width="32" customWidth="1"/>
    <col min="2" max="2" width="71.42578125" customWidth="1"/>
    <col min="3" max="3" width="27.28515625" customWidth="1"/>
    <col min="4" max="4" width="18.28515625" customWidth="1"/>
    <col min="5" max="5" width="15.28515625" customWidth="1"/>
    <col min="6" max="6" width="17.7109375" customWidth="1"/>
    <col min="7" max="7" width="12.28515625" style="60" customWidth="1"/>
    <col min="8" max="8" width="12.42578125" style="138" customWidth="1"/>
    <col min="9" max="10" width="6.5703125" style="53" customWidth="1"/>
    <col min="11" max="11" width="7.42578125" style="53" customWidth="1"/>
    <col min="12" max="12" width="6.7109375" style="53" customWidth="1"/>
    <col min="13" max="13" width="7" style="53" customWidth="1"/>
    <col min="14" max="14" width="6.140625" style="53" customWidth="1"/>
    <col min="15" max="15" width="6" style="53" customWidth="1"/>
    <col min="16" max="16" width="5.5703125" style="53" customWidth="1"/>
    <col min="17" max="17" width="5.85546875" style="53" customWidth="1"/>
    <col min="18" max="18" width="6" style="53" customWidth="1"/>
    <col min="19" max="19" width="5.5703125" style="53" customWidth="1"/>
    <col min="20" max="20" width="6.5703125" style="53" customWidth="1"/>
    <col min="21" max="21" width="17.85546875" style="53" customWidth="1"/>
    <col min="22" max="22" width="19.28515625" style="53" customWidth="1"/>
    <col min="23" max="23" width="21.28515625" style="53" customWidth="1"/>
    <col min="24" max="25" width="22.42578125" style="53" customWidth="1"/>
    <col min="26" max="26" width="22.5703125" style="53" customWidth="1"/>
    <col min="27" max="16384" width="11.42578125" style="53" hidden="1"/>
  </cols>
  <sheetData>
    <row r="1" spans="1:26" customFormat="1" ht="24.75" hidden="1"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7"/>
      <c r="Y1" s="11" t="s">
        <v>1</v>
      </c>
      <c r="Z1" s="2" t="s">
        <v>2</v>
      </c>
    </row>
    <row r="2" spans="1:26" customFormat="1" ht="18.75" hidden="1"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10"/>
      <c r="Y2" s="12" t="s">
        <v>4</v>
      </c>
      <c r="Z2" s="15">
        <v>1</v>
      </c>
    </row>
    <row r="3" spans="1:26" customFormat="1" ht="15.75" hidden="1"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3"/>
      <c r="Y3" s="14" t="s">
        <v>5</v>
      </c>
      <c r="Z3" s="16">
        <v>45077</v>
      </c>
    </row>
    <row r="4" spans="1:26" customFormat="1" ht="34.5" customHeight="1" thickBot="1">
      <c r="A4" s="54" t="s">
        <v>6</v>
      </c>
      <c r="B4" s="614" t="s">
        <v>141</v>
      </c>
      <c r="C4" s="615"/>
      <c r="D4" s="615"/>
      <c r="E4" s="615"/>
      <c r="F4" s="615"/>
      <c r="G4" s="615"/>
      <c r="H4" s="615"/>
      <c r="I4" s="615"/>
      <c r="J4" s="615"/>
      <c r="K4" s="615"/>
      <c r="L4" s="615"/>
      <c r="M4" s="615"/>
      <c r="N4" s="615"/>
      <c r="O4" s="615"/>
      <c r="P4" s="615"/>
      <c r="Q4" s="615"/>
      <c r="R4" s="615"/>
      <c r="S4" s="615"/>
      <c r="T4" s="615"/>
      <c r="U4" s="615"/>
      <c r="V4" s="615"/>
      <c r="W4" s="615"/>
      <c r="X4" s="615"/>
      <c r="Y4" s="615"/>
      <c r="Z4" s="616"/>
    </row>
    <row r="5" spans="1:26" customFormat="1" ht="30.75" customHeight="1" thickBot="1">
      <c r="A5" s="592" t="s">
        <v>8</v>
      </c>
      <c r="B5" s="595"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600"/>
      <c r="Z5" s="595" t="s">
        <v>13</v>
      </c>
    </row>
    <row r="6" spans="1:26" customFormat="1" ht="24" customHeight="1" thickBot="1">
      <c r="A6" s="593"/>
      <c r="B6" s="596"/>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6" t="s">
        <v>23</v>
      </c>
      <c r="Y6" s="596" t="s">
        <v>24</v>
      </c>
      <c r="Z6" s="596"/>
    </row>
    <row r="7" spans="1:26" customFormat="1" ht="21" customHeight="1" thickBot="1">
      <c r="A7" s="594"/>
      <c r="B7" s="597"/>
      <c r="C7" s="597"/>
      <c r="D7" s="597"/>
      <c r="E7" s="597"/>
      <c r="F7" s="601"/>
      <c r="G7" s="6" t="s">
        <v>25</v>
      </c>
      <c r="H7" s="6" t="s">
        <v>26</v>
      </c>
      <c r="I7" s="7" t="s">
        <v>27</v>
      </c>
      <c r="J7" s="8" t="s">
        <v>28</v>
      </c>
      <c r="K7" s="8" t="s">
        <v>29</v>
      </c>
      <c r="L7" s="8" t="s">
        <v>30</v>
      </c>
      <c r="M7" s="8" t="s">
        <v>31</v>
      </c>
      <c r="N7" s="8" t="s">
        <v>32</v>
      </c>
      <c r="O7" s="8" t="s">
        <v>33</v>
      </c>
      <c r="P7" s="8" t="s">
        <v>34</v>
      </c>
      <c r="Q7" s="8" t="s">
        <v>35</v>
      </c>
      <c r="R7" s="8" t="s">
        <v>36</v>
      </c>
      <c r="S7" s="8" t="s">
        <v>37</v>
      </c>
      <c r="T7" s="73" t="s">
        <v>38</v>
      </c>
      <c r="U7" s="597"/>
      <c r="V7" s="597"/>
      <c r="W7" s="597"/>
      <c r="X7" s="597"/>
      <c r="Y7" s="597"/>
      <c r="Z7" s="597"/>
    </row>
    <row r="8" spans="1:26" customFormat="1" ht="30">
      <c r="A8" s="39" t="s">
        <v>142</v>
      </c>
      <c r="B8" s="150" t="s">
        <v>143</v>
      </c>
      <c r="C8" s="146" t="s">
        <v>144</v>
      </c>
      <c r="D8" s="57"/>
      <c r="E8" s="211">
        <f>+SUM(I8:T8)</f>
        <v>1</v>
      </c>
      <c r="F8" s="212" t="s">
        <v>41</v>
      </c>
      <c r="G8" s="65">
        <v>1</v>
      </c>
      <c r="H8" s="65">
        <v>1</v>
      </c>
      <c r="I8" s="147"/>
      <c r="J8" s="147"/>
      <c r="K8" s="147"/>
      <c r="L8" s="147"/>
      <c r="M8" s="147"/>
      <c r="N8" s="147"/>
      <c r="O8" s="147"/>
      <c r="P8" s="147"/>
      <c r="Q8" s="147"/>
      <c r="R8" s="147"/>
      <c r="S8" s="147"/>
      <c r="T8" s="213">
        <v>1</v>
      </c>
      <c r="U8" s="57"/>
      <c r="V8" s="57"/>
      <c r="W8" s="58" t="s">
        <v>145</v>
      </c>
      <c r="X8" s="57"/>
      <c r="Y8" s="57"/>
      <c r="Z8" s="150" t="s">
        <v>146</v>
      </c>
    </row>
    <row r="9" spans="1:26" customFormat="1" ht="30">
      <c r="A9" s="39" t="s">
        <v>142</v>
      </c>
      <c r="B9" s="150" t="s">
        <v>147</v>
      </c>
      <c r="C9" s="146" t="s">
        <v>144</v>
      </c>
      <c r="D9" s="57"/>
      <c r="E9" s="211">
        <f t="shared" ref="E9:E59" si="0">+SUM(I9:T9)</f>
        <v>1</v>
      </c>
      <c r="F9" s="212" t="s">
        <v>41</v>
      </c>
      <c r="G9" s="144">
        <v>1</v>
      </c>
      <c r="H9" s="144">
        <v>1</v>
      </c>
      <c r="I9" s="147"/>
      <c r="J9" s="147"/>
      <c r="K9" s="147"/>
      <c r="L9" s="133"/>
      <c r="M9" s="147"/>
      <c r="N9" s="147"/>
      <c r="O9" s="147"/>
      <c r="P9" s="147"/>
      <c r="Q9" s="147"/>
      <c r="R9" s="147"/>
      <c r="S9" s="147"/>
      <c r="T9" s="213">
        <v>1</v>
      </c>
      <c r="U9" s="57"/>
      <c r="V9" s="57"/>
      <c r="W9" s="58" t="s">
        <v>145</v>
      </c>
      <c r="X9" s="57"/>
      <c r="Y9" s="57"/>
      <c r="Z9" s="150" t="s">
        <v>146</v>
      </c>
    </row>
    <row r="10" spans="1:26" customFormat="1" ht="30">
      <c r="A10" s="39" t="s">
        <v>142</v>
      </c>
      <c r="B10" s="150" t="s">
        <v>148</v>
      </c>
      <c r="C10" s="146" t="s">
        <v>144</v>
      </c>
      <c r="D10" s="57"/>
      <c r="E10" s="211">
        <f t="shared" si="0"/>
        <v>1</v>
      </c>
      <c r="F10" s="212" t="s">
        <v>41</v>
      </c>
      <c r="G10" s="144">
        <v>1</v>
      </c>
      <c r="H10" s="144">
        <v>1</v>
      </c>
      <c r="I10" s="147"/>
      <c r="J10" s="147"/>
      <c r="K10" s="147"/>
      <c r="L10" s="133"/>
      <c r="M10" s="147"/>
      <c r="N10" s="147"/>
      <c r="O10" s="147"/>
      <c r="P10" s="147"/>
      <c r="Q10" s="147"/>
      <c r="R10" s="147"/>
      <c r="S10" s="147"/>
      <c r="T10" s="213">
        <v>1</v>
      </c>
      <c r="U10" s="57"/>
      <c r="V10" s="57"/>
      <c r="W10" s="58" t="s">
        <v>145</v>
      </c>
      <c r="X10" s="57"/>
      <c r="Y10" s="57"/>
      <c r="Z10" s="150" t="s">
        <v>146</v>
      </c>
    </row>
    <row r="11" spans="1:26" customFormat="1" ht="30">
      <c r="A11" s="39" t="s">
        <v>142</v>
      </c>
      <c r="B11" s="150" t="s">
        <v>149</v>
      </c>
      <c r="C11" s="146" t="s">
        <v>144</v>
      </c>
      <c r="D11" s="57"/>
      <c r="E11" s="211">
        <f t="shared" si="0"/>
        <v>1</v>
      </c>
      <c r="F11" s="212" t="s">
        <v>41</v>
      </c>
      <c r="G11" s="144">
        <v>1</v>
      </c>
      <c r="H11" s="144">
        <v>1</v>
      </c>
      <c r="I11" s="147"/>
      <c r="J11" s="147"/>
      <c r="K11" s="147"/>
      <c r="L11" s="147"/>
      <c r="M11" s="147"/>
      <c r="N11" s="147"/>
      <c r="O11" s="147"/>
      <c r="P11" s="147"/>
      <c r="Q11" s="147"/>
      <c r="R11" s="147"/>
      <c r="S11" s="147"/>
      <c r="T11" s="213">
        <v>1</v>
      </c>
      <c r="U11" s="57"/>
      <c r="V11" s="57"/>
      <c r="W11" s="58" t="s">
        <v>145</v>
      </c>
      <c r="X11" s="57"/>
      <c r="Y11" s="57"/>
      <c r="Z11" s="150" t="s">
        <v>146</v>
      </c>
    </row>
    <row r="12" spans="1:26" customFormat="1" ht="30">
      <c r="A12" s="39" t="s">
        <v>142</v>
      </c>
      <c r="B12" s="150" t="s">
        <v>150</v>
      </c>
      <c r="C12" s="146" t="s">
        <v>144</v>
      </c>
      <c r="D12" s="57"/>
      <c r="E12" s="211">
        <f t="shared" si="0"/>
        <v>1</v>
      </c>
      <c r="F12" s="212" t="s">
        <v>41</v>
      </c>
      <c r="G12" s="144">
        <v>1</v>
      </c>
      <c r="H12" s="144">
        <v>1</v>
      </c>
      <c r="I12" s="147"/>
      <c r="J12" s="147"/>
      <c r="K12" s="147"/>
      <c r="L12" s="147"/>
      <c r="M12" s="147"/>
      <c r="N12" s="147"/>
      <c r="O12" s="147"/>
      <c r="P12" s="147"/>
      <c r="Q12" s="147"/>
      <c r="R12" s="147"/>
      <c r="S12" s="147"/>
      <c r="T12" s="213">
        <v>1</v>
      </c>
      <c r="U12" s="57"/>
      <c r="V12" s="57"/>
      <c r="W12" s="58" t="s">
        <v>145</v>
      </c>
      <c r="X12" s="57"/>
      <c r="Y12" s="57"/>
      <c r="Z12" s="150" t="s">
        <v>146</v>
      </c>
    </row>
    <row r="13" spans="1:26" customFormat="1" ht="30">
      <c r="A13" s="39" t="s">
        <v>142</v>
      </c>
      <c r="B13" s="150" t="s">
        <v>151</v>
      </c>
      <c r="C13" s="146" t="s">
        <v>144</v>
      </c>
      <c r="D13" s="57"/>
      <c r="E13" s="211">
        <f t="shared" si="0"/>
        <v>1</v>
      </c>
      <c r="F13" s="212" t="s">
        <v>41</v>
      </c>
      <c r="G13" s="144">
        <v>1</v>
      </c>
      <c r="H13" s="144">
        <v>1</v>
      </c>
      <c r="I13" s="147"/>
      <c r="J13" s="147"/>
      <c r="K13" s="147"/>
      <c r="L13" s="147"/>
      <c r="M13" s="147"/>
      <c r="N13" s="147"/>
      <c r="O13" s="147"/>
      <c r="P13" s="147"/>
      <c r="Q13" s="147"/>
      <c r="R13" s="147"/>
      <c r="S13" s="147"/>
      <c r="T13" s="213">
        <v>1</v>
      </c>
      <c r="U13" s="57"/>
      <c r="V13" s="57"/>
      <c r="W13" s="58" t="s">
        <v>145</v>
      </c>
      <c r="X13" s="57"/>
      <c r="Y13" s="57"/>
      <c r="Z13" s="150" t="s">
        <v>146</v>
      </c>
    </row>
    <row r="14" spans="1:26" customFormat="1" ht="30">
      <c r="A14" s="39" t="s">
        <v>142</v>
      </c>
      <c r="B14" s="150" t="s">
        <v>152</v>
      </c>
      <c r="C14" s="388" t="s">
        <v>144</v>
      </c>
      <c r="D14" s="389"/>
      <c r="E14" s="211">
        <f t="shared" si="0"/>
        <v>1</v>
      </c>
      <c r="F14" s="212" t="s">
        <v>41</v>
      </c>
      <c r="G14" s="144">
        <v>1</v>
      </c>
      <c r="H14" s="144">
        <v>1</v>
      </c>
      <c r="I14" s="147"/>
      <c r="J14" s="147"/>
      <c r="K14" s="147"/>
      <c r="L14" s="147"/>
      <c r="M14" s="147"/>
      <c r="N14" s="147"/>
      <c r="O14" s="147"/>
      <c r="P14" s="147"/>
      <c r="Q14" s="147"/>
      <c r="R14" s="147"/>
      <c r="S14" s="147"/>
      <c r="T14" s="213">
        <v>1</v>
      </c>
      <c r="U14" s="57"/>
      <c r="V14" s="57"/>
      <c r="W14" s="58" t="s">
        <v>145</v>
      </c>
      <c r="X14" s="57"/>
      <c r="Y14" s="57"/>
      <c r="Z14" s="150" t="s">
        <v>146</v>
      </c>
    </row>
    <row r="15" spans="1:26" customFormat="1" ht="30">
      <c r="A15" s="39" t="s">
        <v>142</v>
      </c>
      <c r="B15" s="150" t="s">
        <v>153</v>
      </c>
      <c r="C15" s="146" t="s">
        <v>144</v>
      </c>
      <c r="D15" s="57"/>
      <c r="E15" s="211">
        <f t="shared" si="0"/>
        <v>1</v>
      </c>
      <c r="F15" s="212" t="s">
        <v>41</v>
      </c>
      <c r="G15" s="144">
        <v>1</v>
      </c>
      <c r="H15" s="144">
        <v>1</v>
      </c>
      <c r="I15" s="147"/>
      <c r="J15" s="147"/>
      <c r="K15" s="147"/>
      <c r="L15" s="147"/>
      <c r="M15" s="147"/>
      <c r="N15" s="147"/>
      <c r="O15" s="147"/>
      <c r="P15" s="147"/>
      <c r="Q15" s="147"/>
      <c r="R15" s="147"/>
      <c r="S15" s="147"/>
      <c r="T15" s="213">
        <v>1</v>
      </c>
      <c r="U15" s="57"/>
      <c r="V15" s="57"/>
      <c r="W15" s="58" t="s">
        <v>145</v>
      </c>
      <c r="X15" s="57"/>
      <c r="Y15" s="57"/>
      <c r="Z15" s="150" t="s">
        <v>146</v>
      </c>
    </row>
    <row r="16" spans="1:26" customFormat="1" ht="30">
      <c r="A16" s="39" t="s">
        <v>142</v>
      </c>
      <c r="B16" s="150" t="s">
        <v>154</v>
      </c>
      <c r="C16" s="146" t="s">
        <v>144</v>
      </c>
      <c r="D16" s="57"/>
      <c r="E16" s="211">
        <f t="shared" si="0"/>
        <v>1</v>
      </c>
      <c r="F16" s="212" t="s">
        <v>41</v>
      </c>
      <c r="G16" s="144">
        <v>1</v>
      </c>
      <c r="H16" s="144">
        <v>1</v>
      </c>
      <c r="I16" s="147"/>
      <c r="J16" s="147"/>
      <c r="K16" s="147"/>
      <c r="L16" s="147"/>
      <c r="M16" s="147"/>
      <c r="N16" s="147"/>
      <c r="O16" s="147"/>
      <c r="P16" s="147"/>
      <c r="Q16" s="147"/>
      <c r="R16" s="147"/>
      <c r="S16" s="147"/>
      <c r="T16" s="213">
        <v>1</v>
      </c>
      <c r="U16" s="57"/>
      <c r="V16" s="57"/>
      <c r="W16" s="58" t="s">
        <v>145</v>
      </c>
      <c r="X16" s="57"/>
      <c r="Y16" s="57"/>
      <c r="Z16" s="150" t="s">
        <v>146</v>
      </c>
    </row>
    <row r="17" spans="1:26" customFormat="1" ht="30">
      <c r="A17" s="39" t="s">
        <v>142</v>
      </c>
      <c r="B17" s="150" t="s">
        <v>155</v>
      </c>
      <c r="C17" s="146" t="s">
        <v>144</v>
      </c>
      <c r="D17" s="57"/>
      <c r="E17" s="211">
        <f t="shared" si="0"/>
        <v>1</v>
      </c>
      <c r="F17" s="212" t="s">
        <v>41</v>
      </c>
      <c r="G17" s="144">
        <v>1</v>
      </c>
      <c r="H17" s="144">
        <v>1</v>
      </c>
      <c r="I17" s="147"/>
      <c r="J17" s="147"/>
      <c r="K17" s="147"/>
      <c r="L17" s="147"/>
      <c r="M17" s="147"/>
      <c r="N17" s="147"/>
      <c r="O17" s="147"/>
      <c r="P17" s="147"/>
      <c r="Q17" s="147"/>
      <c r="R17" s="147"/>
      <c r="S17" s="147"/>
      <c r="T17" s="213">
        <v>1</v>
      </c>
      <c r="U17" s="57"/>
      <c r="V17" s="57"/>
      <c r="W17" s="58" t="s">
        <v>145</v>
      </c>
      <c r="X17" s="57"/>
      <c r="Y17" s="57"/>
      <c r="Z17" s="150" t="s">
        <v>146</v>
      </c>
    </row>
    <row r="18" spans="1:26" customFormat="1" ht="30">
      <c r="A18" s="39" t="s">
        <v>142</v>
      </c>
      <c r="B18" s="150" t="s">
        <v>156</v>
      </c>
      <c r="C18" s="146" t="s">
        <v>144</v>
      </c>
      <c r="D18" s="57"/>
      <c r="E18" s="211">
        <f t="shared" si="0"/>
        <v>1</v>
      </c>
      <c r="F18" s="212" t="s">
        <v>41</v>
      </c>
      <c r="G18" s="144">
        <v>1</v>
      </c>
      <c r="H18" s="144">
        <v>1</v>
      </c>
      <c r="I18" s="147"/>
      <c r="J18" s="147"/>
      <c r="K18" s="147"/>
      <c r="L18" s="147"/>
      <c r="M18" s="147"/>
      <c r="N18" s="147"/>
      <c r="O18" s="147"/>
      <c r="P18" s="147"/>
      <c r="Q18" s="147"/>
      <c r="R18" s="147"/>
      <c r="S18" s="147"/>
      <c r="T18" s="213">
        <v>1</v>
      </c>
      <c r="U18" s="57"/>
      <c r="V18" s="57"/>
      <c r="W18" s="58" t="s">
        <v>145</v>
      </c>
      <c r="X18" s="57"/>
      <c r="Y18" s="57"/>
      <c r="Z18" s="150" t="s">
        <v>146</v>
      </c>
    </row>
    <row r="19" spans="1:26" customFormat="1" ht="30">
      <c r="A19" s="39" t="s">
        <v>142</v>
      </c>
      <c r="B19" s="150" t="s">
        <v>157</v>
      </c>
      <c r="C19" s="146" t="s">
        <v>144</v>
      </c>
      <c r="D19" s="57"/>
      <c r="E19" s="211">
        <f t="shared" si="0"/>
        <v>1</v>
      </c>
      <c r="F19" s="212" t="s">
        <v>41</v>
      </c>
      <c r="G19" s="144">
        <v>1</v>
      </c>
      <c r="H19" s="144">
        <v>1</v>
      </c>
      <c r="I19" s="147"/>
      <c r="J19" s="147"/>
      <c r="K19" s="147"/>
      <c r="L19" s="147"/>
      <c r="M19" s="147"/>
      <c r="N19" s="147"/>
      <c r="O19" s="147"/>
      <c r="P19" s="147"/>
      <c r="Q19" s="147"/>
      <c r="R19" s="147"/>
      <c r="S19" s="147"/>
      <c r="T19" s="213">
        <v>1</v>
      </c>
      <c r="U19" s="57"/>
      <c r="V19" s="57"/>
      <c r="W19" s="58" t="s">
        <v>145</v>
      </c>
      <c r="X19" s="57"/>
      <c r="Y19" s="57"/>
      <c r="Z19" s="150" t="s">
        <v>146</v>
      </c>
    </row>
    <row r="20" spans="1:26" customFormat="1" ht="30">
      <c r="A20" s="39" t="s">
        <v>142</v>
      </c>
      <c r="B20" s="150" t="s">
        <v>158</v>
      </c>
      <c r="C20" s="146" t="s">
        <v>144</v>
      </c>
      <c r="D20" s="57"/>
      <c r="E20" s="211">
        <f t="shared" si="0"/>
        <v>1</v>
      </c>
      <c r="F20" s="212" t="s">
        <v>41</v>
      </c>
      <c r="G20" s="144">
        <v>1</v>
      </c>
      <c r="H20" s="144">
        <v>1</v>
      </c>
      <c r="I20" s="147"/>
      <c r="J20" s="147"/>
      <c r="K20" s="147"/>
      <c r="L20" s="147"/>
      <c r="M20" s="147"/>
      <c r="N20" s="147"/>
      <c r="O20" s="147"/>
      <c r="P20" s="147"/>
      <c r="Q20" s="147"/>
      <c r="R20" s="147"/>
      <c r="S20" s="147"/>
      <c r="T20" s="213">
        <v>1</v>
      </c>
      <c r="U20" s="57"/>
      <c r="V20" s="57"/>
      <c r="W20" s="58" t="s">
        <v>145</v>
      </c>
      <c r="X20" s="57"/>
      <c r="Y20" s="57"/>
      <c r="Z20" s="150" t="s">
        <v>146</v>
      </c>
    </row>
    <row r="21" spans="1:26" customFormat="1" ht="30">
      <c r="A21" s="39" t="s">
        <v>142</v>
      </c>
      <c r="B21" s="150" t="s">
        <v>159</v>
      </c>
      <c r="C21" s="146" t="s">
        <v>144</v>
      </c>
      <c r="D21" s="57"/>
      <c r="E21" s="211">
        <f t="shared" si="0"/>
        <v>1</v>
      </c>
      <c r="F21" s="212" t="s">
        <v>41</v>
      </c>
      <c r="G21" s="144">
        <v>1</v>
      </c>
      <c r="H21" s="144">
        <v>1</v>
      </c>
      <c r="I21" s="147"/>
      <c r="J21" s="147"/>
      <c r="K21" s="147"/>
      <c r="L21" s="147"/>
      <c r="M21" s="147"/>
      <c r="N21" s="147"/>
      <c r="O21" s="147"/>
      <c r="P21" s="147"/>
      <c r="Q21" s="147"/>
      <c r="R21" s="147"/>
      <c r="S21" s="147"/>
      <c r="T21" s="213">
        <v>1</v>
      </c>
      <c r="U21" s="57"/>
      <c r="V21" s="57"/>
      <c r="W21" s="58" t="s">
        <v>145</v>
      </c>
      <c r="X21" s="57"/>
      <c r="Y21" s="57"/>
      <c r="Z21" s="150" t="s">
        <v>146</v>
      </c>
    </row>
    <row r="22" spans="1:26" customFormat="1" ht="30">
      <c r="A22" s="39" t="s">
        <v>142</v>
      </c>
      <c r="B22" s="150" t="s">
        <v>160</v>
      </c>
      <c r="C22" s="146" t="s">
        <v>144</v>
      </c>
      <c r="D22" s="57"/>
      <c r="E22" s="211">
        <f t="shared" si="0"/>
        <v>1</v>
      </c>
      <c r="F22" s="212" t="s">
        <v>41</v>
      </c>
      <c r="G22" s="144">
        <v>1</v>
      </c>
      <c r="H22" s="144">
        <v>1</v>
      </c>
      <c r="I22" s="147"/>
      <c r="J22" s="147"/>
      <c r="K22" s="147"/>
      <c r="L22" s="147"/>
      <c r="M22" s="147"/>
      <c r="N22" s="147"/>
      <c r="O22" s="147"/>
      <c r="P22" s="147"/>
      <c r="Q22" s="147"/>
      <c r="R22" s="147"/>
      <c r="S22" s="147"/>
      <c r="T22" s="213">
        <v>1</v>
      </c>
      <c r="U22" s="57"/>
      <c r="V22" s="57"/>
      <c r="W22" s="58" t="s">
        <v>145</v>
      </c>
      <c r="X22" s="57"/>
      <c r="Y22" s="57"/>
      <c r="Z22" s="150" t="s">
        <v>146</v>
      </c>
    </row>
    <row r="23" spans="1:26" customFormat="1" ht="30">
      <c r="A23" s="39" t="s">
        <v>142</v>
      </c>
      <c r="B23" s="150" t="s">
        <v>161</v>
      </c>
      <c r="C23" s="146" t="s">
        <v>144</v>
      </c>
      <c r="D23" s="57"/>
      <c r="E23" s="211">
        <f t="shared" si="0"/>
        <v>1</v>
      </c>
      <c r="F23" s="212" t="s">
        <v>41</v>
      </c>
      <c r="G23" s="144">
        <v>1</v>
      </c>
      <c r="H23" s="144">
        <v>1</v>
      </c>
      <c r="I23" s="147"/>
      <c r="J23" s="147"/>
      <c r="K23" s="147"/>
      <c r="L23" s="147"/>
      <c r="M23" s="147"/>
      <c r="N23" s="147"/>
      <c r="O23" s="147"/>
      <c r="P23" s="147"/>
      <c r="Q23" s="147"/>
      <c r="R23" s="147"/>
      <c r="S23" s="147"/>
      <c r="T23" s="213">
        <v>1</v>
      </c>
      <c r="U23" s="57"/>
      <c r="V23" s="57"/>
      <c r="W23" s="58" t="s">
        <v>145</v>
      </c>
      <c r="X23" s="57"/>
      <c r="Y23" s="57"/>
      <c r="Z23" s="150" t="s">
        <v>146</v>
      </c>
    </row>
    <row r="24" spans="1:26" customFormat="1" ht="30">
      <c r="A24" s="39" t="s">
        <v>142</v>
      </c>
      <c r="B24" s="150" t="s">
        <v>162</v>
      </c>
      <c r="C24" s="146" t="s">
        <v>144</v>
      </c>
      <c r="D24" s="57"/>
      <c r="E24" s="211">
        <f t="shared" si="0"/>
        <v>1</v>
      </c>
      <c r="F24" s="212" t="s">
        <v>41</v>
      </c>
      <c r="G24" s="144">
        <v>1</v>
      </c>
      <c r="H24" s="144">
        <v>1</v>
      </c>
      <c r="I24" s="214"/>
      <c r="J24" s="214"/>
      <c r="K24" s="214"/>
      <c r="L24" s="214"/>
      <c r="M24" s="214"/>
      <c r="N24" s="214"/>
      <c r="O24" s="214"/>
      <c r="P24" s="214"/>
      <c r="Q24" s="214"/>
      <c r="R24" s="214"/>
      <c r="S24" s="214"/>
      <c r="T24" s="213">
        <v>1</v>
      </c>
      <c r="U24" s="57"/>
      <c r="V24" s="57"/>
      <c r="W24" s="58" t="s">
        <v>145</v>
      </c>
      <c r="X24" s="57"/>
      <c r="Y24" s="57"/>
      <c r="Z24" s="150" t="s">
        <v>146</v>
      </c>
    </row>
    <row r="25" spans="1:26" customFormat="1" ht="30">
      <c r="A25" s="39" t="s">
        <v>142</v>
      </c>
      <c r="B25" s="150" t="s">
        <v>163</v>
      </c>
      <c r="C25" s="146" t="s">
        <v>144</v>
      </c>
      <c r="D25" s="57"/>
      <c r="E25" s="211">
        <f t="shared" si="0"/>
        <v>1</v>
      </c>
      <c r="F25" s="212" t="s">
        <v>41</v>
      </c>
      <c r="G25" s="144">
        <v>1</v>
      </c>
      <c r="H25" s="144">
        <v>1</v>
      </c>
      <c r="I25" s="214"/>
      <c r="J25" s="214"/>
      <c r="K25" s="214"/>
      <c r="L25" s="214"/>
      <c r="M25" s="214"/>
      <c r="N25" s="214"/>
      <c r="O25" s="214"/>
      <c r="P25" s="214"/>
      <c r="Q25" s="214"/>
      <c r="R25" s="214"/>
      <c r="S25" s="214"/>
      <c r="T25" s="213">
        <v>1</v>
      </c>
      <c r="U25" s="57"/>
      <c r="V25" s="57"/>
      <c r="W25" s="58" t="s">
        <v>145</v>
      </c>
      <c r="X25" s="57"/>
      <c r="Y25" s="57"/>
      <c r="Z25" s="150" t="s">
        <v>146</v>
      </c>
    </row>
    <row r="26" spans="1:26" customFormat="1" ht="30">
      <c r="A26" s="39" t="s">
        <v>142</v>
      </c>
      <c r="B26" s="150" t="s">
        <v>164</v>
      </c>
      <c r="C26" s="146" t="s">
        <v>144</v>
      </c>
      <c r="D26" s="57"/>
      <c r="E26" s="211">
        <f t="shared" si="0"/>
        <v>1</v>
      </c>
      <c r="F26" s="212" t="s">
        <v>41</v>
      </c>
      <c r="G26" s="144">
        <v>1</v>
      </c>
      <c r="H26" s="144">
        <v>1</v>
      </c>
      <c r="I26" s="214"/>
      <c r="J26" s="214"/>
      <c r="K26" s="214"/>
      <c r="L26" s="214"/>
      <c r="M26" s="214"/>
      <c r="N26" s="214"/>
      <c r="O26" s="214"/>
      <c r="P26" s="214"/>
      <c r="Q26" s="214"/>
      <c r="R26" s="214"/>
      <c r="S26" s="214"/>
      <c r="T26" s="213">
        <v>1</v>
      </c>
      <c r="U26" s="57"/>
      <c r="V26" s="57"/>
      <c r="W26" s="58" t="s">
        <v>145</v>
      </c>
      <c r="X26" s="57"/>
      <c r="Y26" s="57"/>
      <c r="Z26" s="150" t="s">
        <v>146</v>
      </c>
    </row>
    <row r="27" spans="1:26" customFormat="1" ht="30">
      <c r="A27" s="39" t="s">
        <v>142</v>
      </c>
      <c r="B27" s="150" t="s">
        <v>165</v>
      </c>
      <c r="C27" s="146" t="s">
        <v>144</v>
      </c>
      <c r="D27" s="57"/>
      <c r="E27" s="211">
        <f t="shared" si="0"/>
        <v>1</v>
      </c>
      <c r="F27" s="212" t="s">
        <v>41</v>
      </c>
      <c r="G27" s="144">
        <v>1</v>
      </c>
      <c r="H27" s="144">
        <v>1</v>
      </c>
      <c r="I27" s="214"/>
      <c r="J27" s="214"/>
      <c r="K27" s="214"/>
      <c r="L27" s="214"/>
      <c r="M27" s="214"/>
      <c r="N27" s="214"/>
      <c r="O27" s="214"/>
      <c r="P27" s="214"/>
      <c r="Q27" s="214"/>
      <c r="R27" s="214"/>
      <c r="S27" s="214"/>
      <c r="T27" s="213">
        <v>1</v>
      </c>
      <c r="U27" s="57"/>
      <c r="V27" s="57"/>
      <c r="W27" s="58" t="s">
        <v>145</v>
      </c>
      <c r="X27" s="57"/>
      <c r="Y27" s="57"/>
      <c r="Z27" s="150" t="s">
        <v>146</v>
      </c>
    </row>
    <row r="28" spans="1:26" customFormat="1" ht="30">
      <c r="A28" s="39" t="s">
        <v>142</v>
      </c>
      <c r="B28" s="150" t="s">
        <v>166</v>
      </c>
      <c r="C28" s="146" t="s">
        <v>144</v>
      </c>
      <c r="D28" s="57"/>
      <c r="E28" s="211">
        <f t="shared" si="0"/>
        <v>1</v>
      </c>
      <c r="F28" s="212" t="s">
        <v>41</v>
      </c>
      <c r="G28" s="144">
        <v>1</v>
      </c>
      <c r="H28" s="144">
        <v>1</v>
      </c>
      <c r="I28" s="214"/>
      <c r="J28" s="214"/>
      <c r="K28" s="214"/>
      <c r="L28" s="214"/>
      <c r="M28" s="214"/>
      <c r="N28" s="214"/>
      <c r="O28" s="214"/>
      <c r="P28" s="214"/>
      <c r="Q28" s="214"/>
      <c r="R28" s="214"/>
      <c r="S28" s="214"/>
      <c r="T28" s="213">
        <v>1</v>
      </c>
      <c r="U28" s="57"/>
      <c r="V28" s="57"/>
      <c r="W28" s="58" t="s">
        <v>145</v>
      </c>
      <c r="X28" s="57"/>
      <c r="Y28" s="57"/>
      <c r="Z28" s="150" t="s">
        <v>146</v>
      </c>
    </row>
    <row r="29" spans="1:26" customFormat="1" ht="30">
      <c r="A29" s="39" t="s">
        <v>142</v>
      </c>
      <c r="B29" s="150" t="s">
        <v>167</v>
      </c>
      <c r="C29" s="146" t="s">
        <v>144</v>
      </c>
      <c r="D29" s="57"/>
      <c r="E29" s="211">
        <f t="shared" si="0"/>
        <v>1</v>
      </c>
      <c r="F29" s="212" t="s">
        <v>41</v>
      </c>
      <c r="G29" s="144">
        <v>1</v>
      </c>
      <c r="H29" s="144">
        <v>1</v>
      </c>
      <c r="I29" s="214"/>
      <c r="J29" s="214"/>
      <c r="K29" s="214"/>
      <c r="L29" s="214"/>
      <c r="M29" s="214"/>
      <c r="N29" s="214"/>
      <c r="O29" s="214"/>
      <c r="P29" s="214"/>
      <c r="Q29" s="214"/>
      <c r="R29" s="214"/>
      <c r="S29" s="214"/>
      <c r="T29" s="213">
        <v>1</v>
      </c>
      <c r="U29" s="57"/>
      <c r="V29" s="57"/>
      <c r="W29" s="58" t="s">
        <v>145</v>
      </c>
      <c r="X29" s="57"/>
      <c r="Y29" s="57"/>
      <c r="Z29" s="150" t="s">
        <v>146</v>
      </c>
    </row>
    <row r="30" spans="1:26" customFormat="1" ht="30">
      <c r="A30" s="39" t="s">
        <v>142</v>
      </c>
      <c r="B30" s="150" t="s">
        <v>168</v>
      </c>
      <c r="C30" s="146" t="s">
        <v>144</v>
      </c>
      <c r="D30" s="57"/>
      <c r="E30" s="211">
        <f t="shared" si="0"/>
        <v>1</v>
      </c>
      <c r="F30" s="212" t="s">
        <v>41</v>
      </c>
      <c r="G30" s="144">
        <v>1</v>
      </c>
      <c r="H30" s="144">
        <v>1</v>
      </c>
      <c r="I30" s="214"/>
      <c r="J30" s="214"/>
      <c r="K30" s="214"/>
      <c r="L30" s="214"/>
      <c r="M30" s="214"/>
      <c r="N30" s="214"/>
      <c r="O30" s="214"/>
      <c r="P30" s="214"/>
      <c r="Q30" s="214"/>
      <c r="R30" s="214"/>
      <c r="S30" s="214"/>
      <c r="T30" s="213">
        <v>1</v>
      </c>
      <c r="U30" s="57"/>
      <c r="V30" s="57"/>
      <c r="W30" s="58" t="s">
        <v>145</v>
      </c>
      <c r="X30" s="57"/>
      <c r="Y30" s="57"/>
      <c r="Z30" s="150" t="s">
        <v>146</v>
      </c>
    </row>
    <row r="31" spans="1:26" customFormat="1" ht="30">
      <c r="A31" s="39" t="s">
        <v>142</v>
      </c>
      <c r="B31" s="150" t="s">
        <v>169</v>
      </c>
      <c r="C31" s="146" t="s">
        <v>144</v>
      </c>
      <c r="D31" s="57"/>
      <c r="E31" s="211">
        <f t="shared" si="0"/>
        <v>1</v>
      </c>
      <c r="F31" s="212" t="s">
        <v>41</v>
      </c>
      <c r="G31" s="144">
        <v>1</v>
      </c>
      <c r="H31" s="144">
        <v>1</v>
      </c>
      <c r="I31" s="214"/>
      <c r="J31" s="214"/>
      <c r="K31" s="214"/>
      <c r="L31" s="214"/>
      <c r="M31" s="214"/>
      <c r="N31" s="214"/>
      <c r="O31" s="214"/>
      <c r="P31" s="214"/>
      <c r="Q31" s="214"/>
      <c r="R31" s="214"/>
      <c r="S31" s="214"/>
      <c r="T31" s="213">
        <v>1</v>
      </c>
      <c r="U31" s="57"/>
      <c r="V31" s="57"/>
      <c r="W31" s="58" t="s">
        <v>145</v>
      </c>
      <c r="X31" s="57"/>
      <c r="Y31" s="57"/>
      <c r="Z31" s="150" t="s">
        <v>146</v>
      </c>
    </row>
    <row r="32" spans="1:26" customFormat="1" ht="30">
      <c r="A32" s="39" t="s">
        <v>142</v>
      </c>
      <c r="B32" s="150" t="s">
        <v>170</v>
      </c>
      <c r="C32" s="146" t="s">
        <v>144</v>
      </c>
      <c r="D32" s="57"/>
      <c r="E32" s="211">
        <f t="shared" si="0"/>
        <v>1</v>
      </c>
      <c r="F32" s="212" t="s">
        <v>41</v>
      </c>
      <c r="G32" s="144">
        <v>1</v>
      </c>
      <c r="H32" s="144">
        <v>1</v>
      </c>
      <c r="I32" s="214"/>
      <c r="J32" s="214"/>
      <c r="K32" s="214"/>
      <c r="L32" s="214"/>
      <c r="M32" s="214"/>
      <c r="N32" s="214"/>
      <c r="O32" s="214"/>
      <c r="P32" s="214"/>
      <c r="Q32" s="214"/>
      <c r="R32" s="214"/>
      <c r="S32" s="214"/>
      <c r="T32" s="213">
        <v>1</v>
      </c>
      <c r="U32" s="57"/>
      <c r="V32" s="57"/>
      <c r="W32" s="58" t="s">
        <v>145</v>
      </c>
      <c r="X32" s="57"/>
      <c r="Y32" s="57"/>
      <c r="Z32" s="150" t="s">
        <v>146</v>
      </c>
    </row>
    <row r="33" spans="1:26" customFormat="1" ht="30">
      <c r="A33" s="39" t="s">
        <v>142</v>
      </c>
      <c r="B33" s="150" t="s">
        <v>171</v>
      </c>
      <c r="C33" s="146" t="s">
        <v>144</v>
      </c>
      <c r="D33" s="57"/>
      <c r="E33" s="211">
        <f t="shared" si="0"/>
        <v>1</v>
      </c>
      <c r="F33" s="212" t="s">
        <v>41</v>
      </c>
      <c r="G33" s="144">
        <v>1</v>
      </c>
      <c r="H33" s="144">
        <v>1</v>
      </c>
      <c r="I33" s="214"/>
      <c r="J33" s="214"/>
      <c r="K33" s="214"/>
      <c r="L33" s="214"/>
      <c r="M33" s="214"/>
      <c r="N33" s="214"/>
      <c r="O33" s="214"/>
      <c r="P33" s="214"/>
      <c r="Q33" s="214"/>
      <c r="R33" s="214"/>
      <c r="S33" s="214"/>
      <c r="T33" s="213">
        <v>1</v>
      </c>
      <c r="U33" s="57"/>
      <c r="V33" s="57"/>
      <c r="W33" s="58" t="s">
        <v>145</v>
      </c>
      <c r="X33" s="57"/>
      <c r="Y33" s="57"/>
      <c r="Z33" s="150" t="s">
        <v>146</v>
      </c>
    </row>
    <row r="34" spans="1:26" customFormat="1" ht="30">
      <c r="A34" s="39" t="s">
        <v>142</v>
      </c>
      <c r="B34" s="150" t="s">
        <v>172</v>
      </c>
      <c r="C34" s="146" t="s">
        <v>144</v>
      </c>
      <c r="D34" s="57"/>
      <c r="E34" s="211">
        <f t="shared" si="0"/>
        <v>1</v>
      </c>
      <c r="F34" s="212" t="s">
        <v>41</v>
      </c>
      <c r="G34" s="144">
        <v>1</v>
      </c>
      <c r="H34" s="144">
        <v>1</v>
      </c>
      <c r="I34" s="214"/>
      <c r="J34" s="214"/>
      <c r="K34" s="214"/>
      <c r="L34" s="214"/>
      <c r="M34" s="214"/>
      <c r="N34" s="214"/>
      <c r="O34" s="214"/>
      <c r="P34" s="214"/>
      <c r="Q34" s="214"/>
      <c r="R34" s="214"/>
      <c r="S34" s="214"/>
      <c r="T34" s="213">
        <v>1</v>
      </c>
      <c r="U34" s="57"/>
      <c r="V34" s="57"/>
      <c r="W34" s="58" t="s">
        <v>145</v>
      </c>
      <c r="X34" s="57"/>
      <c r="Y34" s="57"/>
      <c r="Z34" s="150" t="s">
        <v>146</v>
      </c>
    </row>
    <row r="35" spans="1:26" customFormat="1" ht="30">
      <c r="A35" s="39" t="s">
        <v>142</v>
      </c>
      <c r="B35" s="150" t="s">
        <v>173</v>
      </c>
      <c r="C35" s="146" t="s">
        <v>144</v>
      </c>
      <c r="D35" s="57"/>
      <c r="E35" s="211">
        <f t="shared" si="0"/>
        <v>1</v>
      </c>
      <c r="F35" s="212" t="s">
        <v>41</v>
      </c>
      <c r="G35" s="144">
        <v>1</v>
      </c>
      <c r="H35" s="144">
        <v>1</v>
      </c>
      <c r="I35" s="214"/>
      <c r="J35" s="214"/>
      <c r="K35" s="214"/>
      <c r="L35" s="214"/>
      <c r="M35" s="214"/>
      <c r="N35" s="214"/>
      <c r="O35" s="214"/>
      <c r="P35" s="214"/>
      <c r="Q35" s="214"/>
      <c r="R35" s="214"/>
      <c r="S35" s="214"/>
      <c r="T35" s="213">
        <v>1</v>
      </c>
      <c r="U35" s="57"/>
      <c r="V35" s="57"/>
      <c r="W35" s="58" t="s">
        <v>145</v>
      </c>
      <c r="X35" s="57"/>
      <c r="Y35" s="57"/>
      <c r="Z35" s="150" t="s">
        <v>146</v>
      </c>
    </row>
    <row r="36" spans="1:26" customFormat="1" ht="30">
      <c r="A36" s="39" t="s">
        <v>142</v>
      </c>
      <c r="B36" s="150" t="s">
        <v>174</v>
      </c>
      <c r="C36" s="146" t="s">
        <v>144</v>
      </c>
      <c r="D36" s="57"/>
      <c r="E36" s="211">
        <f t="shared" si="0"/>
        <v>1</v>
      </c>
      <c r="F36" s="212" t="s">
        <v>41</v>
      </c>
      <c r="G36" s="144">
        <v>1</v>
      </c>
      <c r="H36" s="144">
        <v>1</v>
      </c>
      <c r="I36" s="214"/>
      <c r="J36" s="214"/>
      <c r="K36" s="214"/>
      <c r="L36" s="214"/>
      <c r="M36" s="214"/>
      <c r="N36" s="214"/>
      <c r="O36" s="214"/>
      <c r="P36" s="214"/>
      <c r="Q36" s="214"/>
      <c r="R36" s="214"/>
      <c r="S36" s="214"/>
      <c r="T36" s="213">
        <v>1</v>
      </c>
      <c r="U36" s="57"/>
      <c r="V36" s="57"/>
      <c r="W36" s="58" t="s">
        <v>145</v>
      </c>
      <c r="X36" s="57"/>
      <c r="Y36" s="57"/>
      <c r="Z36" s="150" t="s">
        <v>146</v>
      </c>
    </row>
    <row r="37" spans="1:26" customFormat="1" ht="30">
      <c r="A37" s="39" t="s">
        <v>142</v>
      </c>
      <c r="B37" s="150" t="s">
        <v>175</v>
      </c>
      <c r="C37" s="146" t="s">
        <v>144</v>
      </c>
      <c r="D37" s="57"/>
      <c r="E37" s="211">
        <f t="shared" si="0"/>
        <v>1</v>
      </c>
      <c r="F37" s="212" t="s">
        <v>41</v>
      </c>
      <c r="G37" s="144">
        <v>1</v>
      </c>
      <c r="H37" s="144">
        <v>1</v>
      </c>
      <c r="I37" s="214"/>
      <c r="J37" s="214"/>
      <c r="K37" s="214"/>
      <c r="L37" s="214"/>
      <c r="M37" s="214"/>
      <c r="N37" s="214"/>
      <c r="O37" s="214"/>
      <c r="P37" s="214"/>
      <c r="Q37" s="214"/>
      <c r="R37" s="214"/>
      <c r="S37" s="214"/>
      <c r="T37" s="213">
        <v>1</v>
      </c>
      <c r="U37" s="57"/>
      <c r="V37" s="57"/>
      <c r="W37" s="58" t="s">
        <v>145</v>
      </c>
      <c r="X37" s="57"/>
      <c r="Y37" s="57"/>
      <c r="Z37" s="150" t="s">
        <v>146</v>
      </c>
    </row>
    <row r="38" spans="1:26" customFormat="1" ht="30">
      <c r="A38" s="39" t="s">
        <v>142</v>
      </c>
      <c r="B38" s="150" t="s">
        <v>176</v>
      </c>
      <c r="C38" s="146" t="s">
        <v>144</v>
      </c>
      <c r="D38" s="57"/>
      <c r="E38" s="211">
        <f t="shared" si="0"/>
        <v>1</v>
      </c>
      <c r="F38" s="212" t="s">
        <v>41</v>
      </c>
      <c r="G38" s="144">
        <v>1</v>
      </c>
      <c r="H38" s="144">
        <v>1</v>
      </c>
      <c r="I38" s="214"/>
      <c r="J38" s="214"/>
      <c r="K38" s="214"/>
      <c r="L38" s="214"/>
      <c r="M38" s="214"/>
      <c r="N38" s="214"/>
      <c r="O38" s="214"/>
      <c r="P38" s="214"/>
      <c r="Q38" s="214"/>
      <c r="R38" s="214"/>
      <c r="S38" s="214"/>
      <c r="T38" s="213">
        <v>1</v>
      </c>
      <c r="U38" s="57"/>
      <c r="V38" s="57"/>
      <c r="W38" s="58" t="s">
        <v>145</v>
      </c>
      <c r="X38" s="57"/>
      <c r="Y38" s="57"/>
      <c r="Z38" s="150" t="s">
        <v>146</v>
      </c>
    </row>
    <row r="39" spans="1:26" customFormat="1" ht="30">
      <c r="A39" s="39" t="s">
        <v>142</v>
      </c>
      <c r="B39" s="150" t="s">
        <v>177</v>
      </c>
      <c r="C39" s="146" t="s">
        <v>144</v>
      </c>
      <c r="D39" s="57"/>
      <c r="E39" s="211">
        <f t="shared" si="0"/>
        <v>1</v>
      </c>
      <c r="F39" s="212" t="s">
        <v>41</v>
      </c>
      <c r="G39" s="144">
        <v>1</v>
      </c>
      <c r="H39" s="144">
        <v>1</v>
      </c>
      <c r="I39" s="214"/>
      <c r="J39" s="214"/>
      <c r="K39" s="214"/>
      <c r="L39" s="214"/>
      <c r="M39" s="214"/>
      <c r="N39" s="214"/>
      <c r="O39" s="214"/>
      <c r="P39" s="214"/>
      <c r="Q39" s="214"/>
      <c r="R39" s="214"/>
      <c r="S39" s="214"/>
      <c r="T39" s="213">
        <v>1</v>
      </c>
      <c r="U39" s="57"/>
      <c r="V39" s="57"/>
      <c r="W39" s="58" t="s">
        <v>145</v>
      </c>
      <c r="X39" s="57"/>
      <c r="Y39" s="57"/>
      <c r="Z39" s="150" t="s">
        <v>146</v>
      </c>
    </row>
    <row r="40" spans="1:26" customFormat="1" ht="30">
      <c r="A40" s="39" t="s">
        <v>142</v>
      </c>
      <c r="B40" s="150" t="s">
        <v>178</v>
      </c>
      <c r="C40" s="146" t="s">
        <v>144</v>
      </c>
      <c r="D40" s="57"/>
      <c r="E40" s="211">
        <f t="shared" si="0"/>
        <v>1</v>
      </c>
      <c r="F40" s="212" t="s">
        <v>41</v>
      </c>
      <c r="G40" s="144">
        <v>1</v>
      </c>
      <c r="H40" s="144">
        <v>1</v>
      </c>
      <c r="I40" s="214"/>
      <c r="J40" s="214"/>
      <c r="K40" s="214"/>
      <c r="L40" s="214"/>
      <c r="M40" s="214"/>
      <c r="N40" s="214"/>
      <c r="O40" s="214"/>
      <c r="P40" s="214"/>
      <c r="Q40" s="214"/>
      <c r="R40" s="214"/>
      <c r="S40" s="214"/>
      <c r="T40" s="213">
        <v>1</v>
      </c>
      <c r="U40" s="57"/>
      <c r="V40" s="57"/>
      <c r="W40" s="58" t="s">
        <v>145</v>
      </c>
      <c r="X40" s="57"/>
      <c r="Y40" s="57"/>
      <c r="Z40" s="150" t="s">
        <v>146</v>
      </c>
    </row>
    <row r="41" spans="1:26" customFormat="1" ht="30">
      <c r="A41" s="39" t="s">
        <v>142</v>
      </c>
      <c r="B41" s="150" t="s">
        <v>179</v>
      </c>
      <c r="C41" s="146" t="s">
        <v>144</v>
      </c>
      <c r="D41" s="57"/>
      <c r="E41" s="211">
        <f t="shared" si="0"/>
        <v>1</v>
      </c>
      <c r="F41" s="212" t="s">
        <v>41</v>
      </c>
      <c r="G41" s="144">
        <v>1</v>
      </c>
      <c r="H41" s="144">
        <v>1</v>
      </c>
      <c r="I41" s="214"/>
      <c r="J41" s="214"/>
      <c r="K41" s="214"/>
      <c r="L41" s="214"/>
      <c r="M41" s="214"/>
      <c r="N41" s="214"/>
      <c r="O41" s="214"/>
      <c r="P41" s="214"/>
      <c r="Q41" s="214"/>
      <c r="R41" s="214"/>
      <c r="S41" s="214"/>
      <c r="T41" s="213">
        <v>1</v>
      </c>
      <c r="U41" s="57"/>
      <c r="V41" s="57"/>
      <c r="W41" s="58" t="s">
        <v>145</v>
      </c>
      <c r="X41" s="57"/>
      <c r="Y41" s="57"/>
      <c r="Z41" s="150" t="s">
        <v>146</v>
      </c>
    </row>
    <row r="42" spans="1:26" customFormat="1" ht="30">
      <c r="A42" s="39" t="s">
        <v>142</v>
      </c>
      <c r="B42" s="150" t="s">
        <v>180</v>
      </c>
      <c r="C42" s="146" t="s">
        <v>144</v>
      </c>
      <c r="D42" s="57"/>
      <c r="E42" s="211">
        <f t="shared" si="0"/>
        <v>1</v>
      </c>
      <c r="F42" s="212" t="s">
        <v>41</v>
      </c>
      <c r="G42" s="144">
        <v>1</v>
      </c>
      <c r="H42" s="144">
        <v>1</v>
      </c>
      <c r="I42" s="214"/>
      <c r="J42" s="214"/>
      <c r="K42" s="214"/>
      <c r="L42" s="214"/>
      <c r="M42" s="214"/>
      <c r="N42" s="214"/>
      <c r="O42" s="214"/>
      <c r="P42" s="214"/>
      <c r="Q42" s="214"/>
      <c r="R42" s="214"/>
      <c r="S42" s="214"/>
      <c r="T42" s="213">
        <v>1</v>
      </c>
      <c r="U42" s="57"/>
      <c r="V42" s="57"/>
      <c r="W42" s="58" t="s">
        <v>145</v>
      </c>
      <c r="X42" s="57"/>
      <c r="Y42" s="57"/>
      <c r="Z42" s="150" t="s">
        <v>146</v>
      </c>
    </row>
    <row r="43" spans="1:26" customFormat="1" ht="30">
      <c r="A43" s="39" t="s">
        <v>142</v>
      </c>
      <c r="B43" s="150" t="s">
        <v>181</v>
      </c>
      <c r="C43" s="146" t="s">
        <v>144</v>
      </c>
      <c r="D43" s="57"/>
      <c r="E43" s="211">
        <f t="shared" si="0"/>
        <v>1</v>
      </c>
      <c r="F43" s="212" t="s">
        <v>41</v>
      </c>
      <c r="G43" s="144">
        <v>1</v>
      </c>
      <c r="H43" s="144">
        <v>1</v>
      </c>
      <c r="I43" s="214"/>
      <c r="J43" s="214"/>
      <c r="K43" s="214"/>
      <c r="L43" s="214"/>
      <c r="M43" s="214"/>
      <c r="N43" s="214"/>
      <c r="O43" s="214"/>
      <c r="P43" s="214"/>
      <c r="Q43" s="214"/>
      <c r="R43" s="214"/>
      <c r="S43" s="214"/>
      <c r="T43" s="213">
        <v>1</v>
      </c>
      <c r="U43" s="57"/>
      <c r="V43" s="57"/>
      <c r="W43" s="58" t="s">
        <v>145</v>
      </c>
      <c r="X43" s="57"/>
      <c r="Y43" s="57"/>
      <c r="Z43" s="150" t="s">
        <v>146</v>
      </c>
    </row>
    <row r="44" spans="1:26" customFormat="1" ht="30">
      <c r="A44" s="39" t="s">
        <v>142</v>
      </c>
      <c r="B44" s="150" t="s">
        <v>182</v>
      </c>
      <c r="C44" s="146" t="s">
        <v>144</v>
      </c>
      <c r="D44" s="57"/>
      <c r="E44" s="211">
        <f t="shared" si="0"/>
        <v>1</v>
      </c>
      <c r="F44" s="212" t="s">
        <v>41</v>
      </c>
      <c r="G44" s="144">
        <v>1</v>
      </c>
      <c r="H44" s="144">
        <v>1</v>
      </c>
      <c r="I44" s="214"/>
      <c r="J44" s="214"/>
      <c r="K44" s="214"/>
      <c r="L44" s="214"/>
      <c r="M44" s="214"/>
      <c r="N44" s="214"/>
      <c r="O44" s="214"/>
      <c r="P44" s="214"/>
      <c r="Q44" s="214"/>
      <c r="R44" s="214"/>
      <c r="S44" s="214"/>
      <c r="T44" s="213">
        <v>1</v>
      </c>
      <c r="U44" s="57"/>
      <c r="V44" s="57"/>
      <c r="W44" s="58" t="s">
        <v>145</v>
      </c>
      <c r="X44" s="57"/>
      <c r="Y44" s="57"/>
      <c r="Z44" s="150" t="s">
        <v>146</v>
      </c>
    </row>
    <row r="45" spans="1:26" customFormat="1" ht="30">
      <c r="A45" s="39" t="s">
        <v>142</v>
      </c>
      <c r="B45" s="150" t="s">
        <v>183</v>
      </c>
      <c r="C45" s="146" t="s">
        <v>144</v>
      </c>
      <c r="D45" s="57"/>
      <c r="E45" s="211">
        <f t="shared" si="0"/>
        <v>1</v>
      </c>
      <c r="F45" s="212" t="s">
        <v>41</v>
      </c>
      <c r="G45" s="144">
        <v>1</v>
      </c>
      <c r="H45" s="144">
        <v>1</v>
      </c>
      <c r="I45" s="214"/>
      <c r="J45" s="214"/>
      <c r="K45" s="214"/>
      <c r="L45" s="214"/>
      <c r="M45" s="214"/>
      <c r="N45" s="214"/>
      <c r="O45" s="214"/>
      <c r="P45" s="214"/>
      <c r="Q45" s="214"/>
      <c r="R45" s="214"/>
      <c r="S45" s="214"/>
      <c r="T45" s="213">
        <v>1</v>
      </c>
      <c r="U45" s="57"/>
      <c r="V45" s="57"/>
      <c r="W45" s="58" t="s">
        <v>145</v>
      </c>
      <c r="X45" s="57"/>
      <c r="Y45" s="57"/>
      <c r="Z45" s="150" t="s">
        <v>146</v>
      </c>
    </row>
    <row r="46" spans="1:26" customFormat="1" ht="30">
      <c r="A46" s="39" t="s">
        <v>142</v>
      </c>
      <c r="B46" s="150" t="s">
        <v>184</v>
      </c>
      <c r="C46" s="146" t="s">
        <v>144</v>
      </c>
      <c r="D46" s="57"/>
      <c r="E46" s="211">
        <f t="shared" si="0"/>
        <v>1</v>
      </c>
      <c r="F46" s="212" t="s">
        <v>41</v>
      </c>
      <c r="G46" s="144">
        <v>1</v>
      </c>
      <c r="H46" s="144">
        <v>1</v>
      </c>
      <c r="I46" s="214"/>
      <c r="J46" s="214"/>
      <c r="K46" s="214"/>
      <c r="L46" s="214"/>
      <c r="M46" s="214"/>
      <c r="N46" s="214"/>
      <c r="O46" s="214"/>
      <c r="P46" s="214"/>
      <c r="Q46" s="214"/>
      <c r="R46" s="214"/>
      <c r="S46" s="214"/>
      <c r="T46" s="213">
        <v>1</v>
      </c>
      <c r="U46" s="57"/>
      <c r="V46" s="57"/>
      <c r="W46" s="58" t="s">
        <v>145</v>
      </c>
      <c r="X46" s="57"/>
      <c r="Y46" s="57"/>
      <c r="Z46" s="150" t="s">
        <v>146</v>
      </c>
    </row>
    <row r="47" spans="1:26" customFormat="1" ht="30">
      <c r="A47" s="39" t="s">
        <v>142</v>
      </c>
      <c r="B47" s="150" t="s">
        <v>185</v>
      </c>
      <c r="C47" s="146" t="s">
        <v>144</v>
      </c>
      <c r="D47" s="57"/>
      <c r="E47" s="211">
        <f t="shared" si="0"/>
        <v>1</v>
      </c>
      <c r="F47" s="212" t="s">
        <v>41</v>
      </c>
      <c r="G47" s="144">
        <v>1</v>
      </c>
      <c r="H47" s="144">
        <v>1</v>
      </c>
      <c r="I47" s="214"/>
      <c r="J47" s="214"/>
      <c r="K47" s="214"/>
      <c r="L47" s="214"/>
      <c r="M47" s="214"/>
      <c r="N47" s="214"/>
      <c r="O47" s="214"/>
      <c r="P47" s="214"/>
      <c r="Q47" s="214"/>
      <c r="R47" s="214"/>
      <c r="S47" s="214"/>
      <c r="T47" s="213">
        <v>1</v>
      </c>
      <c r="U47" s="57"/>
      <c r="V47" s="57"/>
      <c r="W47" s="58" t="s">
        <v>145</v>
      </c>
      <c r="X47" s="57"/>
      <c r="Y47" s="57"/>
      <c r="Z47" s="150" t="s">
        <v>146</v>
      </c>
    </row>
    <row r="48" spans="1:26" customFormat="1" ht="30">
      <c r="A48" s="39" t="s">
        <v>142</v>
      </c>
      <c r="B48" s="150" t="s">
        <v>186</v>
      </c>
      <c r="C48" s="146" t="s">
        <v>144</v>
      </c>
      <c r="D48" s="57"/>
      <c r="E48" s="211">
        <f t="shared" si="0"/>
        <v>1</v>
      </c>
      <c r="F48" s="212" t="s">
        <v>41</v>
      </c>
      <c r="G48" s="144">
        <v>1</v>
      </c>
      <c r="H48" s="144">
        <v>1</v>
      </c>
      <c r="I48" s="214"/>
      <c r="J48" s="214"/>
      <c r="K48" s="214"/>
      <c r="L48" s="214"/>
      <c r="M48" s="214"/>
      <c r="N48" s="214"/>
      <c r="O48" s="214"/>
      <c r="P48" s="214"/>
      <c r="Q48" s="214"/>
      <c r="R48" s="214"/>
      <c r="S48" s="214"/>
      <c r="T48" s="213">
        <v>1</v>
      </c>
      <c r="U48" s="57"/>
      <c r="V48" s="57"/>
      <c r="W48" s="58" t="s">
        <v>145</v>
      </c>
      <c r="X48" s="57"/>
      <c r="Y48" s="57"/>
      <c r="Z48" s="150" t="s">
        <v>146</v>
      </c>
    </row>
    <row r="49" spans="1:26" customFormat="1" ht="30">
      <c r="A49" s="39" t="s">
        <v>142</v>
      </c>
      <c r="B49" s="150" t="s">
        <v>187</v>
      </c>
      <c r="C49" s="146" t="s">
        <v>144</v>
      </c>
      <c r="D49" s="57"/>
      <c r="E49" s="211">
        <f t="shared" si="0"/>
        <v>1</v>
      </c>
      <c r="F49" s="212" t="s">
        <v>41</v>
      </c>
      <c r="G49" s="144">
        <v>1</v>
      </c>
      <c r="H49" s="144">
        <v>1</v>
      </c>
      <c r="I49" s="214"/>
      <c r="J49" s="214"/>
      <c r="K49" s="214"/>
      <c r="L49" s="214"/>
      <c r="M49" s="214"/>
      <c r="N49" s="214"/>
      <c r="O49" s="214"/>
      <c r="P49" s="214"/>
      <c r="Q49" s="214"/>
      <c r="R49" s="214"/>
      <c r="S49" s="214"/>
      <c r="T49" s="213">
        <v>1</v>
      </c>
      <c r="U49" s="57"/>
      <c r="V49" s="57"/>
      <c r="W49" s="58" t="s">
        <v>145</v>
      </c>
      <c r="X49" s="57"/>
      <c r="Y49" s="57"/>
      <c r="Z49" s="150" t="s">
        <v>146</v>
      </c>
    </row>
    <row r="50" spans="1:26" customFormat="1" ht="30">
      <c r="A50" s="39" t="s">
        <v>142</v>
      </c>
      <c r="B50" s="150" t="s">
        <v>188</v>
      </c>
      <c r="C50" s="146" t="s">
        <v>144</v>
      </c>
      <c r="D50" s="57"/>
      <c r="E50" s="211">
        <f t="shared" si="0"/>
        <v>1</v>
      </c>
      <c r="F50" s="212" t="s">
        <v>41</v>
      </c>
      <c r="G50" s="144">
        <v>1</v>
      </c>
      <c r="H50" s="144">
        <v>1</v>
      </c>
      <c r="I50" s="214"/>
      <c r="J50" s="214"/>
      <c r="K50" s="214"/>
      <c r="L50" s="214"/>
      <c r="M50" s="214"/>
      <c r="N50" s="214"/>
      <c r="O50" s="214"/>
      <c r="P50" s="214"/>
      <c r="Q50" s="214"/>
      <c r="R50" s="214"/>
      <c r="S50" s="214"/>
      <c r="T50" s="213">
        <v>1</v>
      </c>
      <c r="U50" s="57"/>
      <c r="V50" s="57"/>
      <c r="W50" s="58" t="s">
        <v>145</v>
      </c>
      <c r="X50" s="57"/>
      <c r="Y50" s="57"/>
      <c r="Z50" s="150" t="s">
        <v>146</v>
      </c>
    </row>
    <row r="51" spans="1:26" customFormat="1" ht="30">
      <c r="A51" s="39" t="s">
        <v>142</v>
      </c>
      <c r="B51" s="150" t="s">
        <v>189</v>
      </c>
      <c r="C51" s="146" t="s">
        <v>144</v>
      </c>
      <c r="D51" s="57"/>
      <c r="E51" s="211">
        <f t="shared" si="0"/>
        <v>1</v>
      </c>
      <c r="F51" s="212" t="s">
        <v>41</v>
      </c>
      <c r="G51" s="144">
        <v>1</v>
      </c>
      <c r="H51" s="144">
        <v>1</v>
      </c>
      <c r="I51" s="214"/>
      <c r="J51" s="148"/>
      <c r="K51" s="149"/>
      <c r="L51" s="148"/>
      <c r="M51" s="148"/>
      <c r="N51" s="149"/>
      <c r="O51" s="148"/>
      <c r="P51" s="148"/>
      <c r="Q51" s="149"/>
      <c r="R51" s="214"/>
      <c r="S51" s="214"/>
      <c r="T51" s="213">
        <v>1</v>
      </c>
      <c r="U51" s="57"/>
      <c r="V51" s="57"/>
      <c r="W51" s="58" t="s">
        <v>145</v>
      </c>
      <c r="X51" s="57"/>
      <c r="Y51" s="57"/>
      <c r="Z51" s="150" t="s">
        <v>146</v>
      </c>
    </row>
    <row r="52" spans="1:26" customFormat="1" ht="25.5">
      <c r="A52" s="39" t="s">
        <v>142</v>
      </c>
      <c r="B52" s="145" t="s">
        <v>190</v>
      </c>
      <c r="C52" s="146" t="s">
        <v>144</v>
      </c>
      <c r="D52" s="57"/>
      <c r="E52" s="211">
        <f t="shared" si="0"/>
        <v>1</v>
      </c>
      <c r="F52" s="215" t="s">
        <v>41</v>
      </c>
      <c r="G52" s="144">
        <v>1</v>
      </c>
      <c r="H52" s="144">
        <v>1</v>
      </c>
      <c r="I52" s="214"/>
      <c r="J52" s="148"/>
      <c r="K52" s="149"/>
      <c r="L52" s="148"/>
      <c r="M52" s="148"/>
      <c r="N52" s="149"/>
      <c r="O52" s="148"/>
      <c r="P52" s="148"/>
      <c r="Q52" s="149"/>
      <c r="R52" s="214"/>
      <c r="S52" s="214"/>
      <c r="T52" s="213">
        <v>1</v>
      </c>
      <c r="U52" s="57"/>
      <c r="V52" s="57"/>
      <c r="W52" s="58"/>
      <c r="X52" s="57"/>
      <c r="Y52" s="57"/>
      <c r="Z52" s="150"/>
    </row>
    <row r="53" spans="1:26" customFormat="1" ht="25.5">
      <c r="A53" s="39" t="s">
        <v>142</v>
      </c>
      <c r="B53" s="145" t="s">
        <v>191</v>
      </c>
      <c r="C53" s="146" t="s">
        <v>144</v>
      </c>
      <c r="D53" s="57"/>
      <c r="E53" s="211">
        <f t="shared" si="0"/>
        <v>1</v>
      </c>
      <c r="F53" s="215" t="s">
        <v>41</v>
      </c>
      <c r="G53" s="144">
        <v>1</v>
      </c>
      <c r="H53" s="144">
        <v>1</v>
      </c>
      <c r="I53" s="214"/>
      <c r="J53" s="148"/>
      <c r="K53" s="149"/>
      <c r="L53" s="148"/>
      <c r="M53" s="148"/>
      <c r="N53" s="149"/>
      <c r="O53" s="148"/>
      <c r="P53" s="148"/>
      <c r="Q53" s="149"/>
      <c r="R53" s="214"/>
      <c r="S53" s="214"/>
      <c r="T53" s="213">
        <v>1</v>
      </c>
      <c r="U53" s="57"/>
      <c r="V53" s="57"/>
      <c r="W53" s="58"/>
      <c r="X53" s="57"/>
      <c r="Y53" s="57"/>
      <c r="Z53" s="150"/>
    </row>
    <row r="54" spans="1:26" customFormat="1" ht="30">
      <c r="A54" s="145" t="s">
        <v>142</v>
      </c>
      <c r="B54" s="145" t="s">
        <v>192</v>
      </c>
      <c r="C54" s="146" t="s">
        <v>144</v>
      </c>
      <c r="D54" s="57"/>
      <c r="E54" s="211">
        <f t="shared" si="0"/>
        <v>1</v>
      </c>
      <c r="F54" s="215" t="s">
        <v>41</v>
      </c>
      <c r="G54" s="144">
        <v>1</v>
      </c>
      <c r="H54" s="144">
        <v>1</v>
      </c>
      <c r="I54" s="214"/>
      <c r="J54" s="214"/>
      <c r="K54" s="216"/>
      <c r="L54" s="214"/>
      <c r="M54" s="214"/>
      <c r="N54" s="216"/>
      <c r="O54" s="214"/>
      <c r="P54" s="214"/>
      <c r="Q54" s="216"/>
      <c r="R54" s="214"/>
      <c r="S54" s="214"/>
      <c r="T54" s="213">
        <v>1</v>
      </c>
      <c r="U54" s="57"/>
      <c r="V54" s="57"/>
      <c r="W54" s="58" t="s">
        <v>145</v>
      </c>
      <c r="X54" s="57"/>
      <c r="Y54" s="57"/>
      <c r="Z54" s="150"/>
    </row>
    <row r="55" spans="1:26" customFormat="1" ht="30">
      <c r="A55" s="39" t="s">
        <v>142</v>
      </c>
      <c r="B55" s="150" t="s">
        <v>193</v>
      </c>
      <c r="C55" s="146" t="s">
        <v>144</v>
      </c>
      <c r="D55" s="57"/>
      <c r="E55" s="211">
        <f t="shared" si="0"/>
        <v>1</v>
      </c>
      <c r="F55" s="212" t="s">
        <v>41</v>
      </c>
      <c r="G55" s="144">
        <v>1</v>
      </c>
      <c r="H55" s="144">
        <v>1</v>
      </c>
      <c r="I55" s="214"/>
      <c r="J55" s="148"/>
      <c r="K55" s="148"/>
      <c r="L55" s="148"/>
      <c r="M55" s="148"/>
      <c r="N55" s="148"/>
      <c r="O55" s="149"/>
      <c r="P55" s="148"/>
      <c r="Q55" s="148"/>
      <c r="R55" s="214"/>
      <c r="S55" s="214"/>
      <c r="T55" s="213">
        <v>1</v>
      </c>
      <c r="U55" s="57"/>
      <c r="V55" s="57"/>
      <c r="W55" s="58" t="s">
        <v>145</v>
      </c>
      <c r="X55" s="57"/>
      <c r="Y55" s="57"/>
      <c r="Z55" s="150" t="s">
        <v>146</v>
      </c>
    </row>
    <row r="56" spans="1:26" s="59" customFormat="1" ht="120">
      <c r="A56" s="39" t="s">
        <v>142</v>
      </c>
      <c r="B56" s="39" t="s">
        <v>194</v>
      </c>
      <c r="C56" s="146" t="s">
        <v>144</v>
      </c>
      <c r="D56" s="212"/>
      <c r="E56" s="390">
        <f t="shared" si="0"/>
        <v>4</v>
      </c>
      <c r="F56" s="55" t="s">
        <v>41</v>
      </c>
      <c r="G56" s="144">
        <v>4</v>
      </c>
      <c r="H56" s="144">
        <v>4</v>
      </c>
      <c r="I56" s="214"/>
      <c r="J56" s="214"/>
      <c r="K56" s="213">
        <v>1</v>
      </c>
      <c r="L56" s="214"/>
      <c r="M56" s="214"/>
      <c r="N56" s="213">
        <v>1</v>
      </c>
      <c r="O56" s="214"/>
      <c r="P56" s="214"/>
      <c r="Q56" s="213">
        <v>1</v>
      </c>
      <c r="R56" s="214"/>
      <c r="S56" s="214"/>
      <c r="T56" s="213">
        <v>1</v>
      </c>
      <c r="U56" s="212"/>
      <c r="V56" s="360">
        <v>1</v>
      </c>
      <c r="W56" s="61" t="s">
        <v>195</v>
      </c>
      <c r="X56" s="39" t="s">
        <v>196</v>
      </c>
      <c r="Y56" s="61" t="s">
        <v>197</v>
      </c>
      <c r="Z56" s="39" t="s">
        <v>146</v>
      </c>
    </row>
    <row r="57" spans="1:26" customFormat="1" ht="15">
      <c r="A57" s="39" t="s">
        <v>142</v>
      </c>
      <c r="B57" s="39" t="s">
        <v>198</v>
      </c>
      <c r="C57" s="146"/>
      <c r="D57" s="57"/>
      <c r="E57" s="211">
        <v>1</v>
      </c>
      <c r="F57" s="215" t="s">
        <v>41</v>
      </c>
      <c r="G57" s="144">
        <v>1</v>
      </c>
      <c r="H57" s="144">
        <v>1</v>
      </c>
      <c r="I57" s="214"/>
      <c r="J57" s="214"/>
      <c r="K57" s="214"/>
      <c r="L57" s="214"/>
      <c r="M57" s="214"/>
      <c r="N57" s="214"/>
      <c r="O57" s="214"/>
      <c r="P57" s="214"/>
      <c r="Q57" s="214"/>
      <c r="R57" s="214"/>
      <c r="S57" s="214"/>
      <c r="T57" s="213">
        <v>1</v>
      </c>
      <c r="U57" s="57"/>
      <c r="V57" s="57"/>
      <c r="W57" s="151"/>
      <c r="X57" s="57"/>
      <c r="Y57" s="57"/>
      <c r="Z57" s="217"/>
    </row>
    <row r="58" spans="1:26" customFormat="1" ht="25.5">
      <c r="A58" s="39" t="s">
        <v>142</v>
      </c>
      <c r="B58" s="39" t="s">
        <v>199</v>
      </c>
      <c r="C58" s="146" t="s">
        <v>144</v>
      </c>
      <c r="D58" s="57"/>
      <c r="E58" s="211">
        <v>1</v>
      </c>
      <c r="F58" s="215" t="s">
        <v>41</v>
      </c>
      <c r="G58" s="144">
        <v>1</v>
      </c>
      <c r="H58" s="144">
        <v>1</v>
      </c>
      <c r="I58" s="214"/>
      <c r="J58" s="214"/>
      <c r="K58" s="214"/>
      <c r="L58" s="214"/>
      <c r="M58" s="214"/>
      <c r="N58" s="214"/>
      <c r="O58" s="214"/>
      <c r="P58" s="214"/>
      <c r="Q58" s="214"/>
      <c r="R58" s="214"/>
      <c r="S58" s="214"/>
      <c r="T58" s="213">
        <v>1</v>
      </c>
      <c r="U58" s="57"/>
      <c r="V58" s="57"/>
      <c r="W58" s="151"/>
      <c r="X58" s="57"/>
      <c r="Y58" s="57"/>
      <c r="Z58" s="217"/>
    </row>
    <row r="59" spans="1:26" customFormat="1" ht="30">
      <c r="A59" s="39" t="s">
        <v>142</v>
      </c>
      <c r="B59" s="39" t="s">
        <v>200</v>
      </c>
      <c r="C59" s="39" t="s">
        <v>144</v>
      </c>
      <c r="D59" s="150"/>
      <c r="E59" s="211">
        <f t="shared" si="0"/>
        <v>1</v>
      </c>
      <c r="F59" s="57" t="s">
        <v>41</v>
      </c>
      <c r="G59" s="144">
        <v>1</v>
      </c>
      <c r="H59" s="144">
        <v>1</v>
      </c>
      <c r="I59" s="214"/>
      <c r="J59" s="214"/>
      <c r="K59" s="214"/>
      <c r="L59" s="214"/>
      <c r="M59" s="214"/>
      <c r="N59" s="214"/>
      <c r="O59" s="214"/>
      <c r="P59" s="214"/>
      <c r="Q59" s="214"/>
      <c r="R59" s="214"/>
      <c r="S59" s="214"/>
      <c r="T59" s="213">
        <v>1</v>
      </c>
      <c r="U59" s="57"/>
      <c r="V59" s="57"/>
      <c r="W59" s="151" t="s">
        <v>201</v>
      </c>
      <c r="X59" s="57"/>
      <c r="Y59" s="57"/>
      <c r="Z59" s="217" t="s">
        <v>146</v>
      </c>
    </row>
    <row r="60" spans="1:26" ht="15">
      <c r="A60" s="124"/>
      <c r="B60" s="134"/>
      <c r="C60" s="135"/>
      <c r="D60" s="53"/>
      <c r="E60" s="53"/>
      <c r="F60" s="53"/>
      <c r="G60" s="218"/>
      <c r="H60" s="218"/>
      <c r="I60" s="136"/>
      <c r="J60" s="136"/>
      <c r="K60" s="136"/>
      <c r="L60" s="136"/>
      <c r="M60" s="136"/>
      <c r="N60" s="136"/>
      <c r="O60" s="136"/>
      <c r="P60" s="136"/>
      <c r="Q60" s="136"/>
      <c r="R60" s="136"/>
      <c r="S60" s="136"/>
      <c r="T60" s="137"/>
      <c r="W60" s="138"/>
      <c r="Z60" s="139"/>
    </row>
    <row r="61" spans="1:26" ht="31.5">
      <c r="A61" s="13" t="s">
        <v>140</v>
      </c>
      <c r="B61" s="52">
        <v>45839</v>
      </c>
      <c r="C61" s="53"/>
      <c r="D61" s="53"/>
      <c r="E61" s="53"/>
      <c r="F61" s="53"/>
      <c r="G61" s="138"/>
      <c r="H61" s="140"/>
      <c r="I61" s="141" t="s">
        <v>27</v>
      </c>
      <c r="J61" s="141" t="s">
        <v>28</v>
      </c>
      <c r="K61" s="141" t="s">
        <v>29</v>
      </c>
      <c r="L61" s="141" t="s">
        <v>30</v>
      </c>
      <c r="M61" s="141" t="s">
        <v>31</v>
      </c>
      <c r="N61" s="141" t="s">
        <v>32</v>
      </c>
      <c r="O61" s="141" t="s">
        <v>33</v>
      </c>
      <c r="P61" s="141" t="s">
        <v>34</v>
      </c>
      <c r="Q61" s="141" t="s">
        <v>35</v>
      </c>
      <c r="R61" s="141" t="s">
        <v>36</v>
      </c>
      <c r="S61" s="141" t="s">
        <v>37</v>
      </c>
      <c r="T61" s="141" t="s">
        <v>38</v>
      </c>
    </row>
    <row r="62" spans="1:26" ht="15">
      <c r="A62" s="53"/>
      <c r="B62" s="53"/>
      <c r="C62" s="53"/>
      <c r="D62" s="53"/>
      <c r="E62" s="53"/>
      <c r="F62" s="53"/>
      <c r="G62" s="138"/>
      <c r="H62" s="219" t="s">
        <v>202</v>
      </c>
      <c r="I62" s="220">
        <f t="shared" ref="I62:S62" si="1">+SUM(I8:I59)</f>
        <v>0</v>
      </c>
      <c r="J62" s="220">
        <f t="shared" si="1"/>
        <v>0</v>
      </c>
      <c r="K62" s="220">
        <f t="shared" si="1"/>
        <v>1</v>
      </c>
      <c r="L62" s="220">
        <f t="shared" si="1"/>
        <v>0</v>
      </c>
      <c r="M62" s="220">
        <f t="shared" si="1"/>
        <v>0</v>
      </c>
      <c r="N62" s="220">
        <f t="shared" si="1"/>
        <v>1</v>
      </c>
      <c r="O62" s="220">
        <f t="shared" si="1"/>
        <v>0</v>
      </c>
      <c r="P62" s="220">
        <f t="shared" si="1"/>
        <v>0</v>
      </c>
      <c r="Q62" s="220">
        <f t="shared" si="1"/>
        <v>1</v>
      </c>
      <c r="R62" s="220">
        <f t="shared" si="1"/>
        <v>0</v>
      </c>
      <c r="S62" s="220">
        <f t="shared" si="1"/>
        <v>0</v>
      </c>
      <c r="T62" s="220">
        <f>+SUM(T8:T59)</f>
        <v>52</v>
      </c>
    </row>
    <row r="63" spans="1:26" ht="24">
      <c r="A63" s="53"/>
      <c r="B63" s="53"/>
      <c r="C63" s="53"/>
      <c r="D63" s="53"/>
      <c r="E63" s="53"/>
      <c r="F63" s="53"/>
      <c r="G63" s="138"/>
      <c r="H63" s="221" t="s">
        <v>203</v>
      </c>
      <c r="I63" s="143"/>
      <c r="J63" s="143"/>
      <c r="K63" s="142">
        <f>+SUM(I62:K62)</f>
        <v>1</v>
      </c>
      <c r="L63" s="142"/>
      <c r="M63" s="142"/>
      <c r="N63" s="142">
        <f>+SUM(L62:N62)</f>
        <v>1</v>
      </c>
      <c r="O63" s="142"/>
      <c r="P63" s="142"/>
      <c r="Q63" s="142">
        <f>+SUM(O62:Q62)</f>
        <v>1</v>
      </c>
      <c r="R63" s="142"/>
      <c r="S63" s="142"/>
      <c r="T63" s="142">
        <f>+SUM(R62:T62)</f>
        <v>52</v>
      </c>
    </row>
    <row r="64" spans="1:26" ht="15">
      <c r="A64" s="53"/>
      <c r="B64" s="53"/>
      <c r="C64" s="53"/>
      <c r="D64" s="53"/>
      <c r="E64" s="53"/>
      <c r="F64" s="53"/>
      <c r="G64" s="138"/>
      <c r="H64" s="142" t="s">
        <v>204</v>
      </c>
      <c r="I64" s="142"/>
      <c r="J64" s="142"/>
      <c r="K64" s="142"/>
      <c r="L64" s="142"/>
      <c r="M64" s="142"/>
      <c r="N64" s="142"/>
      <c r="O64" s="142"/>
      <c r="P64" s="142"/>
      <c r="Q64" s="142"/>
      <c r="R64" s="142"/>
      <c r="S64" s="142"/>
      <c r="T64" s="142">
        <f>+SUM(K63:T63)</f>
        <v>55</v>
      </c>
    </row>
    <row r="65" spans="1:7" ht="15">
      <c r="A65" s="53"/>
      <c r="B65" s="53"/>
      <c r="C65" s="53"/>
      <c r="D65" s="53"/>
      <c r="E65" s="53"/>
      <c r="F65" s="53"/>
      <c r="G65" s="138"/>
    </row>
    <row r="66" spans="1:7" ht="15" hidden="1"/>
    <row r="67" spans="1:7" ht="15" hidden="1"/>
    <row r="68" spans="1:7" ht="15" hidden="1"/>
    <row r="69" spans="1:7" ht="15" hidden="1"/>
    <row r="70" spans="1:7" ht="15" hidden="1"/>
    <row r="71" spans="1:7" ht="15" hidden="1"/>
    <row r="72" spans="1:7" ht="15" hidden="1"/>
    <row r="73" spans="1:7" ht="15" hidden="1"/>
    <row r="74" spans="1:7" ht="15" hidden="1"/>
    <row r="75" spans="1:7" ht="15" hidden="1"/>
    <row r="76" spans="1:7" ht="15" hidden="1"/>
    <row r="77" spans="1:7" ht="15" hidden="1"/>
    <row r="78" spans="1:7" ht="15" hidden="1"/>
    <row r="79" spans="1:7" ht="15" hidden="1"/>
    <row r="80" spans="1:7" ht="15" hidden="1"/>
    <row r="81" ht="15" hidden="1"/>
    <row r="82" ht="15" hidden="1"/>
    <row r="83" ht="15" hidden="1"/>
    <row r="84" ht="15" hidden="1"/>
    <row r="85" ht="15" hidden="1"/>
    <row r="86" ht="15" hidden="1"/>
    <row r="87" ht="15" hidden="1"/>
    <row r="88" ht="15" hidden="1"/>
    <row r="89" ht="16.5" hidden="1" customHeight="1"/>
    <row r="90" ht="15" hidden="1"/>
    <row r="91" ht="15" hidden="1"/>
    <row r="92" ht="15" hidden="1"/>
    <row r="93" ht="15" hidden="1"/>
    <row r="94" ht="15" hidden="1"/>
    <row r="95" ht="15" hidden="1"/>
    <row r="96" ht="15" hidden="1"/>
    <row r="97" ht="15" hidden="1"/>
    <row r="98" ht="15" hidden="1"/>
    <row r="99" ht="15" hidden="1"/>
    <row r="100" ht="15" hidden="1"/>
    <row r="101" ht="15" hidden="1"/>
    <row r="102" ht="15" hidden="1"/>
    <row r="103" ht="15" hidden="1"/>
    <row r="104" ht="15" hidden="1"/>
    <row r="105" ht="15" hidden="1"/>
    <row r="106" ht="15" hidden="1"/>
    <row r="107" ht="15" hidden="1"/>
    <row r="108" ht="15" hidden="1"/>
    <row r="109" ht="15" hidden="1"/>
    <row r="110" ht="15" hidden="1"/>
    <row r="111" ht="15" hidden="1"/>
    <row r="112" ht="15" hidden="1"/>
    <row r="113" ht="15" hidden="1"/>
    <row r="114" ht="15" hidden="1"/>
    <row r="115" ht="15" hidden="1"/>
    <row r="116" ht="15" hidden="1"/>
    <row r="117" ht="15" hidden="1"/>
    <row r="118" ht="15" hidden="1"/>
    <row r="119" ht="15" hidden="1"/>
    <row r="120" ht="15" hidden="1"/>
    <row r="121" ht="15" hidden="1"/>
    <row r="122" ht="15" hidden="1"/>
    <row r="123" ht="15" hidden="1"/>
    <row r="124" ht="15" hidden="1"/>
    <row r="125" ht="15" hidden="1"/>
    <row r="126" ht="15" hidden="1"/>
    <row r="127" ht="15" hidden="1"/>
    <row r="128"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sheetData>
  <autoFilter ref="A7:Z59" xr:uid="{81A7BB8D-41ED-45A3-8EEE-11B34728F39C}"/>
  <mergeCells count="20">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count="4">
    <dataValidation type="decimal" operator="lessThan" allowBlank="1" showInputMessage="1" showErrorMessage="1" sqref="Y1:Y2" xr:uid="{F1B119B3-B936-41ED-852D-CD1CE7889BD7}">
      <formula1>0</formula1>
    </dataValidation>
    <dataValidation type="decimal" operator="lessThan" showInputMessage="1" sqref="Z1" xr:uid="{20B8C15C-34B4-40CF-9D36-7B9B21822A44}">
      <formula1>0</formula1>
    </dataValidation>
    <dataValidation operator="lessThan" allowBlank="1" showInputMessage="1" showErrorMessage="1" sqref="Z2:Z3 B1:B2 Y3" xr:uid="{D542244F-70E7-41FF-8DD1-7AD8EA964560}"/>
    <dataValidation allowBlank="1" showErrorMessage="1" promptTitle="Variable 1" prompt="Digite aqui el Valor de la Variable 1" sqref="I64:T64" xr:uid="{5F486F21-EE8B-4469-8397-7C204C12A3DA}"/>
  </dataValidations>
  <pageMargins left="0.7" right="0.7" top="0.75" bottom="0.75" header="0.3" footer="0.3"/>
  <pageSetup scale="2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04F0-8EB7-417E-84A1-AD85976CECFF}">
  <sheetPr>
    <tabColor rgb="FF00B050"/>
  </sheetPr>
  <dimension ref="A1:Z107"/>
  <sheetViews>
    <sheetView zoomScale="80" zoomScaleNormal="80" workbookViewId="0">
      <pane ySplit="7" topLeftCell="A8" activePane="bottomLeft" state="frozen"/>
      <selection activeCell="T37" sqref="T37"/>
      <selection pane="bottomLeft" activeCell="A8" sqref="A8"/>
    </sheetView>
  </sheetViews>
  <sheetFormatPr baseColWidth="10" defaultColWidth="0" defaultRowHeight="15" customHeight="1" zeroHeight="1"/>
  <cols>
    <col min="1" max="1" width="32" customWidth="1"/>
    <col min="2" max="2" width="77.5703125" customWidth="1"/>
    <col min="3" max="3" width="20.7109375" customWidth="1"/>
    <col min="4" max="4" width="15.5703125" customWidth="1"/>
    <col min="5" max="5" width="16.28515625" customWidth="1"/>
    <col min="6" max="6" width="17.710937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28515625" customWidth="1"/>
    <col min="15" max="15" width="6" customWidth="1"/>
    <col min="16" max="16" width="5.5703125" customWidth="1"/>
    <col min="17" max="17" width="5.7109375" customWidth="1"/>
    <col min="18" max="18" width="6" customWidth="1"/>
    <col min="19" max="19" width="5.5703125" customWidth="1"/>
    <col min="20" max="20" width="6.5703125" customWidth="1"/>
    <col min="21" max="21" width="17.7109375" customWidth="1"/>
    <col min="22" max="22" width="19.28515625" customWidth="1"/>
    <col min="23" max="23" width="21.28515625" customWidth="1"/>
    <col min="24" max="24" width="27.5703125" customWidth="1"/>
    <col min="25" max="25" width="22.42578125" customWidth="1"/>
    <col min="26" max="26" width="22.5703125" customWidth="1"/>
    <col min="27" max="16384" width="11.42578125" hidden="1"/>
  </cols>
  <sheetData>
    <row r="1" spans="1:26" ht="27"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7"/>
      <c r="Y1" s="11" t="s">
        <v>1</v>
      </c>
      <c r="Z1" s="2" t="s">
        <v>2</v>
      </c>
    </row>
    <row r="2" spans="1:26" ht="21"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10"/>
      <c r="Y2" s="12" t="s">
        <v>4</v>
      </c>
      <c r="Z2" s="15">
        <v>1</v>
      </c>
    </row>
    <row r="3" spans="1:26" ht="24"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3"/>
      <c r="Y3" s="14" t="s">
        <v>5</v>
      </c>
      <c r="Z3" s="16">
        <v>45077</v>
      </c>
    </row>
    <row r="4" spans="1:26" ht="34.5" customHeight="1" thickBot="1">
      <c r="A4" s="51" t="s">
        <v>6</v>
      </c>
      <c r="B4" s="614" t="s">
        <v>205</v>
      </c>
      <c r="C4" s="615"/>
      <c r="D4" s="615"/>
      <c r="E4" s="615"/>
      <c r="F4" s="615"/>
      <c r="G4" s="615"/>
      <c r="H4" s="615"/>
      <c r="I4" s="615"/>
      <c r="J4" s="615"/>
      <c r="K4" s="615"/>
      <c r="L4" s="615"/>
      <c r="M4" s="615"/>
      <c r="N4" s="615"/>
      <c r="O4" s="615"/>
      <c r="P4" s="615"/>
      <c r="Q4" s="615"/>
      <c r="R4" s="615"/>
      <c r="S4" s="615"/>
      <c r="T4" s="615"/>
      <c r="U4" s="615"/>
      <c r="V4" s="615"/>
      <c r="W4" s="615"/>
      <c r="X4" s="615"/>
      <c r="Y4" s="615"/>
      <c r="Z4" s="616"/>
    </row>
    <row r="5" spans="1:26" ht="30.75" customHeight="1" thickBot="1">
      <c r="A5" s="592" t="s">
        <v>8</v>
      </c>
      <c r="B5" s="617"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600"/>
      <c r="Z5" s="595" t="s">
        <v>13</v>
      </c>
    </row>
    <row r="6" spans="1:26" ht="36" customHeight="1"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6" t="s">
        <v>23</v>
      </c>
      <c r="Y6" s="596" t="s">
        <v>24</v>
      </c>
      <c r="Z6" s="596"/>
    </row>
    <row r="7" spans="1:26" ht="30.75" customHeight="1" thickBot="1">
      <c r="A7" s="594"/>
      <c r="B7" s="601"/>
      <c r="C7" s="597"/>
      <c r="D7" s="597"/>
      <c r="E7" s="597"/>
      <c r="F7" s="601"/>
      <c r="G7" s="6" t="s">
        <v>25</v>
      </c>
      <c r="H7" s="6" t="s">
        <v>26</v>
      </c>
      <c r="I7" s="7" t="s">
        <v>27</v>
      </c>
      <c r="J7" s="8" t="s">
        <v>28</v>
      </c>
      <c r="K7" s="8" t="s">
        <v>29</v>
      </c>
      <c r="L7" s="8" t="s">
        <v>30</v>
      </c>
      <c r="M7" s="8" t="s">
        <v>31</v>
      </c>
      <c r="N7" s="8" t="s">
        <v>32</v>
      </c>
      <c r="O7" s="8" t="s">
        <v>33</v>
      </c>
      <c r="P7" s="8" t="s">
        <v>34</v>
      </c>
      <c r="Q7" s="8" t="s">
        <v>35</v>
      </c>
      <c r="R7" s="8" t="s">
        <v>36</v>
      </c>
      <c r="S7" s="8" t="s">
        <v>37</v>
      </c>
      <c r="T7" s="9" t="s">
        <v>38</v>
      </c>
      <c r="U7" s="597"/>
      <c r="V7" s="597"/>
      <c r="W7" s="597"/>
      <c r="X7" s="597"/>
      <c r="Y7" s="597"/>
      <c r="Z7" s="597"/>
    </row>
    <row r="8" spans="1:26" ht="60">
      <c r="A8" s="56" t="s">
        <v>142</v>
      </c>
      <c r="B8" s="274" t="s">
        <v>206</v>
      </c>
      <c r="C8" s="56" t="s">
        <v>207</v>
      </c>
      <c r="D8" s="275"/>
      <c r="E8" s="275">
        <f>+COUNTIF(I8:T8,"X")</f>
        <v>0</v>
      </c>
      <c r="F8" s="56" t="s">
        <v>41</v>
      </c>
      <c r="G8" s="276">
        <v>1</v>
      </c>
      <c r="H8" s="276">
        <v>1</v>
      </c>
      <c r="I8" s="223">
        <v>1</v>
      </c>
      <c r="J8" s="277"/>
      <c r="K8" s="277"/>
      <c r="L8" s="277"/>
      <c r="M8" s="277"/>
      <c r="N8" s="277"/>
      <c r="O8" s="278"/>
      <c r="P8" s="277"/>
      <c r="Q8" s="277"/>
      <c r="R8" s="277"/>
      <c r="S8" s="279"/>
      <c r="T8" s="279"/>
      <c r="U8" s="151"/>
      <c r="V8" s="280"/>
      <c r="W8" s="281" t="s">
        <v>208</v>
      </c>
      <c r="X8" s="282"/>
      <c r="Y8" s="151"/>
      <c r="Z8" s="56" t="s">
        <v>146</v>
      </c>
    </row>
    <row r="9" spans="1:26" ht="60">
      <c r="A9" s="61" t="s">
        <v>142</v>
      </c>
      <c r="B9" s="64" t="s">
        <v>209</v>
      </c>
      <c r="C9" s="61" t="s">
        <v>207</v>
      </c>
      <c r="D9" s="152"/>
      <c r="E9" s="152">
        <f t="shared" ref="E9:E31" si="0">+COUNTIF(I9:T9,"X")</f>
        <v>0</v>
      </c>
      <c r="F9" s="61" t="s">
        <v>41</v>
      </c>
      <c r="G9" s="65">
        <v>1</v>
      </c>
      <c r="H9" s="65">
        <v>1</v>
      </c>
      <c r="I9" s="153"/>
      <c r="J9" s="223">
        <v>1</v>
      </c>
      <c r="K9" s="153"/>
      <c r="L9" s="153"/>
      <c r="M9" s="153"/>
      <c r="N9" s="153"/>
      <c r="O9" s="154"/>
      <c r="P9" s="153"/>
      <c r="Q9" s="153"/>
      <c r="R9" s="153"/>
      <c r="S9" s="153"/>
      <c r="T9" s="153"/>
      <c r="U9" s="58"/>
      <c r="V9" s="224"/>
      <c r="W9" s="155" t="s">
        <v>208</v>
      </c>
      <c r="X9" s="225"/>
      <c r="Y9" s="58"/>
      <c r="Z9" s="56" t="s">
        <v>146</v>
      </c>
    </row>
    <row r="10" spans="1:26" ht="60">
      <c r="A10" s="61" t="s">
        <v>142</v>
      </c>
      <c r="B10" s="64" t="s">
        <v>210</v>
      </c>
      <c r="C10" s="61" t="s">
        <v>207</v>
      </c>
      <c r="D10" s="152"/>
      <c r="E10" s="152">
        <f t="shared" si="0"/>
        <v>0</v>
      </c>
      <c r="F10" s="61" t="s">
        <v>41</v>
      </c>
      <c r="G10" s="65">
        <v>1</v>
      </c>
      <c r="H10" s="65">
        <v>1</v>
      </c>
      <c r="I10" s="153"/>
      <c r="J10" s="223">
        <v>1</v>
      </c>
      <c r="K10" s="154"/>
      <c r="L10" s="156"/>
      <c r="M10" s="154"/>
      <c r="N10" s="154"/>
      <c r="O10" s="156"/>
      <c r="P10" s="156"/>
      <c r="Q10" s="154"/>
      <c r="R10" s="156"/>
      <c r="S10" s="156"/>
      <c r="T10" s="154"/>
      <c r="U10" s="58"/>
      <c r="V10" s="224"/>
      <c r="W10" s="155" t="s">
        <v>208</v>
      </c>
      <c r="X10" s="225"/>
      <c r="Y10" s="58"/>
      <c r="Z10" s="56" t="s">
        <v>146</v>
      </c>
    </row>
    <row r="11" spans="1:26" ht="60">
      <c r="A11" s="61" t="s">
        <v>142</v>
      </c>
      <c r="B11" s="64" t="s">
        <v>211</v>
      </c>
      <c r="C11" s="61" t="s">
        <v>207</v>
      </c>
      <c r="D11" s="152"/>
      <c r="E11" s="152">
        <f t="shared" si="0"/>
        <v>0</v>
      </c>
      <c r="F11" s="61" t="s">
        <v>41</v>
      </c>
      <c r="G11" s="65">
        <v>1</v>
      </c>
      <c r="H11" s="65">
        <v>1</v>
      </c>
      <c r="I11" s="153"/>
      <c r="J11" s="153"/>
      <c r="K11" s="223">
        <v>1</v>
      </c>
      <c r="L11" s="153"/>
      <c r="M11" s="153"/>
      <c r="N11" s="153"/>
      <c r="O11" s="153"/>
      <c r="P11" s="153"/>
      <c r="Q11" s="153"/>
      <c r="R11" s="154"/>
      <c r="S11" s="153"/>
      <c r="T11" s="153"/>
      <c r="U11" s="58"/>
      <c r="V11" s="224"/>
      <c r="W11" s="155" t="s">
        <v>208</v>
      </c>
      <c r="X11" s="225"/>
      <c r="Y11" s="58"/>
      <c r="Z11" s="56" t="s">
        <v>146</v>
      </c>
    </row>
    <row r="12" spans="1:26" ht="60">
      <c r="A12" s="61" t="s">
        <v>142</v>
      </c>
      <c r="B12" s="64" t="s">
        <v>212</v>
      </c>
      <c r="C12" s="61" t="s">
        <v>207</v>
      </c>
      <c r="D12" s="152"/>
      <c r="E12" s="152">
        <f t="shared" si="0"/>
        <v>0</v>
      </c>
      <c r="F12" s="61" t="s">
        <v>41</v>
      </c>
      <c r="G12" s="65">
        <v>1</v>
      </c>
      <c r="H12" s="65">
        <v>1</v>
      </c>
      <c r="I12" s="153"/>
      <c r="J12" s="153"/>
      <c r="K12" s="223">
        <v>1</v>
      </c>
      <c r="L12" s="154"/>
      <c r="M12" s="153"/>
      <c r="N12" s="153"/>
      <c r="O12" s="153"/>
      <c r="P12" s="154"/>
      <c r="Q12" s="153"/>
      <c r="R12" s="153"/>
      <c r="S12" s="153"/>
      <c r="T12" s="156"/>
      <c r="U12" s="58"/>
      <c r="V12" s="224"/>
      <c r="W12" s="155" t="s">
        <v>208</v>
      </c>
      <c r="X12" s="225"/>
      <c r="Y12" s="58"/>
      <c r="Z12" s="56" t="s">
        <v>146</v>
      </c>
    </row>
    <row r="13" spans="1:26" ht="60">
      <c r="A13" s="61" t="s">
        <v>142</v>
      </c>
      <c r="B13" s="64" t="s">
        <v>213</v>
      </c>
      <c r="C13" s="61" t="s">
        <v>207</v>
      </c>
      <c r="D13" s="152"/>
      <c r="E13" s="152">
        <f t="shared" si="0"/>
        <v>0</v>
      </c>
      <c r="F13" s="61" t="s">
        <v>41</v>
      </c>
      <c r="G13" s="65">
        <v>1</v>
      </c>
      <c r="H13" s="65">
        <v>1</v>
      </c>
      <c r="I13" s="153"/>
      <c r="J13" s="381"/>
      <c r="K13" s="153"/>
      <c r="L13" s="223">
        <v>1</v>
      </c>
      <c r="M13" s="153"/>
      <c r="N13" s="153"/>
      <c r="O13" s="153"/>
      <c r="P13" s="153"/>
      <c r="Q13" s="153"/>
      <c r="R13" s="154"/>
      <c r="S13" s="153"/>
      <c r="T13" s="153"/>
      <c r="U13" s="58"/>
      <c r="V13" s="224"/>
      <c r="W13" s="155" t="s">
        <v>214</v>
      </c>
      <c r="X13" s="225"/>
      <c r="Y13" s="58"/>
      <c r="Z13" s="56" t="s">
        <v>146</v>
      </c>
    </row>
    <row r="14" spans="1:26" ht="60">
      <c r="A14" s="61" t="s">
        <v>142</v>
      </c>
      <c r="B14" s="64" t="s">
        <v>215</v>
      </c>
      <c r="C14" s="61" t="s">
        <v>207</v>
      </c>
      <c r="D14" s="152"/>
      <c r="E14" s="152">
        <f t="shared" si="0"/>
        <v>0</v>
      </c>
      <c r="F14" s="61" t="s">
        <v>41</v>
      </c>
      <c r="G14" s="65">
        <v>1</v>
      </c>
      <c r="H14" s="65">
        <v>1</v>
      </c>
      <c r="I14" s="153"/>
      <c r="J14" s="153"/>
      <c r="K14" s="153"/>
      <c r="L14" s="223">
        <v>1</v>
      </c>
      <c r="M14" s="154"/>
      <c r="N14" s="153"/>
      <c r="O14" s="153"/>
      <c r="P14" s="153"/>
      <c r="Q14" s="154"/>
      <c r="R14" s="153"/>
      <c r="S14" s="153"/>
      <c r="T14" s="156"/>
      <c r="U14" s="58"/>
      <c r="V14" s="224"/>
      <c r="W14" s="155" t="s">
        <v>216</v>
      </c>
      <c r="X14" s="225"/>
      <c r="Y14" s="58"/>
      <c r="Z14" s="56" t="s">
        <v>146</v>
      </c>
    </row>
    <row r="15" spans="1:26" ht="60">
      <c r="A15" s="61" t="s">
        <v>142</v>
      </c>
      <c r="B15" s="64" t="s">
        <v>217</v>
      </c>
      <c r="C15" s="61" t="s">
        <v>207</v>
      </c>
      <c r="D15" s="152"/>
      <c r="E15" s="152">
        <f t="shared" si="0"/>
        <v>0</v>
      </c>
      <c r="F15" s="61" t="s">
        <v>41</v>
      </c>
      <c r="G15" s="65">
        <v>1</v>
      </c>
      <c r="H15" s="65">
        <v>1</v>
      </c>
      <c r="I15" s="153"/>
      <c r="J15" s="153"/>
      <c r="K15" s="153"/>
      <c r="L15" s="223">
        <v>1</v>
      </c>
      <c r="M15" s="153"/>
      <c r="N15" s="153"/>
      <c r="O15" s="153"/>
      <c r="P15" s="153"/>
      <c r="Q15" s="154"/>
      <c r="R15" s="153"/>
      <c r="S15" s="153"/>
      <c r="T15" s="156"/>
      <c r="U15" s="58"/>
      <c r="V15" s="224"/>
      <c r="W15" s="155" t="s">
        <v>145</v>
      </c>
      <c r="X15" s="225"/>
      <c r="Y15" s="58"/>
      <c r="Z15" s="56" t="s">
        <v>146</v>
      </c>
    </row>
    <row r="16" spans="1:26" ht="60">
      <c r="A16" s="61" t="s">
        <v>142</v>
      </c>
      <c r="B16" s="64" t="s">
        <v>218</v>
      </c>
      <c r="C16" s="61" t="s">
        <v>207</v>
      </c>
      <c r="D16" s="152"/>
      <c r="E16" s="152">
        <f t="shared" si="0"/>
        <v>0</v>
      </c>
      <c r="F16" s="61" t="s">
        <v>41</v>
      </c>
      <c r="G16" s="65">
        <v>1</v>
      </c>
      <c r="H16" s="65">
        <v>1</v>
      </c>
      <c r="I16" s="153"/>
      <c r="J16" s="153"/>
      <c r="K16" s="153"/>
      <c r="L16" s="223">
        <v>1</v>
      </c>
      <c r="M16" s="153"/>
      <c r="N16" s="153"/>
      <c r="O16" s="153"/>
      <c r="P16" s="153"/>
      <c r="Q16" s="153"/>
      <c r="R16" s="154"/>
      <c r="S16" s="153"/>
      <c r="T16" s="156"/>
      <c r="U16" s="58"/>
      <c r="V16" s="224"/>
      <c r="W16" s="155" t="s">
        <v>219</v>
      </c>
      <c r="X16" s="225"/>
      <c r="Y16" s="58"/>
      <c r="Z16" s="56" t="s">
        <v>146</v>
      </c>
    </row>
    <row r="17" spans="1:26" ht="60">
      <c r="A17" s="61" t="s">
        <v>142</v>
      </c>
      <c r="B17" s="64" t="s">
        <v>220</v>
      </c>
      <c r="C17" s="61" t="s">
        <v>207</v>
      </c>
      <c r="D17" s="152"/>
      <c r="E17" s="152">
        <f t="shared" si="0"/>
        <v>0</v>
      </c>
      <c r="F17" s="61" t="s">
        <v>41</v>
      </c>
      <c r="G17" s="65">
        <v>1</v>
      </c>
      <c r="H17" s="65">
        <v>1</v>
      </c>
      <c r="I17" s="153"/>
      <c r="J17" s="153"/>
      <c r="K17" s="153"/>
      <c r="L17" s="153"/>
      <c r="M17" s="223">
        <v>1</v>
      </c>
      <c r="N17" s="153"/>
      <c r="O17" s="153"/>
      <c r="P17" s="153"/>
      <c r="Q17" s="153"/>
      <c r="R17" s="154"/>
      <c r="S17" s="153"/>
      <c r="T17" s="156"/>
      <c r="U17" s="58"/>
      <c r="V17" s="224"/>
      <c r="W17" s="155" t="s">
        <v>219</v>
      </c>
      <c r="X17" s="225"/>
      <c r="Y17" s="58"/>
      <c r="Z17" s="56" t="s">
        <v>146</v>
      </c>
    </row>
    <row r="18" spans="1:26" ht="60">
      <c r="A18" s="61" t="s">
        <v>142</v>
      </c>
      <c r="B18" s="64" t="s">
        <v>221</v>
      </c>
      <c r="C18" s="61" t="s">
        <v>207</v>
      </c>
      <c r="D18" s="152"/>
      <c r="E18" s="152">
        <f t="shared" si="0"/>
        <v>0</v>
      </c>
      <c r="F18" s="61" t="s">
        <v>41</v>
      </c>
      <c r="G18" s="65">
        <v>1</v>
      </c>
      <c r="H18" s="65">
        <v>1</v>
      </c>
      <c r="I18" s="153"/>
      <c r="J18" s="153"/>
      <c r="K18" s="154"/>
      <c r="L18" s="156"/>
      <c r="M18" s="223">
        <v>1</v>
      </c>
      <c r="N18" s="154"/>
      <c r="O18" s="156"/>
      <c r="P18" s="156"/>
      <c r="Q18" s="154"/>
      <c r="R18" s="156"/>
      <c r="S18" s="156"/>
      <c r="T18" s="154"/>
      <c r="U18" s="58"/>
      <c r="V18" s="224"/>
      <c r="W18" s="155" t="s">
        <v>208</v>
      </c>
      <c r="X18" s="225"/>
      <c r="Y18" s="58"/>
      <c r="Z18" s="56" t="s">
        <v>146</v>
      </c>
    </row>
    <row r="19" spans="1:26" ht="60">
      <c r="A19" s="61" t="s">
        <v>142</v>
      </c>
      <c r="B19" s="64" t="s">
        <v>222</v>
      </c>
      <c r="C19" s="61" t="s">
        <v>207</v>
      </c>
      <c r="D19" s="152"/>
      <c r="E19" s="152">
        <f t="shared" si="0"/>
        <v>0</v>
      </c>
      <c r="F19" s="61" t="s">
        <v>41</v>
      </c>
      <c r="G19" s="65">
        <v>1</v>
      </c>
      <c r="H19" s="65">
        <v>1</v>
      </c>
      <c r="I19" s="153"/>
      <c r="J19" s="153"/>
      <c r="K19" s="153"/>
      <c r="L19" s="153"/>
      <c r="M19" s="223">
        <v>1</v>
      </c>
      <c r="N19" s="153"/>
      <c r="O19" s="153"/>
      <c r="P19" s="154"/>
      <c r="Q19" s="153"/>
      <c r="R19" s="153"/>
      <c r="S19" s="153"/>
      <c r="T19" s="156"/>
      <c r="U19" s="58"/>
      <c r="V19" s="224"/>
      <c r="W19" s="155" t="s">
        <v>145</v>
      </c>
      <c r="X19" s="225"/>
      <c r="Y19" s="58"/>
      <c r="Z19" s="56" t="s">
        <v>146</v>
      </c>
    </row>
    <row r="20" spans="1:26" ht="60">
      <c r="A20" s="61" t="s">
        <v>142</v>
      </c>
      <c r="B20" s="64" t="s">
        <v>223</v>
      </c>
      <c r="C20" s="61" t="s">
        <v>207</v>
      </c>
      <c r="D20" s="152"/>
      <c r="E20" s="152">
        <f t="shared" si="0"/>
        <v>0</v>
      </c>
      <c r="F20" s="61" t="s">
        <v>41</v>
      </c>
      <c r="G20" s="65">
        <v>1</v>
      </c>
      <c r="H20" s="65">
        <v>1</v>
      </c>
      <c r="I20" s="153"/>
      <c r="J20" s="153"/>
      <c r="K20" s="153"/>
      <c r="L20" s="153"/>
      <c r="M20" s="223">
        <v>1</v>
      </c>
      <c r="N20" s="153"/>
      <c r="O20" s="153"/>
      <c r="P20" s="153"/>
      <c r="Q20" s="153"/>
      <c r="R20" s="154"/>
      <c r="S20" s="153"/>
      <c r="T20" s="156"/>
      <c r="U20" s="58"/>
      <c r="V20" s="224"/>
      <c r="W20" s="155" t="s">
        <v>145</v>
      </c>
      <c r="X20" s="225"/>
      <c r="Y20" s="58"/>
      <c r="Z20" s="56" t="s">
        <v>146</v>
      </c>
    </row>
    <row r="21" spans="1:26" ht="60">
      <c r="A21" s="61" t="s">
        <v>142</v>
      </c>
      <c r="B21" s="64" t="s">
        <v>224</v>
      </c>
      <c r="C21" s="61" t="s">
        <v>207</v>
      </c>
      <c r="D21" s="152"/>
      <c r="E21" s="152">
        <f t="shared" si="0"/>
        <v>0</v>
      </c>
      <c r="F21" s="61" t="s">
        <v>41</v>
      </c>
      <c r="G21" s="65">
        <v>1</v>
      </c>
      <c r="H21" s="65">
        <v>1</v>
      </c>
      <c r="I21" s="153"/>
      <c r="J21" s="153"/>
      <c r="K21" s="153"/>
      <c r="L21" s="154"/>
      <c r="M21" s="382"/>
      <c r="N21" s="223">
        <v>1</v>
      </c>
      <c r="O21" s="153"/>
      <c r="P21" s="153"/>
      <c r="Q21" s="153"/>
      <c r="R21" s="153"/>
      <c r="S21" s="153"/>
      <c r="T21" s="156"/>
      <c r="U21" s="58"/>
      <c r="V21" s="224"/>
      <c r="W21" s="155" t="s">
        <v>145</v>
      </c>
      <c r="X21" s="225"/>
      <c r="Y21" s="58"/>
      <c r="Z21" s="56" t="s">
        <v>146</v>
      </c>
    </row>
    <row r="22" spans="1:26" ht="60">
      <c r="A22" s="61" t="s">
        <v>142</v>
      </c>
      <c r="B22" s="64" t="s">
        <v>225</v>
      </c>
      <c r="C22" s="61" t="s">
        <v>207</v>
      </c>
      <c r="D22" s="152"/>
      <c r="E22" s="152">
        <f t="shared" si="0"/>
        <v>0</v>
      </c>
      <c r="F22" s="61" t="s">
        <v>41</v>
      </c>
      <c r="G22" s="65">
        <v>1</v>
      </c>
      <c r="H22" s="65">
        <v>1</v>
      </c>
      <c r="I22" s="153"/>
      <c r="J22" s="153"/>
      <c r="K22" s="153"/>
      <c r="L22" s="153"/>
      <c r="M22" s="153"/>
      <c r="N22" s="223">
        <v>1</v>
      </c>
      <c r="O22" s="153"/>
      <c r="P22" s="153"/>
      <c r="Q22" s="153"/>
      <c r="R22" s="154"/>
      <c r="S22" s="153"/>
      <c r="T22" s="156"/>
      <c r="U22" s="58"/>
      <c r="V22" s="224"/>
      <c r="W22" s="155" t="s">
        <v>208</v>
      </c>
      <c r="X22" s="225"/>
      <c r="Y22" s="58"/>
      <c r="Z22" s="56" t="s">
        <v>146</v>
      </c>
    </row>
    <row r="23" spans="1:26" ht="60">
      <c r="A23" s="61" t="s">
        <v>142</v>
      </c>
      <c r="B23" s="64" t="s">
        <v>226</v>
      </c>
      <c r="C23" s="61" t="s">
        <v>207</v>
      </c>
      <c r="D23" s="152"/>
      <c r="E23" s="152">
        <f t="shared" si="0"/>
        <v>0</v>
      </c>
      <c r="F23" s="61" t="s">
        <v>41</v>
      </c>
      <c r="G23" s="65">
        <v>1</v>
      </c>
      <c r="H23" s="65">
        <v>1</v>
      </c>
      <c r="I23" s="153"/>
      <c r="J23" s="153"/>
      <c r="K23" s="153"/>
      <c r="L23" s="153"/>
      <c r="M23" s="153"/>
      <c r="N23" s="226"/>
      <c r="O23" s="153"/>
      <c r="P23" s="153"/>
      <c r="Q23" s="154"/>
      <c r="R23" s="153"/>
      <c r="S23" s="153"/>
      <c r="T23" s="223">
        <v>1</v>
      </c>
      <c r="U23" s="61"/>
      <c r="V23" s="224"/>
      <c r="W23" s="155" t="s">
        <v>208</v>
      </c>
      <c r="X23" s="225"/>
      <c r="Y23" s="58"/>
      <c r="Z23" s="56" t="s">
        <v>146</v>
      </c>
    </row>
    <row r="24" spans="1:26" ht="60">
      <c r="A24" s="61" t="s">
        <v>142</v>
      </c>
      <c r="B24" s="64" t="s">
        <v>227</v>
      </c>
      <c r="C24" s="61" t="s">
        <v>207</v>
      </c>
      <c r="D24" s="152"/>
      <c r="E24" s="152">
        <f t="shared" si="0"/>
        <v>0</v>
      </c>
      <c r="F24" s="61" t="s">
        <v>41</v>
      </c>
      <c r="G24" s="65">
        <v>1</v>
      </c>
      <c r="H24" s="65">
        <v>1</v>
      </c>
      <c r="I24" s="153"/>
      <c r="J24" s="153"/>
      <c r="K24" s="153"/>
      <c r="L24" s="153"/>
      <c r="M24" s="153"/>
      <c r="N24" s="223">
        <v>1</v>
      </c>
      <c r="O24" s="153"/>
      <c r="P24" s="153"/>
      <c r="Q24" s="153"/>
      <c r="R24" s="153"/>
      <c r="S24" s="153"/>
      <c r="T24" s="156"/>
      <c r="U24" s="58"/>
      <c r="V24" s="224"/>
      <c r="W24" s="155" t="s">
        <v>216</v>
      </c>
      <c r="X24" s="225"/>
      <c r="Y24" s="58"/>
      <c r="Z24" s="56"/>
    </row>
    <row r="25" spans="1:26" ht="60">
      <c r="A25" s="61" t="s">
        <v>142</v>
      </c>
      <c r="B25" s="64" t="s">
        <v>228</v>
      </c>
      <c r="C25" s="61" t="s">
        <v>207</v>
      </c>
      <c r="D25" s="152"/>
      <c r="E25" s="152">
        <f t="shared" si="0"/>
        <v>0</v>
      </c>
      <c r="F25" s="61" t="s">
        <v>41</v>
      </c>
      <c r="G25" s="65">
        <v>1</v>
      </c>
      <c r="H25" s="65">
        <v>1</v>
      </c>
      <c r="I25" s="153"/>
      <c r="J25" s="153"/>
      <c r="K25" s="154"/>
      <c r="L25" s="156"/>
      <c r="M25" s="156"/>
      <c r="N25" s="223">
        <v>1</v>
      </c>
      <c r="O25" s="156"/>
      <c r="P25" s="156"/>
      <c r="Q25" s="154"/>
      <c r="R25" s="156"/>
      <c r="S25" s="156"/>
      <c r="T25" s="154"/>
      <c r="U25" s="58"/>
      <c r="V25" s="224"/>
      <c r="W25" s="155" t="s">
        <v>145</v>
      </c>
      <c r="X25" s="225"/>
      <c r="Y25" s="58"/>
      <c r="Z25" s="56" t="s">
        <v>146</v>
      </c>
    </row>
    <row r="26" spans="1:26" ht="60">
      <c r="A26" s="61" t="s">
        <v>142</v>
      </c>
      <c r="B26" s="64" t="s">
        <v>229</v>
      </c>
      <c r="C26" s="61" t="s">
        <v>207</v>
      </c>
      <c r="D26" s="152"/>
      <c r="E26" s="152">
        <f>+COUNTIF(I26:T26,"X")</f>
        <v>0</v>
      </c>
      <c r="F26" s="61" t="s">
        <v>41</v>
      </c>
      <c r="G26" s="65">
        <v>1</v>
      </c>
      <c r="H26" s="65">
        <v>1</v>
      </c>
      <c r="I26" s="153"/>
      <c r="J26" s="153"/>
      <c r="K26" s="154"/>
      <c r="L26" s="153"/>
      <c r="M26" s="153"/>
      <c r="N26" s="153"/>
      <c r="O26" s="153"/>
      <c r="P26" s="153"/>
      <c r="Q26" s="153"/>
      <c r="R26" s="153"/>
      <c r="S26" s="154"/>
      <c r="T26" s="223">
        <v>1</v>
      </c>
      <c r="U26" s="58"/>
      <c r="V26" s="224"/>
      <c r="W26" s="155" t="s">
        <v>208</v>
      </c>
      <c r="X26" s="225"/>
      <c r="Y26" s="58"/>
      <c r="Z26" s="56" t="s">
        <v>146</v>
      </c>
    </row>
    <row r="27" spans="1:26" ht="60">
      <c r="A27" s="61" t="s">
        <v>142</v>
      </c>
      <c r="B27" s="64" t="s">
        <v>230</v>
      </c>
      <c r="C27" s="61" t="s">
        <v>207</v>
      </c>
      <c r="D27" s="152"/>
      <c r="E27" s="152">
        <f>+COUNTIF(I27:T27,"X")</f>
        <v>0</v>
      </c>
      <c r="F27" s="61" t="s">
        <v>41</v>
      </c>
      <c r="G27" s="65">
        <v>1</v>
      </c>
      <c r="H27" s="65">
        <v>1</v>
      </c>
      <c r="I27" s="153"/>
      <c r="J27" s="153"/>
      <c r="K27" s="154"/>
      <c r="L27" s="156"/>
      <c r="M27" s="156"/>
      <c r="N27" s="154"/>
      <c r="O27" s="153"/>
      <c r="P27" s="156"/>
      <c r="Q27" s="154"/>
      <c r="R27" s="156"/>
      <c r="S27" s="156"/>
      <c r="T27" s="223">
        <v>1</v>
      </c>
      <c r="U27" s="58"/>
      <c r="V27" s="224"/>
      <c r="W27" s="155" t="s">
        <v>145</v>
      </c>
      <c r="X27" s="225"/>
      <c r="Y27" s="58"/>
      <c r="Z27" s="56" t="s">
        <v>146</v>
      </c>
    </row>
    <row r="28" spans="1:26" ht="60">
      <c r="A28" s="61" t="s">
        <v>142</v>
      </c>
      <c r="B28" s="64" t="s">
        <v>231</v>
      </c>
      <c r="C28" s="61" t="s">
        <v>207</v>
      </c>
      <c r="D28" s="152"/>
      <c r="E28" s="152">
        <f>+COUNTIF(I28:T28,"X")</f>
        <v>0</v>
      </c>
      <c r="F28" s="61" t="s">
        <v>41</v>
      </c>
      <c r="G28" s="65">
        <v>1</v>
      </c>
      <c r="H28" s="65">
        <v>1</v>
      </c>
      <c r="I28" s="153"/>
      <c r="J28" s="153"/>
      <c r="K28" s="154"/>
      <c r="L28" s="153"/>
      <c r="M28" s="153"/>
      <c r="N28" s="153"/>
      <c r="O28" s="153"/>
      <c r="P28" s="153"/>
      <c r="Q28" s="153"/>
      <c r="R28" s="153"/>
      <c r="S28" s="153"/>
      <c r="T28" s="223">
        <v>1</v>
      </c>
      <c r="U28" s="58"/>
      <c r="V28" s="224"/>
      <c r="W28" s="155" t="s">
        <v>145</v>
      </c>
      <c r="X28" s="225"/>
      <c r="Y28" s="58"/>
      <c r="Z28" s="56" t="s">
        <v>146</v>
      </c>
    </row>
    <row r="29" spans="1:26" ht="60">
      <c r="A29" s="61" t="s">
        <v>142</v>
      </c>
      <c r="B29" s="64" t="s">
        <v>232</v>
      </c>
      <c r="C29" s="61" t="s">
        <v>207</v>
      </c>
      <c r="D29" s="152"/>
      <c r="E29" s="152">
        <f>+COUNTIF(I29:T29,"X")</f>
        <v>0</v>
      </c>
      <c r="F29" s="61" t="s">
        <v>41</v>
      </c>
      <c r="G29" s="65">
        <v>1</v>
      </c>
      <c r="H29" s="65">
        <v>1</v>
      </c>
      <c r="I29" s="153"/>
      <c r="J29" s="153"/>
      <c r="K29" s="153"/>
      <c r="L29" s="153"/>
      <c r="M29" s="154"/>
      <c r="N29" s="154"/>
      <c r="O29" s="153"/>
      <c r="P29" s="154"/>
      <c r="Q29" s="153"/>
      <c r="R29" s="153"/>
      <c r="S29" s="153"/>
      <c r="T29" s="223">
        <v>1</v>
      </c>
      <c r="U29" s="58"/>
      <c r="V29" s="224"/>
      <c r="W29" s="155" t="s">
        <v>145</v>
      </c>
      <c r="X29" s="225"/>
      <c r="Y29" s="58"/>
      <c r="Z29" s="56" t="s">
        <v>146</v>
      </c>
    </row>
    <row r="30" spans="1:26" ht="285">
      <c r="A30" s="61" t="s">
        <v>142</v>
      </c>
      <c r="B30" s="64" t="s">
        <v>233</v>
      </c>
      <c r="C30" s="61" t="s">
        <v>207</v>
      </c>
      <c r="D30" s="152"/>
      <c r="E30" s="152">
        <f t="shared" si="0"/>
        <v>0</v>
      </c>
      <c r="F30" s="61" t="s">
        <v>41</v>
      </c>
      <c r="G30" s="65">
        <v>1</v>
      </c>
      <c r="H30" s="65">
        <v>1</v>
      </c>
      <c r="I30" s="153"/>
      <c r="J30" s="153"/>
      <c r="K30" s="153"/>
      <c r="L30" s="153"/>
      <c r="M30" s="154"/>
      <c r="N30" s="153"/>
      <c r="O30" s="223">
        <v>1</v>
      </c>
      <c r="P30" s="153"/>
      <c r="Q30" s="153"/>
      <c r="R30" s="153"/>
      <c r="S30" s="153"/>
      <c r="T30" s="153"/>
      <c r="U30" s="58"/>
      <c r="V30" s="383">
        <v>1</v>
      </c>
      <c r="W30" s="155" t="s">
        <v>234</v>
      </c>
      <c r="X30" s="384" t="s">
        <v>235</v>
      </c>
      <c r="Y30" s="61" t="s">
        <v>197</v>
      </c>
      <c r="Z30" s="56" t="s">
        <v>146</v>
      </c>
    </row>
    <row r="31" spans="1:26" ht="120">
      <c r="A31" s="61" t="s">
        <v>142</v>
      </c>
      <c r="B31" s="64" t="s">
        <v>236</v>
      </c>
      <c r="C31" s="61" t="s">
        <v>207</v>
      </c>
      <c r="D31" s="152"/>
      <c r="E31" s="152">
        <f t="shared" si="0"/>
        <v>0</v>
      </c>
      <c r="F31" s="61" t="s">
        <v>41</v>
      </c>
      <c r="G31" s="65">
        <v>1</v>
      </c>
      <c r="H31" s="65">
        <v>1</v>
      </c>
      <c r="I31" s="153"/>
      <c r="J31" s="153"/>
      <c r="K31" s="154"/>
      <c r="L31" s="156"/>
      <c r="M31" s="156"/>
      <c r="N31" s="154"/>
      <c r="O31" s="156"/>
      <c r="P31" s="223">
        <v>1</v>
      </c>
      <c r="Q31" s="154"/>
      <c r="R31" s="156"/>
      <c r="S31" s="156"/>
      <c r="T31" s="154"/>
      <c r="U31" s="58"/>
      <c r="V31" s="383">
        <v>1</v>
      </c>
      <c r="W31" s="385" t="s">
        <v>237</v>
      </c>
      <c r="X31" s="384" t="s">
        <v>238</v>
      </c>
      <c r="Y31" s="61" t="s">
        <v>197</v>
      </c>
      <c r="Z31" s="56" t="s">
        <v>146</v>
      </c>
    </row>
    <row r="32" spans="1:26" ht="60">
      <c r="A32" s="61" t="s">
        <v>142</v>
      </c>
      <c r="B32" s="64" t="s">
        <v>239</v>
      </c>
      <c r="C32" s="61" t="s">
        <v>207</v>
      </c>
      <c r="D32" s="152"/>
      <c r="E32" s="152">
        <f t="shared" ref="E32:E37" si="1">+SUM(I32:T32)</f>
        <v>1</v>
      </c>
      <c r="F32" s="61" t="s">
        <v>41</v>
      </c>
      <c r="G32" s="65">
        <v>1</v>
      </c>
      <c r="H32" s="65">
        <v>1</v>
      </c>
      <c r="I32" s="153"/>
      <c r="J32" s="153"/>
      <c r="K32" s="153"/>
      <c r="L32" s="153"/>
      <c r="M32" s="153"/>
      <c r="N32" s="154"/>
      <c r="O32" s="154"/>
      <c r="P32" s="153"/>
      <c r="Q32" s="153"/>
      <c r="R32" s="153"/>
      <c r="S32" s="153"/>
      <c r="T32" s="223">
        <v>1</v>
      </c>
      <c r="U32" s="58"/>
      <c r="V32" s="224"/>
      <c r="W32" s="155" t="s">
        <v>145</v>
      </c>
      <c r="X32" s="225"/>
      <c r="Y32" s="58"/>
      <c r="Z32" s="56" t="s">
        <v>146</v>
      </c>
    </row>
    <row r="33" spans="1:26" ht="60">
      <c r="A33" s="61" t="s">
        <v>142</v>
      </c>
      <c r="B33" s="64" t="s">
        <v>240</v>
      </c>
      <c r="C33" s="61" t="s">
        <v>207</v>
      </c>
      <c r="D33" s="152"/>
      <c r="E33" s="152">
        <f t="shared" si="1"/>
        <v>1</v>
      </c>
      <c r="F33" s="61" t="s">
        <v>41</v>
      </c>
      <c r="G33" s="65">
        <v>1</v>
      </c>
      <c r="H33" s="65">
        <v>1</v>
      </c>
      <c r="I33" s="153"/>
      <c r="J33" s="153"/>
      <c r="K33" s="154"/>
      <c r="L33" s="156"/>
      <c r="M33" s="156"/>
      <c r="N33" s="154"/>
      <c r="O33" s="156"/>
      <c r="P33" s="153"/>
      <c r="Q33" s="154"/>
      <c r="R33" s="156"/>
      <c r="S33" s="156"/>
      <c r="T33" s="223">
        <v>1</v>
      </c>
      <c r="U33" s="58"/>
      <c r="V33" s="224"/>
      <c r="W33" s="155" t="s">
        <v>219</v>
      </c>
      <c r="X33" s="225"/>
      <c r="Y33" s="58"/>
      <c r="Z33" s="56" t="s">
        <v>146</v>
      </c>
    </row>
    <row r="34" spans="1:26" ht="60">
      <c r="A34" s="61" t="s">
        <v>142</v>
      </c>
      <c r="B34" s="64" t="s">
        <v>241</v>
      </c>
      <c r="C34" s="61" t="s">
        <v>207</v>
      </c>
      <c r="D34" s="152"/>
      <c r="E34" s="152">
        <f t="shared" si="1"/>
        <v>1</v>
      </c>
      <c r="F34" s="61" t="s">
        <v>41</v>
      </c>
      <c r="G34" s="65">
        <v>1</v>
      </c>
      <c r="H34" s="65">
        <v>1</v>
      </c>
      <c r="I34" s="153"/>
      <c r="J34" s="153"/>
      <c r="K34" s="153"/>
      <c r="L34" s="153"/>
      <c r="M34" s="153"/>
      <c r="N34" s="154"/>
      <c r="O34" s="227"/>
      <c r="P34" s="153"/>
      <c r="Q34" s="153"/>
      <c r="R34" s="153"/>
      <c r="S34" s="153"/>
      <c r="T34" s="223">
        <v>1</v>
      </c>
      <c r="U34" s="58"/>
      <c r="V34" s="224"/>
      <c r="W34" s="155" t="s">
        <v>208</v>
      </c>
      <c r="X34" s="225"/>
      <c r="Y34" s="58"/>
      <c r="Z34" s="56" t="s">
        <v>146</v>
      </c>
    </row>
    <row r="35" spans="1:26" ht="60">
      <c r="A35" s="61" t="s">
        <v>142</v>
      </c>
      <c r="B35" s="64" t="s">
        <v>242</v>
      </c>
      <c r="C35" s="61" t="s">
        <v>207</v>
      </c>
      <c r="D35" s="152"/>
      <c r="E35" s="152">
        <f t="shared" si="1"/>
        <v>1</v>
      </c>
      <c r="F35" s="61" t="s">
        <v>41</v>
      </c>
      <c r="G35" s="65">
        <v>1</v>
      </c>
      <c r="H35" s="65">
        <v>1</v>
      </c>
      <c r="I35" s="153"/>
      <c r="J35" s="153"/>
      <c r="K35" s="154"/>
      <c r="L35" s="153"/>
      <c r="M35" s="153"/>
      <c r="N35" s="154"/>
      <c r="O35" s="153"/>
      <c r="P35" s="153"/>
      <c r="Q35" s="154"/>
      <c r="R35" s="153"/>
      <c r="S35" s="153"/>
      <c r="T35" s="223">
        <v>1</v>
      </c>
      <c r="U35" s="58"/>
      <c r="V35" s="224"/>
      <c r="W35" s="155" t="s">
        <v>145</v>
      </c>
      <c r="X35" s="225"/>
      <c r="Y35" s="58"/>
      <c r="Z35" s="56" t="s">
        <v>146</v>
      </c>
    </row>
    <row r="36" spans="1:26" ht="60">
      <c r="A36" s="61" t="s">
        <v>142</v>
      </c>
      <c r="B36" s="64" t="s">
        <v>243</v>
      </c>
      <c r="C36" s="61" t="s">
        <v>207</v>
      </c>
      <c r="D36" s="152"/>
      <c r="E36" s="152">
        <f t="shared" si="1"/>
        <v>1</v>
      </c>
      <c r="F36" s="61" t="s">
        <v>41</v>
      </c>
      <c r="G36" s="65">
        <v>1</v>
      </c>
      <c r="H36" s="65">
        <v>1</v>
      </c>
      <c r="I36" s="153"/>
      <c r="J36" s="153"/>
      <c r="K36" s="153"/>
      <c r="L36" s="153"/>
      <c r="M36" s="153"/>
      <c r="N36" s="157"/>
      <c r="O36" s="153"/>
      <c r="P36" s="153"/>
      <c r="Q36" s="153"/>
      <c r="R36" s="153"/>
      <c r="S36" s="154"/>
      <c r="T36" s="223">
        <v>1</v>
      </c>
      <c r="U36" s="58"/>
      <c r="V36" s="224"/>
      <c r="W36" s="155" t="s">
        <v>145</v>
      </c>
      <c r="X36" s="225"/>
      <c r="Y36" s="58"/>
      <c r="Z36" s="56" t="s">
        <v>146</v>
      </c>
    </row>
    <row r="37" spans="1:26" ht="60">
      <c r="A37" s="61" t="s">
        <v>142</v>
      </c>
      <c r="B37" s="64" t="s">
        <v>244</v>
      </c>
      <c r="C37" s="61" t="s">
        <v>207</v>
      </c>
      <c r="D37" s="152"/>
      <c r="E37" s="152">
        <f t="shared" si="1"/>
        <v>1</v>
      </c>
      <c r="F37" s="61" t="s">
        <v>41</v>
      </c>
      <c r="G37" s="65">
        <v>1</v>
      </c>
      <c r="H37" s="65">
        <v>1</v>
      </c>
      <c r="I37" s="153"/>
      <c r="J37" s="153"/>
      <c r="K37" s="153"/>
      <c r="L37" s="153"/>
      <c r="M37" s="153"/>
      <c r="N37" s="154"/>
      <c r="O37" s="153"/>
      <c r="P37" s="153"/>
      <c r="Q37" s="153"/>
      <c r="R37" s="153"/>
      <c r="S37" s="153"/>
      <c r="T37" s="223">
        <v>1</v>
      </c>
      <c r="U37" s="58"/>
      <c r="V37" s="224"/>
      <c r="W37" s="155" t="s">
        <v>145</v>
      </c>
      <c r="X37" s="225"/>
      <c r="Y37" s="58"/>
      <c r="Z37" s="56" t="s">
        <v>146</v>
      </c>
    </row>
    <row r="38" spans="1:26" ht="60">
      <c r="A38" s="61" t="s">
        <v>142</v>
      </c>
      <c r="B38" s="64" t="s">
        <v>245</v>
      </c>
      <c r="C38" s="61" t="s">
        <v>207</v>
      </c>
      <c r="D38" s="152"/>
      <c r="E38" s="152">
        <f t="shared" ref="E38:E70" si="2">+SUM(I38:T38)</f>
        <v>1</v>
      </c>
      <c r="F38" s="61" t="s">
        <v>41</v>
      </c>
      <c r="G38" s="65">
        <v>1</v>
      </c>
      <c r="H38" s="65">
        <v>1</v>
      </c>
      <c r="I38" s="153"/>
      <c r="J38" s="153"/>
      <c r="K38" s="153"/>
      <c r="L38" s="227"/>
      <c r="M38" s="153"/>
      <c r="N38" s="154"/>
      <c r="O38" s="153"/>
      <c r="P38" s="153"/>
      <c r="Q38" s="153"/>
      <c r="R38" s="153"/>
      <c r="S38" s="153"/>
      <c r="T38" s="223">
        <v>1</v>
      </c>
      <c r="U38" s="58"/>
      <c r="V38" s="224"/>
      <c r="W38" s="155" t="s">
        <v>145</v>
      </c>
      <c r="X38" s="225"/>
      <c r="Y38" s="58"/>
      <c r="Z38" s="56" t="s">
        <v>146</v>
      </c>
    </row>
    <row r="39" spans="1:26" ht="60">
      <c r="A39" s="61" t="s">
        <v>142</v>
      </c>
      <c r="B39" s="64" t="s">
        <v>246</v>
      </c>
      <c r="C39" s="61" t="s">
        <v>207</v>
      </c>
      <c r="D39" s="152"/>
      <c r="E39" s="152">
        <f t="shared" si="2"/>
        <v>1</v>
      </c>
      <c r="F39" s="61" t="s">
        <v>41</v>
      </c>
      <c r="G39" s="65">
        <v>1</v>
      </c>
      <c r="H39" s="65">
        <v>1</v>
      </c>
      <c r="I39" s="153"/>
      <c r="J39" s="153"/>
      <c r="K39" s="153"/>
      <c r="L39" s="154"/>
      <c r="M39" s="153"/>
      <c r="N39" s="153"/>
      <c r="O39" s="154"/>
      <c r="P39" s="153"/>
      <c r="Q39" s="153"/>
      <c r="R39" s="153"/>
      <c r="S39" s="153"/>
      <c r="T39" s="223">
        <v>1</v>
      </c>
      <c r="U39" s="58"/>
      <c r="V39" s="224"/>
      <c r="W39" s="155" t="s">
        <v>145</v>
      </c>
      <c r="X39" s="225"/>
      <c r="Y39" s="58"/>
      <c r="Z39" s="56" t="s">
        <v>146</v>
      </c>
    </row>
    <row r="40" spans="1:26" ht="60">
      <c r="A40" s="61" t="s">
        <v>142</v>
      </c>
      <c r="B40" s="64" t="s">
        <v>247</v>
      </c>
      <c r="C40" s="61" t="s">
        <v>207</v>
      </c>
      <c r="D40" s="152"/>
      <c r="E40" s="152">
        <f t="shared" si="2"/>
        <v>1</v>
      </c>
      <c r="F40" s="61" t="s">
        <v>41</v>
      </c>
      <c r="G40" s="65">
        <v>1</v>
      </c>
      <c r="H40" s="65">
        <v>1</v>
      </c>
      <c r="I40" s="153"/>
      <c r="J40" s="153"/>
      <c r="K40" s="154"/>
      <c r="L40" s="156"/>
      <c r="M40" s="156"/>
      <c r="N40" s="154"/>
      <c r="O40" s="156"/>
      <c r="P40" s="156"/>
      <c r="Q40" s="153"/>
      <c r="R40" s="156"/>
      <c r="S40" s="156"/>
      <c r="T40" s="223">
        <v>1</v>
      </c>
      <c r="U40" s="58"/>
      <c r="V40" s="224"/>
      <c r="W40" s="155" t="s">
        <v>145</v>
      </c>
      <c r="X40" s="225"/>
      <c r="Y40" s="58"/>
      <c r="Z40" s="56" t="s">
        <v>146</v>
      </c>
    </row>
    <row r="41" spans="1:26" ht="60">
      <c r="A41" s="61" t="s">
        <v>142</v>
      </c>
      <c r="B41" s="64" t="s">
        <v>248</v>
      </c>
      <c r="C41" s="61" t="s">
        <v>207</v>
      </c>
      <c r="D41" s="152"/>
      <c r="E41" s="152">
        <f t="shared" si="2"/>
        <v>1</v>
      </c>
      <c r="F41" s="61" t="s">
        <v>41</v>
      </c>
      <c r="G41" s="65">
        <v>1</v>
      </c>
      <c r="H41" s="65">
        <v>1</v>
      </c>
      <c r="I41" s="153"/>
      <c r="J41" s="153"/>
      <c r="K41" s="154"/>
      <c r="L41" s="156"/>
      <c r="M41" s="156"/>
      <c r="N41" s="154"/>
      <c r="O41" s="156"/>
      <c r="P41" s="156"/>
      <c r="Q41" s="153"/>
      <c r="R41" s="156"/>
      <c r="S41" s="156"/>
      <c r="T41" s="223">
        <v>1</v>
      </c>
      <c r="U41" s="58"/>
      <c r="V41" s="224"/>
      <c r="W41" s="155" t="s">
        <v>145</v>
      </c>
      <c r="X41" s="225"/>
      <c r="Y41" s="58"/>
      <c r="Z41" s="56" t="s">
        <v>146</v>
      </c>
    </row>
    <row r="42" spans="1:26" ht="60">
      <c r="A42" s="61" t="s">
        <v>142</v>
      </c>
      <c r="B42" s="64" t="s">
        <v>249</v>
      </c>
      <c r="C42" s="61" t="s">
        <v>207</v>
      </c>
      <c r="D42" s="152"/>
      <c r="E42" s="152">
        <f t="shared" si="2"/>
        <v>1</v>
      </c>
      <c r="F42" s="61" t="s">
        <v>41</v>
      </c>
      <c r="G42" s="65">
        <v>1</v>
      </c>
      <c r="H42" s="65">
        <v>1</v>
      </c>
      <c r="I42" s="153"/>
      <c r="J42" s="153"/>
      <c r="K42" s="153"/>
      <c r="L42" s="153"/>
      <c r="M42" s="154"/>
      <c r="N42" s="153"/>
      <c r="O42" s="153"/>
      <c r="P42" s="153"/>
      <c r="Q42" s="153"/>
      <c r="R42" s="154"/>
      <c r="S42" s="153"/>
      <c r="T42" s="223">
        <v>1</v>
      </c>
      <c r="U42" s="58"/>
      <c r="V42" s="224"/>
      <c r="W42" s="155" t="s">
        <v>145</v>
      </c>
      <c r="X42" s="225"/>
      <c r="Y42" s="58"/>
      <c r="Z42" s="56" t="s">
        <v>146</v>
      </c>
    </row>
    <row r="43" spans="1:26" ht="60">
      <c r="A43" s="61" t="s">
        <v>142</v>
      </c>
      <c r="B43" s="64" t="s">
        <v>250</v>
      </c>
      <c r="C43" s="61" t="s">
        <v>207</v>
      </c>
      <c r="D43" s="152"/>
      <c r="E43" s="152">
        <f t="shared" si="2"/>
        <v>1</v>
      </c>
      <c r="F43" s="61" t="s">
        <v>41</v>
      </c>
      <c r="G43" s="65">
        <v>1</v>
      </c>
      <c r="H43" s="65">
        <v>1</v>
      </c>
      <c r="I43" s="153"/>
      <c r="J43" s="153"/>
      <c r="K43" s="153"/>
      <c r="L43" s="154"/>
      <c r="M43" s="153"/>
      <c r="N43" s="154"/>
      <c r="O43" s="153"/>
      <c r="P43" s="154"/>
      <c r="Q43" s="227"/>
      <c r="R43" s="223">
        <v>1</v>
      </c>
      <c r="S43" s="153"/>
      <c r="T43" s="154"/>
      <c r="U43" s="58"/>
      <c r="V43" s="224"/>
      <c r="W43" s="155" t="s">
        <v>208</v>
      </c>
      <c r="X43" s="225"/>
      <c r="Y43" s="58"/>
      <c r="Z43" s="56" t="s">
        <v>146</v>
      </c>
    </row>
    <row r="44" spans="1:26" ht="60">
      <c r="A44" s="61" t="s">
        <v>142</v>
      </c>
      <c r="B44" s="64" t="s">
        <v>251</v>
      </c>
      <c r="C44" s="61" t="s">
        <v>207</v>
      </c>
      <c r="D44" s="152"/>
      <c r="E44" s="152">
        <f t="shared" si="2"/>
        <v>1</v>
      </c>
      <c r="F44" s="61" t="s">
        <v>41</v>
      </c>
      <c r="G44" s="65">
        <v>1</v>
      </c>
      <c r="H44" s="65">
        <v>1</v>
      </c>
      <c r="I44" s="153"/>
      <c r="J44" s="153"/>
      <c r="K44" s="154"/>
      <c r="L44" s="156"/>
      <c r="M44" s="156"/>
      <c r="N44" s="154"/>
      <c r="O44" s="156"/>
      <c r="P44" s="156"/>
      <c r="Q44" s="154"/>
      <c r="R44" s="154"/>
      <c r="S44" s="156"/>
      <c r="T44" s="223">
        <v>1</v>
      </c>
      <c r="U44" s="58"/>
      <c r="V44" s="224"/>
      <c r="W44" s="155" t="s">
        <v>145</v>
      </c>
      <c r="X44" s="225"/>
      <c r="Y44" s="58"/>
      <c r="Z44" s="56" t="s">
        <v>146</v>
      </c>
    </row>
    <row r="45" spans="1:26" ht="60">
      <c r="A45" s="61" t="s">
        <v>142</v>
      </c>
      <c r="B45" s="64" t="s">
        <v>252</v>
      </c>
      <c r="C45" s="61" t="s">
        <v>207</v>
      </c>
      <c r="D45" s="152"/>
      <c r="E45" s="152">
        <f t="shared" si="2"/>
        <v>1</v>
      </c>
      <c r="F45" s="61" t="s">
        <v>41</v>
      </c>
      <c r="G45" s="65">
        <v>1</v>
      </c>
      <c r="H45" s="65">
        <v>1</v>
      </c>
      <c r="I45" s="153"/>
      <c r="J45" s="153"/>
      <c r="K45" s="154"/>
      <c r="L45" s="156"/>
      <c r="M45" s="156"/>
      <c r="N45" s="154"/>
      <c r="O45" s="156"/>
      <c r="P45" s="156"/>
      <c r="Q45" s="154"/>
      <c r="R45" s="154"/>
      <c r="S45" s="156"/>
      <c r="T45" s="223">
        <v>1</v>
      </c>
      <c r="U45" s="58"/>
      <c r="V45" s="224"/>
      <c r="W45" s="155" t="s">
        <v>145</v>
      </c>
      <c r="X45" s="225"/>
      <c r="Y45" s="58"/>
      <c r="Z45" s="56" t="s">
        <v>146</v>
      </c>
    </row>
    <row r="46" spans="1:26" ht="60">
      <c r="A46" s="61" t="s">
        <v>142</v>
      </c>
      <c r="B46" s="64" t="s">
        <v>253</v>
      </c>
      <c r="C46" s="61" t="s">
        <v>207</v>
      </c>
      <c r="D46" s="152"/>
      <c r="E46" s="152">
        <f t="shared" si="2"/>
        <v>1</v>
      </c>
      <c r="F46" s="61" t="s">
        <v>41</v>
      </c>
      <c r="G46" s="65">
        <v>1</v>
      </c>
      <c r="H46" s="65">
        <v>1</v>
      </c>
      <c r="I46" s="153"/>
      <c r="J46" s="153"/>
      <c r="K46" s="153"/>
      <c r="L46" s="153"/>
      <c r="M46" s="153"/>
      <c r="N46" s="154"/>
      <c r="O46" s="154"/>
      <c r="P46" s="228"/>
      <c r="Q46" s="153"/>
      <c r="R46" s="153"/>
      <c r="S46" s="153"/>
      <c r="T46" s="223">
        <v>1</v>
      </c>
      <c r="U46" s="58"/>
      <c r="V46" s="224"/>
      <c r="W46" s="155" t="s">
        <v>145</v>
      </c>
      <c r="X46" s="225"/>
      <c r="Y46" s="58"/>
      <c r="Z46" s="56" t="s">
        <v>146</v>
      </c>
    </row>
    <row r="47" spans="1:26" ht="60">
      <c r="A47" s="61" t="s">
        <v>142</v>
      </c>
      <c r="B47" s="64" t="s">
        <v>254</v>
      </c>
      <c r="C47" s="61" t="s">
        <v>207</v>
      </c>
      <c r="D47" s="152"/>
      <c r="E47" s="152">
        <f t="shared" si="2"/>
        <v>1</v>
      </c>
      <c r="F47" s="61" t="s">
        <v>41</v>
      </c>
      <c r="G47" s="65">
        <v>1</v>
      </c>
      <c r="H47" s="65">
        <v>1</v>
      </c>
      <c r="I47" s="153"/>
      <c r="J47" s="153"/>
      <c r="K47" s="153"/>
      <c r="L47" s="153"/>
      <c r="M47" s="154"/>
      <c r="N47" s="153"/>
      <c r="O47" s="153"/>
      <c r="P47" s="153"/>
      <c r="Q47" s="153"/>
      <c r="R47" s="153"/>
      <c r="S47" s="223">
        <v>1</v>
      </c>
      <c r="T47" s="156"/>
      <c r="U47" s="58"/>
      <c r="V47" s="224"/>
      <c r="W47" s="155" t="s">
        <v>208</v>
      </c>
      <c r="X47" s="225"/>
      <c r="Y47" s="58"/>
      <c r="Z47" s="56" t="s">
        <v>146</v>
      </c>
    </row>
    <row r="48" spans="1:26" ht="60">
      <c r="A48" s="61" t="s">
        <v>142</v>
      </c>
      <c r="B48" s="64" t="s">
        <v>255</v>
      </c>
      <c r="C48" s="61" t="s">
        <v>207</v>
      </c>
      <c r="D48" s="152"/>
      <c r="E48" s="152">
        <f t="shared" si="2"/>
        <v>1</v>
      </c>
      <c r="F48" s="61" t="s">
        <v>41</v>
      </c>
      <c r="G48" s="65">
        <v>1</v>
      </c>
      <c r="H48" s="65">
        <v>1</v>
      </c>
      <c r="I48" s="153"/>
      <c r="J48" s="153"/>
      <c r="K48" s="153"/>
      <c r="L48" s="153"/>
      <c r="M48" s="154"/>
      <c r="N48" s="153"/>
      <c r="O48" s="153"/>
      <c r="P48" s="153"/>
      <c r="Q48" s="153"/>
      <c r="R48" s="154"/>
      <c r="S48" s="154"/>
      <c r="T48" s="223">
        <v>1</v>
      </c>
      <c r="U48" s="58"/>
      <c r="V48" s="224"/>
      <c r="W48" s="155" t="s">
        <v>145</v>
      </c>
      <c r="X48" s="225"/>
      <c r="Y48" s="58"/>
      <c r="Z48" s="56" t="s">
        <v>146</v>
      </c>
    </row>
    <row r="49" spans="1:26" ht="60">
      <c r="A49" s="61" t="s">
        <v>142</v>
      </c>
      <c r="B49" s="64" t="s">
        <v>256</v>
      </c>
      <c r="C49" s="61" t="s">
        <v>207</v>
      </c>
      <c r="D49" s="152"/>
      <c r="E49" s="152">
        <f t="shared" si="2"/>
        <v>1</v>
      </c>
      <c r="F49" s="61" t="s">
        <v>41</v>
      </c>
      <c r="G49" s="65">
        <v>1</v>
      </c>
      <c r="H49" s="65">
        <v>1</v>
      </c>
      <c r="I49" s="153"/>
      <c r="J49" s="153"/>
      <c r="K49" s="153"/>
      <c r="L49" s="153"/>
      <c r="M49" s="154"/>
      <c r="N49" s="153"/>
      <c r="O49" s="153"/>
      <c r="P49" s="153"/>
      <c r="Q49" s="153"/>
      <c r="R49" s="154"/>
      <c r="S49" s="154"/>
      <c r="T49" s="223">
        <v>1</v>
      </c>
      <c r="U49" s="58"/>
      <c r="V49" s="224"/>
      <c r="W49" s="155" t="s">
        <v>145</v>
      </c>
      <c r="X49" s="225"/>
      <c r="Y49" s="58"/>
      <c r="Z49" s="56" t="s">
        <v>146</v>
      </c>
    </row>
    <row r="50" spans="1:26" ht="60">
      <c r="A50" s="61" t="s">
        <v>142</v>
      </c>
      <c r="B50" s="64" t="s">
        <v>257</v>
      </c>
      <c r="C50" s="61" t="s">
        <v>207</v>
      </c>
      <c r="D50" s="152"/>
      <c r="E50" s="152">
        <f t="shared" si="2"/>
        <v>1</v>
      </c>
      <c r="F50" s="61" t="s">
        <v>41</v>
      </c>
      <c r="G50" s="65">
        <v>1</v>
      </c>
      <c r="H50" s="65">
        <v>1</v>
      </c>
      <c r="I50" s="153"/>
      <c r="J50" s="153"/>
      <c r="K50" s="153"/>
      <c r="L50" s="153"/>
      <c r="M50" s="154"/>
      <c r="N50" s="153"/>
      <c r="O50" s="153"/>
      <c r="P50" s="153"/>
      <c r="Q50" s="153"/>
      <c r="R50" s="154"/>
      <c r="S50" s="154"/>
      <c r="T50" s="223">
        <v>1</v>
      </c>
      <c r="U50" s="58"/>
      <c r="V50" s="224"/>
      <c r="W50" s="155" t="s">
        <v>258</v>
      </c>
      <c r="X50" s="225"/>
      <c r="Y50" s="58"/>
      <c r="Z50" s="56" t="s">
        <v>146</v>
      </c>
    </row>
    <row r="51" spans="1:26" ht="60">
      <c r="A51" s="61" t="s">
        <v>142</v>
      </c>
      <c r="B51" s="64" t="s">
        <v>259</v>
      </c>
      <c r="C51" s="61" t="s">
        <v>207</v>
      </c>
      <c r="D51" s="152"/>
      <c r="E51" s="152">
        <f t="shared" si="2"/>
        <v>1</v>
      </c>
      <c r="F51" s="61" t="s">
        <v>41</v>
      </c>
      <c r="G51" s="65">
        <v>1</v>
      </c>
      <c r="H51" s="65">
        <v>1</v>
      </c>
      <c r="I51" s="153"/>
      <c r="J51" s="153"/>
      <c r="K51" s="153"/>
      <c r="L51" s="153"/>
      <c r="M51" s="154"/>
      <c r="N51" s="153"/>
      <c r="O51" s="153"/>
      <c r="P51" s="153"/>
      <c r="Q51" s="153"/>
      <c r="R51" s="154"/>
      <c r="S51" s="154"/>
      <c r="T51" s="223">
        <v>1</v>
      </c>
      <c r="U51" s="58"/>
      <c r="V51" s="224"/>
      <c r="W51" s="155" t="s">
        <v>145</v>
      </c>
      <c r="X51" s="225"/>
      <c r="Y51" s="58"/>
      <c r="Z51" s="56" t="s">
        <v>146</v>
      </c>
    </row>
    <row r="52" spans="1:26" ht="60">
      <c r="A52" s="61" t="s">
        <v>142</v>
      </c>
      <c r="B52" s="64" t="s">
        <v>260</v>
      </c>
      <c r="C52" s="61" t="s">
        <v>207</v>
      </c>
      <c r="D52" s="152"/>
      <c r="E52" s="152">
        <f t="shared" si="2"/>
        <v>1</v>
      </c>
      <c r="F52" s="61" t="s">
        <v>41</v>
      </c>
      <c r="G52" s="65">
        <v>1</v>
      </c>
      <c r="H52" s="65">
        <v>1</v>
      </c>
      <c r="I52" s="153"/>
      <c r="J52" s="153"/>
      <c r="K52" s="153"/>
      <c r="L52" s="153"/>
      <c r="M52" s="154"/>
      <c r="N52" s="153"/>
      <c r="O52" s="153"/>
      <c r="P52" s="153"/>
      <c r="Q52" s="153"/>
      <c r="R52" s="154"/>
      <c r="S52" s="153"/>
      <c r="T52" s="223">
        <v>1</v>
      </c>
      <c r="U52" s="58"/>
      <c r="V52" s="224"/>
      <c r="W52" s="155" t="s">
        <v>208</v>
      </c>
      <c r="X52" s="225"/>
      <c r="Y52" s="58"/>
      <c r="Z52" s="56" t="s">
        <v>146</v>
      </c>
    </row>
    <row r="53" spans="1:26" ht="60">
      <c r="A53" s="61" t="s">
        <v>142</v>
      </c>
      <c r="B53" s="64" t="s">
        <v>261</v>
      </c>
      <c r="C53" s="61" t="s">
        <v>207</v>
      </c>
      <c r="D53" s="152"/>
      <c r="E53" s="152">
        <f t="shared" si="2"/>
        <v>1</v>
      </c>
      <c r="F53" s="61" t="s">
        <v>41</v>
      </c>
      <c r="G53" s="65">
        <v>1</v>
      </c>
      <c r="H53" s="65">
        <v>1</v>
      </c>
      <c r="I53" s="153"/>
      <c r="J53" s="153"/>
      <c r="K53" s="153"/>
      <c r="L53" s="153"/>
      <c r="M53" s="154"/>
      <c r="N53" s="153"/>
      <c r="O53" s="153"/>
      <c r="P53" s="153"/>
      <c r="Q53" s="153"/>
      <c r="R53" s="154"/>
      <c r="S53" s="153"/>
      <c r="T53" s="223">
        <v>1</v>
      </c>
      <c r="U53" s="58"/>
      <c r="V53" s="224"/>
      <c r="W53" s="155" t="s">
        <v>208</v>
      </c>
      <c r="X53" s="225"/>
      <c r="Y53" s="58"/>
      <c r="Z53" s="56" t="s">
        <v>146</v>
      </c>
    </row>
    <row r="54" spans="1:26" ht="60">
      <c r="A54" s="61" t="s">
        <v>142</v>
      </c>
      <c r="B54" s="64" t="s">
        <v>262</v>
      </c>
      <c r="C54" s="61" t="s">
        <v>207</v>
      </c>
      <c r="D54" s="152"/>
      <c r="E54" s="152">
        <f t="shared" si="2"/>
        <v>1</v>
      </c>
      <c r="F54" s="61" t="s">
        <v>41</v>
      </c>
      <c r="G54" s="65">
        <v>1</v>
      </c>
      <c r="H54" s="65">
        <v>1</v>
      </c>
      <c r="I54" s="153"/>
      <c r="J54" s="153"/>
      <c r="K54" s="153"/>
      <c r="L54" s="153"/>
      <c r="M54" s="153"/>
      <c r="N54" s="153"/>
      <c r="O54" s="154"/>
      <c r="P54" s="154"/>
      <c r="Q54" s="153"/>
      <c r="R54" s="153"/>
      <c r="S54" s="153"/>
      <c r="T54" s="223">
        <v>1</v>
      </c>
      <c r="U54" s="58"/>
      <c r="V54" s="224"/>
      <c r="W54" s="155" t="s">
        <v>214</v>
      </c>
      <c r="X54" s="225"/>
      <c r="Y54" s="58"/>
      <c r="Z54" s="56" t="s">
        <v>146</v>
      </c>
    </row>
    <row r="55" spans="1:26" ht="60">
      <c r="A55" s="61" t="s">
        <v>142</v>
      </c>
      <c r="B55" s="64" t="s">
        <v>263</v>
      </c>
      <c r="C55" s="61" t="s">
        <v>207</v>
      </c>
      <c r="D55" s="152"/>
      <c r="E55" s="152">
        <f t="shared" si="2"/>
        <v>1</v>
      </c>
      <c r="F55" s="61" t="s">
        <v>41</v>
      </c>
      <c r="G55" s="65">
        <v>1</v>
      </c>
      <c r="H55" s="65">
        <v>1</v>
      </c>
      <c r="I55" s="153"/>
      <c r="J55" s="153"/>
      <c r="K55" s="153"/>
      <c r="L55" s="153"/>
      <c r="M55" s="153"/>
      <c r="N55" s="153"/>
      <c r="O55" s="154"/>
      <c r="P55" s="154"/>
      <c r="Q55" s="153"/>
      <c r="R55" s="153"/>
      <c r="S55" s="153"/>
      <c r="T55" s="223">
        <v>1</v>
      </c>
      <c r="U55" s="58"/>
      <c r="V55" s="224"/>
      <c r="W55" s="155" t="s">
        <v>208</v>
      </c>
      <c r="X55" s="225"/>
      <c r="Y55" s="58"/>
      <c r="Z55" s="56" t="s">
        <v>146</v>
      </c>
    </row>
    <row r="56" spans="1:26" ht="60">
      <c r="A56" s="61" t="s">
        <v>142</v>
      </c>
      <c r="B56" s="64" t="s">
        <v>264</v>
      </c>
      <c r="C56" s="61" t="s">
        <v>207</v>
      </c>
      <c r="D56" s="152"/>
      <c r="E56" s="152">
        <f t="shared" si="2"/>
        <v>2</v>
      </c>
      <c r="F56" s="61" t="s">
        <v>41</v>
      </c>
      <c r="G56" s="65">
        <v>2</v>
      </c>
      <c r="H56" s="65">
        <v>2</v>
      </c>
      <c r="I56" s="153"/>
      <c r="J56" s="153"/>
      <c r="K56" s="153"/>
      <c r="L56" s="153"/>
      <c r="M56" s="153"/>
      <c r="N56" s="223">
        <v>1</v>
      </c>
      <c r="O56" s="154"/>
      <c r="P56" s="154"/>
      <c r="Q56" s="153"/>
      <c r="R56" s="153"/>
      <c r="S56" s="153"/>
      <c r="T56" s="223">
        <v>1</v>
      </c>
      <c r="U56" s="58"/>
      <c r="V56" s="224"/>
      <c r="W56" s="155" t="s">
        <v>208</v>
      </c>
      <c r="X56" s="225"/>
      <c r="Y56" s="58"/>
      <c r="Z56" s="56" t="s">
        <v>146</v>
      </c>
    </row>
    <row r="57" spans="1:26" ht="60">
      <c r="A57" s="61" t="s">
        <v>142</v>
      </c>
      <c r="B57" s="64" t="s">
        <v>265</v>
      </c>
      <c r="C57" s="61" t="s">
        <v>207</v>
      </c>
      <c r="D57" s="152"/>
      <c r="E57" s="152">
        <f t="shared" si="2"/>
        <v>2</v>
      </c>
      <c r="F57" s="61" t="s">
        <v>41</v>
      </c>
      <c r="G57" s="65">
        <v>2</v>
      </c>
      <c r="H57" s="65">
        <v>2</v>
      </c>
      <c r="I57" s="153"/>
      <c r="J57" s="153"/>
      <c r="K57" s="153"/>
      <c r="L57" s="153"/>
      <c r="M57" s="153"/>
      <c r="N57" s="223">
        <v>1</v>
      </c>
      <c r="O57" s="154"/>
      <c r="P57" s="154"/>
      <c r="Q57" s="153"/>
      <c r="R57" s="153"/>
      <c r="S57" s="153"/>
      <c r="T57" s="223">
        <v>1</v>
      </c>
      <c r="U57" s="58"/>
      <c r="V57" s="224"/>
      <c r="W57" s="155" t="s">
        <v>208</v>
      </c>
      <c r="X57" s="225"/>
      <c r="Y57" s="58"/>
      <c r="Z57" s="56" t="s">
        <v>146</v>
      </c>
    </row>
    <row r="58" spans="1:26" ht="60">
      <c r="A58" s="61" t="s">
        <v>142</v>
      </c>
      <c r="B58" s="64" t="s">
        <v>266</v>
      </c>
      <c r="C58" s="61" t="s">
        <v>207</v>
      </c>
      <c r="D58" s="152"/>
      <c r="E58" s="152">
        <f t="shared" si="2"/>
        <v>2</v>
      </c>
      <c r="F58" s="61" t="s">
        <v>41</v>
      </c>
      <c r="G58" s="65">
        <v>2</v>
      </c>
      <c r="H58" s="65">
        <v>2</v>
      </c>
      <c r="I58" s="153"/>
      <c r="J58" s="153"/>
      <c r="K58" s="153"/>
      <c r="L58" s="153"/>
      <c r="M58" s="153"/>
      <c r="N58" s="223">
        <v>1</v>
      </c>
      <c r="O58" s="154"/>
      <c r="P58" s="154"/>
      <c r="Q58" s="153"/>
      <c r="R58" s="153"/>
      <c r="S58" s="153"/>
      <c r="T58" s="223">
        <v>1</v>
      </c>
      <c r="U58" s="58"/>
      <c r="V58" s="224"/>
      <c r="W58" s="155" t="s">
        <v>219</v>
      </c>
      <c r="X58" s="225"/>
      <c r="Y58" s="58"/>
      <c r="Z58" s="56" t="s">
        <v>146</v>
      </c>
    </row>
    <row r="59" spans="1:26" ht="60">
      <c r="A59" s="61" t="s">
        <v>142</v>
      </c>
      <c r="B59" s="64" t="s">
        <v>267</v>
      </c>
      <c r="C59" s="61" t="s">
        <v>207</v>
      </c>
      <c r="D59" s="152"/>
      <c r="E59" s="152">
        <f t="shared" si="2"/>
        <v>2</v>
      </c>
      <c r="F59" s="61" t="s">
        <v>41</v>
      </c>
      <c r="G59" s="65">
        <v>2</v>
      </c>
      <c r="H59" s="65">
        <v>2</v>
      </c>
      <c r="I59" s="153"/>
      <c r="J59" s="153"/>
      <c r="K59" s="153"/>
      <c r="L59" s="153"/>
      <c r="M59" s="153"/>
      <c r="N59" s="223">
        <v>1</v>
      </c>
      <c r="O59" s="154"/>
      <c r="P59" s="154"/>
      <c r="Q59" s="153"/>
      <c r="R59" s="153"/>
      <c r="S59" s="153"/>
      <c r="T59" s="223">
        <v>1</v>
      </c>
      <c r="U59" s="58"/>
      <c r="V59" s="224"/>
      <c r="W59" s="155" t="s">
        <v>208</v>
      </c>
      <c r="X59" s="225"/>
      <c r="Y59" s="58"/>
      <c r="Z59" s="56" t="s">
        <v>146</v>
      </c>
    </row>
    <row r="60" spans="1:26" ht="60">
      <c r="A60" s="61" t="s">
        <v>142</v>
      </c>
      <c r="B60" s="64" t="s">
        <v>268</v>
      </c>
      <c r="C60" s="61" t="s">
        <v>207</v>
      </c>
      <c r="D60" s="152"/>
      <c r="E60" s="152">
        <f t="shared" si="2"/>
        <v>2</v>
      </c>
      <c r="F60" s="61" t="s">
        <v>41</v>
      </c>
      <c r="G60" s="65">
        <v>2</v>
      </c>
      <c r="H60" s="65">
        <v>2</v>
      </c>
      <c r="I60" s="153"/>
      <c r="J60" s="153"/>
      <c r="K60" s="153"/>
      <c r="L60" s="153"/>
      <c r="M60" s="153"/>
      <c r="N60" s="223">
        <v>1</v>
      </c>
      <c r="O60" s="154"/>
      <c r="P60" s="154"/>
      <c r="Q60" s="153"/>
      <c r="R60" s="153"/>
      <c r="S60" s="153"/>
      <c r="T60" s="223">
        <v>1</v>
      </c>
      <c r="U60" s="58"/>
      <c r="V60" s="224"/>
      <c r="W60" s="155" t="s">
        <v>208</v>
      </c>
      <c r="X60" s="225"/>
      <c r="Y60" s="58"/>
      <c r="Z60" s="56" t="s">
        <v>146</v>
      </c>
    </row>
    <row r="61" spans="1:26" ht="60">
      <c r="A61" s="61" t="s">
        <v>142</v>
      </c>
      <c r="B61" s="64" t="s">
        <v>269</v>
      </c>
      <c r="C61" s="61" t="s">
        <v>207</v>
      </c>
      <c r="D61" s="152"/>
      <c r="E61" s="152">
        <f t="shared" si="2"/>
        <v>2</v>
      </c>
      <c r="F61" s="61" t="s">
        <v>41</v>
      </c>
      <c r="G61" s="65">
        <v>2</v>
      </c>
      <c r="H61" s="65">
        <v>2</v>
      </c>
      <c r="I61" s="153"/>
      <c r="J61" s="153"/>
      <c r="K61" s="153"/>
      <c r="L61" s="153"/>
      <c r="M61" s="153"/>
      <c r="N61" s="223">
        <v>1</v>
      </c>
      <c r="O61" s="154"/>
      <c r="P61" s="154"/>
      <c r="Q61" s="153"/>
      <c r="R61" s="153"/>
      <c r="S61" s="153"/>
      <c r="T61" s="223">
        <v>1</v>
      </c>
      <c r="U61" s="58" t="s">
        <v>270</v>
      </c>
      <c r="V61" s="224"/>
      <c r="W61" s="155" t="s">
        <v>208</v>
      </c>
      <c r="X61" s="225"/>
      <c r="Y61" s="58"/>
      <c r="Z61" s="56" t="s">
        <v>146</v>
      </c>
    </row>
    <row r="62" spans="1:26" ht="225">
      <c r="A62" s="61" t="s">
        <v>142</v>
      </c>
      <c r="B62" s="64" t="s">
        <v>271</v>
      </c>
      <c r="C62" s="61" t="s">
        <v>207</v>
      </c>
      <c r="D62" s="152"/>
      <c r="E62" s="152">
        <f t="shared" si="2"/>
        <v>4</v>
      </c>
      <c r="F62" s="61" t="s">
        <v>41</v>
      </c>
      <c r="G62" s="65">
        <v>4</v>
      </c>
      <c r="H62" s="65">
        <v>4</v>
      </c>
      <c r="I62" s="153"/>
      <c r="J62" s="153"/>
      <c r="K62" s="223">
        <v>1</v>
      </c>
      <c r="L62" s="153"/>
      <c r="M62" s="154"/>
      <c r="N62" s="223">
        <v>1</v>
      </c>
      <c r="O62" s="153"/>
      <c r="P62" s="153"/>
      <c r="Q62" s="223">
        <v>1</v>
      </c>
      <c r="R62" s="154"/>
      <c r="S62" s="153"/>
      <c r="T62" s="223">
        <v>1</v>
      </c>
      <c r="U62" s="58"/>
      <c r="V62" s="383">
        <v>1</v>
      </c>
      <c r="W62" s="155" t="s">
        <v>272</v>
      </c>
      <c r="X62" s="384" t="s">
        <v>273</v>
      </c>
      <c r="Y62" s="61" t="s">
        <v>197</v>
      </c>
      <c r="Z62" s="56" t="s">
        <v>146</v>
      </c>
    </row>
    <row r="63" spans="1:26" ht="120">
      <c r="A63" s="61" t="s">
        <v>142</v>
      </c>
      <c r="B63" s="64" t="s">
        <v>274</v>
      </c>
      <c r="C63" s="61" t="s">
        <v>207</v>
      </c>
      <c r="D63" s="152"/>
      <c r="E63" s="152">
        <f t="shared" si="2"/>
        <v>4</v>
      </c>
      <c r="F63" s="61" t="s">
        <v>41</v>
      </c>
      <c r="G63" s="65">
        <v>4</v>
      </c>
      <c r="H63" s="65">
        <v>4</v>
      </c>
      <c r="I63" s="153"/>
      <c r="J63" s="153"/>
      <c r="K63" s="223">
        <v>1</v>
      </c>
      <c r="L63" s="153"/>
      <c r="M63" s="154"/>
      <c r="N63" s="223">
        <v>1</v>
      </c>
      <c r="O63" s="153"/>
      <c r="P63" s="153"/>
      <c r="Q63" s="223">
        <v>1</v>
      </c>
      <c r="R63" s="154"/>
      <c r="S63" s="153"/>
      <c r="T63" s="223">
        <v>1</v>
      </c>
      <c r="U63" s="58"/>
      <c r="V63" s="383">
        <v>1</v>
      </c>
      <c r="W63" s="155" t="s">
        <v>275</v>
      </c>
      <c r="X63" s="386" t="s">
        <v>276</v>
      </c>
      <c r="Y63" s="61" t="s">
        <v>197</v>
      </c>
      <c r="Z63" s="56" t="s">
        <v>146</v>
      </c>
    </row>
    <row r="64" spans="1:26" ht="120">
      <c r="A64" s="61" t="s">
        <v>142</v>
      </c>
      <c r="B64" s="64" t="s">
        <v>277</v>
      </c>
      <c r="C64" s="61" t="s">
        <v>207</v>
      </c>
      <c r="D64" s="152"/>
      <c r="E64" s="152">
        <f t="shared" si="2"/>
        <v>4</v>
      </c>
      <c r="F64" s="61" t="s">
        <v>41</v>
      </c>
      <c r="G64" s="65">
        <v>4</v>
      </c>
      <c r="H64" s="65">
        <v>4</v>
      </c>
      <c r="I64" s="153"/>
      <c r="J64" s="153"/>
      <c r="K64" s="223">
        <v>1</v>
      </c>
      <c r="L64" s="153"/>
      <c r="M64" s="154"/>
      <c r="N64" s="223">
        <v>1</v>
      </c>
      <c r="O64" s="153"/>
      <c r="P64" s="153"/>
      <c r="Q64" s="223">
        <v>1</v>
      </c>
      <c r="R64" s="154"/>
      <c r="S64" s="153"/>
      <c r="T64" s="223">
        <v>1</v>
      </c>
      <c r="U64" s="58"/>
      <c r="V64" s="383">
        <v>1</v>
      </c>
      <c r="W64" s="155" t="s">
        <v>278</v>
      </c>
      <c r="X64" s="386" t="s">
        <v>279</v>
      </c>
      <c r="Y64" s="61" t="s">
        <v>197</v>
      </c>
      <c r="Z64" s="56" t="s">
        <v>146</v>
      </c>
    </row>
    <row r="65" spans="1:26" ht="120">
      <c r="A65" s="61" t="s">
        <v>142</v>
      </c>
      <c r="B65" s="64" t="s">
        <v>280</v>
      </c>
      <c r="C65" s="61" t="s">
        <v>207</v>
      </c>
      <c r="D65" s="152"/>
      <c r="E65" s="152">
        <f t="shared" si="2"/>
        <v>4</v>
      </c>
      <c r="F65" s="61" t="s">
        <v>41</v>
      </c>
      <c r="G65" s="65">
        <v>4</v>
      </c>
      <c r="H65" s="65">
        <v>4</v>
      </c>
      <c r="I65" s="153"/>
      <c r="J65" s="153"/>
      <c r="K65" s="223">
        <v>1</v>
      </c>
      <c r="L65" s="153"/>
      <c r="M65" s="154"/>
      <c r="N65" s="223">
        <v>1</v>
      </c>
      <c r="O65" s="153"/>
      <c r="P65" s="153"/>
      <c r="Q65" s="223">
        <v>1</v>
      </c>
      <c r="R65" s="154"/>
      <c r="S65" s="153"/>
      <c r="T65" s="223">
        <v>1</v>
      </c>
      <c r="U65" s="58"/>
      <c r="V65" s="383">
        <v>1</v>
      </c>
      <c r="W65" s="155" t="s">
        <v>281</v>
      </c>
      <c r="X65" s="384" t="s">
        <v>282</v>
      </c>
      <c r="Y65" s="61" t="s">
        <v>197</v>
      </c>
      <c r="Z65" s="56" t="s">
        <v>146</v>
      </c>
    </row>
    <row r="66" spans="1:26" ht="300">
      <c r="A66" s="61" t="s">
        <v>142</v>
      </c>
      <c r="B66" s="64" t="s">
        <v>283</v>
      </c>
      <c r="C66" s="61" t="s">
        <v>207</v>
      </c>
      <c r="D66" s="152"/>
      <c r="E66" s="152">
        <f t="shared" si="2"/>
        <v>4</v>
      </c>
      <c r="F66" s="61" t="s">
        <v>41</v>
      </c>
      <c r="G66" s="65">
        <v>4</v>
      </c>
      <c r="H66" s="65">
        <v>4</v>
      </c>
      <c r="I66" s="153"/>
      <c r="J66" s="153"/>
      <c r="K66" s="223">
        <v>1</v>
      </c>
      <c r="L66" s="153"/>
      <c r="M66" s="154"/>
      <c r="N66" s="223">
        <v>1</v>
      </c>
      <c r="O66" s="153"/>
      <c r="P66" s="153"/>
      <c r="Q66" s="223">
        <v>1</v>
      </c>
      <c r="R66" s="154"/>
      <c r="S66" s="153"/>
      <c r="T66" s="223">
        <v>1</v>
      </c>
      <c r="U66" s="58"/>
      <c r="V66" s="383">
        <v>1</v>
      </c>
      <c r="W66" s="155" t="s">
        <v>284</v>
      </c>
      <c r="X66" s="384" t="s">
        <v>285</v>
      </c>
      <c r="Y66" s="61" t="s">
        <v>197</v>
      </c>
      <c r="Z66" s="56" t="s">
        <v>146</v>
      </c>
    </row>
    <row r="67" spans="1:26" ht="166.5" customHeight="1">
      <c r="A67" s="61" t="s">
        <v>142</v>
      </c>
      <c r="B67" s="64" t="s">
        <v>286</v>
      </c>
      <c r="C67" s="61" t="s">
        <v>207</v>
      </c>
      <c r="D67" s="152"/>
      <c r="E67" s="152">
        <f t="shared" si="2"/>
        <v>4</v>
      </c>
      <c r="F67" s="61" t="s">
        <v>41</v>
      </c>
      <c r="G67" s="65">
        <v>4</v>
      </c>
      <c r="H67" s="65">
        <v>4</v>
      </c>
      <c r="I67" s="153"/>
      <c r="J67" s="153"/>
      <c r="K67" s="223">
        <v>1</v>
      </c>
      <c r="L67" s="153"/>
      <c r="M67" s="154"/>
      <c r="N67" s="223">
        <v>1</v>
      </c>
      <c r="O67" s="153"/>
      <c r="P67" s="153"/>
      <c r="Q67" s="223">
        <v>1</v>
      </c>
      <c r="R67" s="154"/>
      <c r="S67" s="153"/>
      <c r="T67" s="223">
        <v>1</v>
      </c>
      <c r="U67" s="58"/>
      <c r="V67" s="383">
        <v>1</v>
      </c>
      <c r="W67" s="155" t="s">
        <v>287</v>
      </c>
      <c r="X67" s="384" t="s">
        <v>288</v>
      </c>
      <c r="Y67" s="61" t="s">
        <v>197</v>
      </c>
      <c r="Z67" s="56" t="s">
        <v>146</v>
      </c>
    </row>
    <row r="68" spans="1:26" ht="134.25" customHeight="1">
      <c r="A68" s="61" t="s">
        <v>142</v>
      </c>
      <c r="B68" s="64" t="s">
        <v>289</v>
      </c>
      <c r="C68" s="61" t="s">
        <v>207</v>
      </c>
      <c r="D68" s="152"/>
      <c r="E68" s="152">
        <f t="shared" si="2"/>
        <v>4</v>
      </c>
      <c r="F68" s="61" t="s">
        <v>41</v>
      </c>
      <c r="G68" s="65">
        <v>4</v>
      </c>
      <c r="H68" s="65">
        <v>4</v>
      </c>
      <c r="I68" s="153"/>
      <c r="J68" s="153"/>
      <c r="K68" s="223">
        <v>1</v>
      </c>
      <c r="L68" s="153"/>
      <c r="M68" s="154"/>
      <c r="N68" s="223">
        <v>1</v>
      </c>
      <c r="O68" s="153"/>
      <c r="P68" s="153"/>
      <c r="Q68" s="223">
        <v>1</v>
      </c>
      <c r="R68" s="154"/>
      <c r="S68" s="153"/>
      <c r="T68" s="223">
        <v>1</v>
      </c>
      <c r="U68" s="58"/>
      <c r="V68" s="383">
        <v>1</v>
      </c>
      <c r="W68" s="385" t="s">
        <v>290</v>
      </c>
      <c r="X68" s="384" t="s">
        <v>291</v>
      </c>
      <c r="Y68" s="61" t="s">
        <v>197</v>
      </c>
      <c r="Z68" s="56" t="s">
        <v>146</v>
      </c>
    </row>
    <row r="69" spans="1:26" ht="142.5" customHeight="1">
      <c r="A69" s="61" t="s">
        <v>142</v>
      </c>
      <c r="B69" s="64" t="s">
        <v>292</v>
      </c>
      <c r="C69" s="61" t="s">
        <v>207</v>
      </c>
      <c r="D69" s="152"/>
      <c r="E69" s="152">
        <f t="shared" si="2"/>
        <v>4</v>
      </c>
      <c r="F69" s="61" t="s">
        <v>41</v>
      </c>
      <c r="G69" s="65">
        <v>4</v>
      </c>
      <c r="H69" s="65">
        <v>4</v>
      </c>
      <c r="I69" s="153"/>
      <c r="J69" s="153"/>
      <c r="K69" s="223">
        <v>1</v>
      </c>
      <c r="L69" s="153"/>
      <c r="M69" s="154"/>
      <c r="N69" s="223">
        <v>1</v>
      </c>
      <c r="O69" s="153"/>
      <c r="P69" s="153"/>
      <c r="Q69" s="223">
        <v>1</v>
      </c>
      <c r="R69" s="154"/>
      <c r="S69" s="153"/>
      <c r="T69" s="223">
        <v>1</v>
      </c>
      <c r="U69" s="58"/>
      <c r="V69" s="383">
        <v>1</v>
      </c>
      <c r="W69" s="385" t="s">
        <v>293</v>
      </c>
      <c r="X69" s="384" t="s">
        <v>294</v>
      </c>
      <c r="Y69" s="61" t="s">
        <v>197</v>
      </c>
      <c r="Z69" s="56" t="s">
        <v>146</v>
      </c>
    </row>
    <row r="70" spans="1:26" ht="135.75" customHeight="1">
      <c r="A70" s="61" t="s">
        <v>142</v>
      </c>
      <c r="B70" s="64" t="s">
        <v>295</v>
      </c>
      <c r="C70" s="61" t="s">
        <v>207</v>
      </c>
      <c r="D70" s="152"/>
      <c r="E70" s="152">
        <f t="shared" si="2"/>
        <v>4</v>
      </c>
      <c r="F70" s="61" t="s">
        <v>41</v>
      </c>
      <c r="G70" s="65">
        <v>4</v>
      </c>
      <c r="H70" s="65">
        <v>4</v>
      </c>
      <c r="I70" s="153"/>
      <c r="J70" s="153"/>
      <c r="K70" s="223">
        <v>1</v>
      </c>
      <c r="L70" s="153"/>
      <c r="M70" s="154"/>
      <c r="N70" s="223">
        <v>1</v>
      </c>
      <c r="O70" s="153"/>
      <c r="P70" s="153"/>
      <c r="Q70" s="223">
        <v>1</v>
      </c>
      <c r="R70" s="154"/>
      <c r="S70" s="153"/>
      <c r="T70" s="223">
        <v>1</v>
      </c>
      <c r="U70" s="360"/>
      <c r="V70" s="383">
        <v>1</v>
      </c>
      <c r="W70" s="155" t="s">
        <v>293</v>
      </c>
      <c r="X70" s="384" t="s">
        <v>296</v>
      </c>
      <c r="Y70" s="61" t="s">
        <v>197</v>
      </c>
      <c r="Z70" s="56" t="s">
        <v>146</v>
      </c>
    </row>
    <row r="71" spans="1:26" ht="30.6" customHeight="1">
      <c r="A71" s="61"/>
      <c r="B71" s="64"/>
      <c r="C71" s="63"/>
      <c r="D71" s="66"/>
      <c r="E71" s="66"/>
      <c r="F71" s="63"/>
      <c r="G71" s="67"/>
      <c r="H71" s="67"/>
      <c r="I71" s="68"/>
      <c r="J71" s="68"/>
      <c r="K71" s="69"/>
      <c r="L71" s="68"/>
      <c r="M71" s="69"/>
      <c r="N71" s="69"/>
      <c r="O71" s="68"/>
      <c r="P71" s="68"/>
      <c r="Q71" s="69"/>
      <c r="R71" s="69"/>
      <c r="S71" s="68"/>
      <c r="T71" s="69"/>
      <c r="U71" s="60"/>
      <c r="V71" s="60"/>
      <c r="W71" s="62"/>
      <c r="X71" s="60"/>
      <c r="Y71" s="60"/>
      <c r="Z71" s="63"/>
    </row>
    <row r="72" spans="1:26" ht="31.5">
      <c r="A72" s="13" t="s">
        <v>140</v>
      </c>
      <c r="B72" s="387">
        <v>45881</v>
      </c>
    </row>
    <row r="73" spans="1:26" ht="16.5" customHeight="1"/>
    <row r="74" spans="1:26"/>
    <row r="75" spans="1:26"/>
    <row r="76" spans="1:26"/>
    <row r="77" spans="1:26"/>
    <row r="78" spans="1:26"/>
    <row r="79" spans="1:26"/>
    <row r="80" spans="1:26"/>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ht="15" hidden="1" customHeight="1"/>
    <row r="103" customFormat="1" ht="15" hidden="1" customHeight="1"/>
    <row r="104" customFormat="1" ht="15" hidden="1" customHeight="1"/>
    <row r="105" customFormat="1" ht="15" hidden="1" customHeight="1"/>
    <row r="106" customFormat="1" ht="15" hidden="1" customHeight="1"/>
    <row r="107" customFormat="1" ht="15" hidden="1" customHeight="1"/>
  </sheetData>
  <autoFilter ref="A7:Z70" xr:uid="{91CA1DE6-5548-4857-9356-023E0FE2B184}"/>
  <mergeCells count="20">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disablePrompts="1" count="4">
    <dataValidation allowBlank="1" showErrorMessage="1" promptTitle="Variable 1" prompt="Digite aqui el Valor de la Variable 1" sqref="D10 B35 D15:D37 D39:D71" xr:uid="{395EE062-47C1-42C2-93CC-9BF6BEEEFA3F}"/>
    <dataValidation operator="lessThan" allowBlank="1" showInputMessage="1" showErrorMessage="1" sqref="Z2:Z3 B1:B2 Y3" xr:uid="{BCBED733-6110-4DC3-9D2E-C929FA23B959}"/>
    <dataValidation type="decimal" operator="lessThan" showInputMessage="1" sqref="Z1" xr:uid="{56D14065-C6F1-4F26-881F-4AE687ECCC39}">
      <formula1>0</formula1>
    </dataValidation>
    <dataValidation type="decimal" operator="lessThan" allowBlank="1" showInputMessage="1" showErrorMessage="1" sqref="Y1:Y2" xr:uid="{0908C096-0718-4F16-9A82-5C52A8F8FF35}">
      <formula1>0</formula1>
    </dataValidation>
  </dataValidations>
  <pageMargins left="0.7" right="0.7" top="0.75" bottom="0.75" header="0.3" footer="0.3"/>
  <pageSetup scale="2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56B7-8262-44F1-AEB7-AF6F26454ED7}">
  <sheetPr>
    <tabColor rgb="FF00B050"/>
  </sheetPr>
  <dimension ref="A1:Z109"/>
  <sheetViews>
    <sheetView zoomScale="70" zoomScaleNormal="70" workbookViewId="0">
      <selection sqref="A1:A3"/>
    </sheetView>
  </sheetViews>
  <sheetFormatPr baseColWidth="10" defaultColWidth="0" defaultRowHeight="15" customHeight="1" zeroHeight="1"/>
  <cols>
    <col min="1" max="1" width="38.85546875" style="63" customWidth="1"/>
    <col min="2" max="2" width="31.140625" customWidth="1"/>
    <col min="3" max="3" width="20.85546875" customWidth="1"/>
    <col min="4" max="4" width="21.28515625" customWidth="1"/>
    <col min="5" max="5" width="25.7109375" customWidth="1"/>
    <col min="6" max="6" width="17.710937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28515625" customWidth="1"/>
    <col min="23" max="23" width="25.7109375" customWidth="1"/>
    <col min="24" max="24" width="38.140625" customWidth="1"/>
    <col min="25" max="25" width="36.5703125" customWidth="1"/>
    <col min="26" max="26" width="22.5703125" customWidth="1"/>
    <col min="27" max="16384" width="11.42578125" hidden="1"/>
  </cols>
  <sheetData>
    <row r="1" spans="1:26" ht="27" customHeight="1">
      <c r="A1" s="625"/>
      <c r="B1" s="628" t="s">
        <v>0</v>
      </c>
      <c r="C1" s="629"/>
      <c r="D1" s="629"/>
      <c r="E1" s="629"/>
      <c r="F1" s="629"/>
      <c r="G1" s="629"/>
      <c r="H1" s="629"/>
      <c r="I1" s="629"/>
      <c r="J1" s="629"/>
      <c r="K1" s="629"/>
      <c r="L1" s="629"/>
      <c r="M1" s="629"/>
      <c r="N1" s="629"/>
      <c r="O1" s="629"/>
      <c r="P1" s="629"/>
      <c r="Q1" s="629"/>
      <c r="R1" s="629"/>
      <c r="S1" s="629"/>
      <c r="T1" s="629"/>
      <c r="U1" s="629"/>
      <c r="V1" s="629"/>
      <c r="W1" s="629"/>
      <c r="X1" s="630"/>
      <c r="Y1" s="229" t="s">
        <v>1</v>
      </c>
      <c r="Z1" s="230" t="s">
        <v>2</v>
      </c>
    </row>
    <row r="2" spans="1:26" ht="21" customHeight="1">
      <c r="A2" s="626"/>
      <c r="B2" s="631" t="s">
        <v>3</v>
      </c>
      <c r="C2" s="632"/>
      <c r="D2" s="632"/>
      <c r="E2" s="632"/>
      <c r="F2" s="632"/>
      <c r="G2" s="632"/>
      <c r="H2" s="632"/>
      <c r="I2" s="632"/>
      <c r="J2" s="632"/>
      <c r="K2" s="632"/>
      <c r="L2" s="632"/>
      <c r="M2" s="632"/>
      <c r="N2" s="632"/>
      <c r="O2" s="632"/>
      <c r="P2" s="632"/>
      <c r="Q2" s="632"/>
      <c r="R2" s="632"/>
      <c r="S2" s="632"/>
      <c r="T2" s="632"/>
      <c r="U2" s="632"/>
      <c r="V2" s="632"/>
      <c r="W2" s="632"/>
      <c r="X2" s="633"/>
      <c r="Y2" s="231" t="s">
        <v>4</v>
      </c>
      <c r="Z2" s="232">
        <v>1</v>
      </c>
    </row>
    <row r="3" spans="1:26" ht="24" customHeight="1" thickBot="1">
      <c r="A3" s="627"/>
      <c r="B3" s="628"/>
      <c r="C3" s="629"/>
      <c r="D3" s="629"/>
      <c r="E3" s="629"/>
      <c r="F3" s="629"/>
      <c r="G3" s="629"/>
      <c r="H3" s="629"/>
      <c r="I3" s="629"/>
      <c r="J3" s="629"/>
      <c r="K3" s="629"/>
      <c r="L3" s="629"/>
      <c r="M3" s="629"/>
      <c r="N3" s="629"/>
      <c r="O3" s="629"/>
      <c r="P3" s="629"/>
      <c r="Q3" s="629"/>
      <c r="R3" s="629"/>
      <c r="S3" s="629"/>
      <c r="T3" s="629"/>
      <c r="U3" s="629"/>
      <c r="V3" s="629"/>
      <c r="W3" s="629"/>
      <c r="X3" s="630"/>
      <c r="Y3" s="233" t="s">
        <v>5</v>
      </c>
      <c r="Z3" s="234">
        <v>45077</v>
      </c>
    </row>
    <row r="4" spans="1:26" ht="34.5" customHeight="1" thickBot="1">
      <c r="A4" s="235" t="s">
        <v>6</v>
      </c>
      <c r="B4" s="634" t="s">
        <v>297</v>
      </c>
      <c r="C4" s="635"/>
      <c r="D4" s="635"/>
      <c r="E4" s="635"/>
      <c r="F4" s="635"/>
      <c r="G4" s="635"/>
      <c r="H4" s="635"/>
      <c r="I4" s="635"/>
      <c r="J4" s="635"/>
      <c r="K4" s="635"/>
      <c r="L4" s="635"/>
      <c r="M4" s="635"/>
      <c r="N4" s="635"/>
      <c r="O4" s="635"/>
      <c r="P4" s="635"/>
      <c r="Q4" s="635"/>
      <c r="R4" s="635"/>
      <c r="S4" s="635"/>
      <c r="T4" s="635"/>
      <c r="U4" s="635"/>
      <c r="V4" s="635"/>
      <c r="W4" s="635"/>
      <c r="X4" s="635"/>
      <c r="Y4" s="635"/>
      <c r="Z4" s="636"/>
    </row>
    <row r="5" spans="1:26" ht="30.75" customHeight="1" thickBot="1">
      <c r="A5" s="592" t="s">
        <v>8</v>
      </c>
      <c r="B5" s="592" t="s">
        <v>9</v>
      </c>
      <c r="C5" s="622" t="s">
        <v>10</v>
      </c>
      <c r="D5" s="623"/>
      <c r="E5" s="623"/>
      <c r="F5" s="624"/>
      <c r="G5" s="622" t="s">
        <v>11</v>
      </c>
      <c r="H5" s="623"/>
      <c r="I5" s="623"/>
      <c r="J5" s="623"/>
      <c r="K5" s="623"/>
      <c r="L5" s="623"/>
      <c r="M5" s="623"/>
      <c r="N5" s="623"/>
      <c r="O5" s="623"/>
      <c r="P5" s="623"/>
      <c r="Q5" s="623"/>
      <c r="R5" s="623"/>
      <c r="S5" s="623"/>
      <c r="T5" s="623"/>
      <c r="U5" s="624"/>
      <c r="V5" s="622" t="s">
        <v>12</v>
      </c>
      <c r="W5" s="623"/>
      <c r="X5" s="623"/>
      <c r="Y5" s="624"/>
      <c r="Z5" s="619" t="s">
        <v>13</v>
      </c>
    </row>
    <row r="6" spans="1:26" ht="95.25" customHeight="1" thickBot="1">
      <c r="A6" s="593"/>
      <c r="B6" s="593"/>
      <c r="C6" s="619" t="s">
        <v>14</v>
      </c>
      <c r="D6" s="619" t="s">
        <v>15</v>
      </c>
      <c r="E6" s="619" t="s">
        <v>16</v>
      </c>
      <c r="F6" s="619" t="s">
        <v>17</v>
      </c>
      <c r="G6" s="622" t="s">
        <v>18</v>
      </c>
      <c r="H6" s="624"/>
      <c r="I6" s="622" t="s">
        <v>19</v>
      </c>
      <c r="J6" s="623"/>
      <c r="K6" s="623"/>
      <c r="L6" s="623"/>
      <c r="M6" s="623"/>
      <c r="N6" s="623"/>
      <c r="O6" s="623"/>
      <c r="P6" s="623"/>
      <c r="Q6" s="623"/>
      <c r="R6" s="623"/>
      <c r="S6" s="623"/>
      <c r="T6" s="624"/>
      <c r="U6" s="619" t="s">
        <v>20</v>
      </c>
      <c r="V6" s="620" t="s">
        <v>21</v>
      </c>
      <c r="W6" s="620" t="s">
        <v>22</v>
      </c>
      <c r="X6" s="620" t="s">
        <v>23</v>
      </c>
      <c r="Y6" s="620" t="s">
        <v>24</v>
      </c>
      <c r="Z6" s="620"/>
    </row>
    <row r="7" spans="1:26" ht="30.75" customHeight="1" thickBot="1">
      <c r="A7" s="594"/>
      <c r="B7" s="594"/>
      <c r="C7" s="621"/>
      <c r="D7" s="621"/>
      <c r="E7" s="621"/>
      <c r="F7" s="621"/>
      <c r="G7" s="391"/>
      <c r="H7" s="391" t="s">
        <v>26</v>
      </c>
      <c r="I7" s="392" t="s">
        <v>27</v>
      </c>
      <c r="J7" s="393" t="s">
        <v>28</v>
      </c>
      <c r="K7" s="393" t="s">
        <v>29</v>
      </c>
      <c r="L7" s="393" t="s">
        <v>30</v>
      </c>
      <c r="M7" s="393" t="s">
        <v>31</v>
      </c>
      <c r="N7" s="393" t="s">
        <v>32</v>
      </c>
      <c r="O7" s="393" t="s">
        <v>33</v>
      </c>
      <c r="P7" s="393" t="s">
        <v>34</v>
      </c>
      <c r="Q7" s="393" t="s">
        <v>35</v>
      </c>
      <c r="R7" s="393" t="s">
        <v>36</v>
      </c>
      <c r="S7" s="393" t="s">
        <v>37</v>
      </c>
      <c r="T7" s="394" t="s">
        <v>38</v>
      </c>
      <c r="U7" s="620"/>
      <c r="V7" s="621"/>
      <c r="W7" s="621"/>
      <c r="X7" s="621"/>
      <c r="Y7" s="621"/>
      <c r="Z7" s="621"/>
    </row>
    <row r="8" spans="1:26" ht="61.5" customHeight="1">
      <c r="A8" s="236" t="s">
        <v>298</v>
      </c>
      <c r="B8" s="236" t="s">
        <v>299</v>
      </c>
      <c r="C8" s="61" t="s">
        <v>300</v>
      </c>
      <c r="D8" s="56"/>
      <c r="E8" s="56">
        <f>+SUM(I8:T8)</f>
        <v>1</v>
      </c>
      <c r="F8" s="56" t="s">
        <v>41</v>
      </c>
      <c r="G8" s="158">
        <v>1</v>
      </c>
      <c r="H8" s="158">
        <f t="shared" ref="H8:H36" si="0">IFERROR(SUM(I8:T8)," ")</f>
        <v>1</v>
      </c>
      <c r="I8" s="158"/>
      <c r="J8" s="237">
        <v>1</v>
      </c>
      <c r="K8" s="158"/>
      <c r="L8" s="158"/>
      <c r="M8" s="158"/>
      <c r="N8" s="158"/>
      <c r="O8" s="158"/>
      <c r="P8" s="158"/>
      <c r="Q8" s="158"/>
      <c r="R8" s="158"/>
      <c r="S8" s="158"/>
      <c r="T8" s="158"/>
      <c r="U8" s="56" t="s">
        <v>301</v>
      </c>
      <c r="V8" s="56"/>
      <c r="W8" s="56" t="s">
        <v>302</v>
      </c>
      <c r="X8" s="56"/>
      <c r="Y8" s="56"/>
      <c r="Z8" s="56"/>
    </row>
    <row r="9" spans="1:26" ht="61.5" customHeight="1">
      <c r="A9" s="236" t="s">
        <v>298</v>
      </c>
      <c r="B9" s="236" t="s">
        <v>303</v>
      </c>
      <c r="C9" s="61" t="s">
        <v>300</v>
      </c>
      <c r="D9" s="56"/>
      <c r="E9" s="56">
        <f t="shared" ref="E9:E36" si="1">+SUM(I9:T9)</f>
        <v>2</v>
      </c>
      <c r="F9" s="56" t="s">
        <v>41</v>
      </c>
      <c r="G9" s="158">
        <v>1</v>
      </c>
      <c r="H9" s="158">
        <f t="shared" si="0"/>
        <v>2</v>
      </c>
      <c r="I9" s="158"/>
      <c r="J9" s="158"/>
      <c r="K9" s="158"/>
      <c r="L9" s="158"/>
      <c r="M9" s="158"/>
      <c r="N9" s="237">
        <v>1</v>
      </c>
      <c r="O9" s="158"/>
      <c r="P9" s="158"/>
      <c r="Q9" s="158"/>
      <c r="R9" s="158"/>
      <c r="S9" s="158"/>
      <c r="T9" s="237">
        <v>1</v>
      </c>
      <c r="U9" s="56" t="s">
        <v>301</v>
      </c>
      <c r="V9" s="56"/>
      <c r="W9" s="56" t="s">
        <v>304</v>
      </c>
      <c r="X9" s="56"/>
      <c r="Y9" s="56"/>
      <c r="Z9" s="56"/>
    </row>
    <row r="10" spans="1:26" ht="63.75" customHeight="1">
      <c r="A10" s="236" t="s">
        <v>298</v>
      </c>
      <c r="B10" s="236" t="s">
        <v>305</v>
      </c>
      <c r="C10" s="61" t="s">
        <v>300</v>
      </c>
      <c r="D10" s="56"/>
      <c r="E10" s="56">
        <f t="shared" si="1"/>
        <v>1</v>
      </c>
      <c r="F10" s="56" t="s">
        <v>41</v>
      </c>
      <c r="G10" s="158">
        <v>1</v>
      </c>
      <c r="H10" s="158">
        <f t="shared" si="0"/>
        <v>1</v>
      </c>
      <c r="I10" s="158"/>
      <c r="J10" s="158"/>
      <c r="K10" s="158"/>
      <c r="L10" s="158"/>
      <c r="M10" s="158"/>
      <c r="N10" s="158"/>
      <c r="O10" s="158"/>
      <c r="P10" s="158"/>
      <c r="Q10" s="237">
        <v>1</v>
      </c>
      <c r="R10" s="158"/>
      <c r="S10" s="158"/>
      <c r="T10" s="158"/>
      <c r="U10" s="56" t="s">
        <v>301</v>
      </c>
      <c r="V10" s="395">
        <v>1</v>
      </c>
      <c r="W10" s="396" t="s">
        <v>306</v>
      </c>
      <c r="X10" s="56" t="s">
        <v>307</v>
      </c>
      <c r="Y10" s="150" t="s">
        <v>308</v>
      </c>
      <c r="Z10" s="56"/>
    </row>
    <row r="11" spans="1:26" ht="53.25" customHeight="1">
      <c r="A11" s="236" t="s">
        <v>298</v>
      </c>
      <c r="B11" s="236" t="s">
        <v>309</v>
      </c>
      <c r="C11" s="61" t="s">
        <v>300</v>
      </c>
      <c r="D11" s="56"/>
      <c r="E11" s="56">
        <f t="shared" si="1"/>
        <v>2</v>
      </c>
      <c r="F11" s="56" t="s">
        <v>41</v>
      </c>
      <c r="G11" s="158"/>
      <c r="H11" s="158">
        <f t="shared" si="0"/>
        <v>2</v>
      </c>
      <c r="I11" s="158"/>
      <c r="J11" s="158"/>
      <c r="K11" s="237">
        <v>1</v>
      </c>
      <c r="L11" s="158"/>
      <c r="M11" s="158"/>
      <c r="N11" s="158"/>
      <c r="O11" s="158"/>
      <c r="P11" s="158"/>
      <c r="Q11" s="158"/>
      <c r="R11" s="158"/>
      <c r="S11" s="237">
        <v>1</v>
      </c>
      <c r="T11" s="158"/>
      <c r="U11" s="56" t="s">
        <v>301</v>
      </c>
      <c r="V11" s="56"/>
      <c r="W11" s="56" t="s">
        <v>310</v>
      </c>
      <c r="X11" s="56"/>
      <c r="Y11" s="56"/>
      <c r="Z11" s="56"/>
    </row>
    <row r="12" spans="1:26" ht="37.5" customHeight="1">
      <c r="A12" s="236" t="s">
        <v>298</v>
      </c>
      <c r="B12" s="236" t="s">
        <v>311</v>
      </c>
      <c r="C12" s="61" t="s">
        <v>300</v>
      </c>
      <c r="D12" s="56"/>
      <c r="E12" s="56">
        <f t="shared" si="1"/>
        <v>3</v>
      </c>
      <c r="F12" s="56" t="s">
        <v>41</v>
      </c>
      <c r="G12" s="158"/>
      <c r="H12" s="158">
        <f t="shared" si="0"/>
        <v>3</v>
      </c>
      <c r="I12" s="158"/>
      <c r="J12" s="237">
        <v>1</v>
      </c>
      <c r="K12" s="158"/>
      <c r="L12" s="158"/>
      <c r="M12" s="158"/>
      <c r="N12" s="237">
        <v>1</v>
      </c>
      <c r="O12" s="158"/>
      <c r="P12" s="158"/>
      <c r="Q12" s="158"/>
      <c r="R12" s="158"/>
      <c r="S12" s="158"/>
      <c r="T12" s="237">
        <v>1</v>
      </c>
      <c r="U12" s="56" t="s">
        <v>301</v>
      </c>
      <c r="V12" s="56"/>
      <c r="W12" s="56" t="s">
        <v>312</v>
      </c>
      <c r="X12" s="56"/>
      <c r="Y12" s="56"/>
      <c r="Z12" s="56"/>
    </row>
    <row r="13" spans="1:26" ht="105.75" customHeight="1">
      <c r="A13" s="236" t="s">
        <v>298</v>
      </c>
      <c r="B13" s="236" t="s">
        <v>313</v>
      </c>
      <c r="C13" s="61" t="s">
        <v>300</v>
      </c>
      <c r="D13" s="56"/>
      <c r="E13" s="56">
        <f t="shared" si="1"/>
        <v>2</v>
      </c>
      <c r="F13" s="56" t="s">
        <v>41</v>
      </c>
      <c r="G13" s="158"/>
      <c r="H13" s="158">
        <f t="shared" si="0"/>
        <v>2</v>
      </c>
      <c r="I13" s="158"/>
      <c r="J13" s="158"/>
      <c r="K13" s="158"/>
      <c r="L13" s="237">
        <v>1</v>
      </c>
      <c r="M13" s="158"/>
      <c r="N13" s="158"/>
      <c r="O13" s="158"/>
      <c r="P13" s="158"/>
      <c r="Q13" s="237">
        <v>1</v>
      </c>
      <c r="R13" s="158"/>
      <c r="S13" s="158"/>
      <c r="T13" s="158"/>
      <c r="U13" s="56" t="s">
        <v>301</v>
      </c>
      <c r="V13" s="395">
        <v>1</v>
      </c>
      <c r="W13" s="396" t="s">
        <v>314</v>
      </c>
      <c r="X13" s="56" t="s">
        <v>315</v>
      </c>
      <c r="Y13" s="150" t="s">
        <v>308</v>
      </c>
      <c r="Z13" s="56"/>
    </row>
    <row r="14" spans="1:26" ht="120">
      <c r="A14" s="236" t="s">
        <v>298</v>
      </c>
      <c r="B14" s="236" t="s">
        <v>316</v>
      </c>
      <c r="C14" s="61" t="s">
        <v>300</v>
      </c>
      <c r="D14" s="56"/>
      <c r="E14" s="56">
        <f t="shared" si="1"/>
        <v>4</v>
      </c>
      <c r="F14" s="56" t="s">
        <v>41</v>
      </c>
      <c r="G14" s="158"/>
      <c r="H14" s="158">
        <f t="shared" si="0"/>
        <v>4</v>
      </c>
      <c r="I14" s="158"/>
      <c r="J14" s="158"/>
      <c r="K14" s="237">
        <v>1</v>
      </c>
      <c r="L14" s="158"/>
      <c r="M14" s="158"/>
      <c r="N14" s="237">
        <v>1</v>
      </c>
      <c r="O14" s="158"/>
      <c r="P14" s="158"/>
      <c r="Q14" s="237">
        <v>1</v>
      </c>
      <c r="R14" s="158"/>
      <c r="S14" s="158"/>
      <c r="T14" s="237">
        <v>1</v>
      </c>
      <c r="U14" s="56" t="s">
        <v>301</v>
      </c>
      <c r="V14" s="395">
        <v>1</v>
      </c>
      <c r="W14" s="396" t="s">
        <v>317</v>
      </c>
      <c r="X14" s="56" t="s">
        <v>318</v>
      </c>
      <c r="Y14" s="150" t="s">
        <v>308</v>
      </c>
      <c r="Z14" s="56"/>
    </row>
    <row r="15" spans="1:26" ht="78.75" customHeight="1">
      <c r="A15" s="236" t="s">
        <v>298</v>
      </c>
      <c r="B15" s="236" t="s">
        <v>319</v>
      </c>
      <c r="C15" s="61" t="s">
        <v>300</v>
      </c>
      <c r="D15" s="56"/>
      <c r="E15" s="56">
        <f t="shared" si="1"/>
        <v>4</v>
      </c>
      <c r="F15" s="56" t="s">
        <v>41</v>
      </c>
      <c r="G15" s="158"/>
      <c r="H15" s="158">
        <f t="shared" si="0"/>
        <v>4</v>
      </c>
      <c r="I15" s="158"/>
      <c r="J15" s="158"/>
      <c r="K15" s="237">
        <v>1</v>
      </c>
      <c r="L15" s="158"/>
      <c r="M15" s="158"/>
      <c r="N15" s="237">
        <v>1</v>
      </c>
      <c r="O15" s="158"/>
      <c r="P15" s="158"/>
      <c r="Q15" s="237">
        <v>1</v>
      </c>
      <c r="R15" s="158"/>
      <c r="S15" s="158"/>
      <c r="T15" s="237">
        <v>1</v>
      </c>
      <c r="U15" s="56" t="s">
        <v>301</v>
      </c>
      <c r="V15" s="395">
        <v>1</v>
      </c>
      <c r="W15" s="396" t="s">
        <v>320</v>
      </c>
      <c r="X15" s="56" t="s">
        <v>321</v>
      </c>
      <c r="Y15" s="150" t="s">
        <v>308</v>
      </c>
      <c r="Z15" s="56"/>
    </row>
    <row r="16" spans="1:26" ht="81.75" customHeight="1">
      <c r="A16" s="236" t="s">
        <v>298</v>
      </c>
      <c r="B16" s="236" t="s">
        <v>322</v>
      </c>
      <c r="C16" s="61" t="s">
        <v>300</v>
      </c>
      <c r="D16" s="56"/>
      <c r="E16" s="56">
        <f t="shared" si="1"/>
        <v>1</v>
      </c>
      <c r="F16" s="56" t="s">
        <v>41</v>
      </c>
      <c r="G16" s="158"/>
      <c r="H16" s="158">
        <f t="shared" si="0"/>
        <v>1</v>
      </c>
      <c r="I16" s="158"/>
      <c r="J16" s="158"/>
      <c r="K16" s="158"/>
      <c r="L16" s="158"/>
      <c r="M16" s="158"/>
      <c r="N16" s="158"/>
      <c r="O16" s="158"/>
      <c r="P16" s="158"/>
      <c r="Q16" s="158"/>
      <c r="R16" s="158"/>
      <c r="S16" s="158"/>
      <c r="T16" s="237">
        <v>1</v>
      </c>
      <c r="U16" s="56" t="s">
        <v>301</v>
      </c>
      <c r="V16" s="56"/>
      <c r="W16" s="56" t="s">
        <v>302</v>
      </c>
      <c r="X16" s="56"/>
      <c r="Y16" s="56"/>
      <c r="Z16" s="56"/>
    </row>
    <row r="17" spans="1:26" ht="120">
      <c r="A17" s="236" t="s">
        <v>298</v>
      </c>
      <c r="B17" s="236" t="s">
        <v>323</v>
      </c>
      <c r="C17" s="61" t="s">
        <v>300</v>
      </c>
      <c r="D17" s="56"/>
      <c r="E17" s="56">
        <f t="shared" si="1"/>
        <v>2</v>
      </c>
      <c r="F17" s="56" t="s">
        <v>41</v>
      </c>
      <c r="G17" s="158"/>
      <c r="H17" s="158">
        <f t="shared" si="0"/>
        <v>2</v>
      </c>
      <c r="I17" s="158"/>
      <c r="J17" s="158"/>
      <c r="K17" s="158"/>
      <c r="L17" s="158"/>
      <c r="M17" s="158"/>
      <c r="N17" s="237">
        <v>1</v>
      </c>
      <c r="O17" s="158"/>
      <c r="P17" s="158"/>
      <c r="Q17" s="158"/>
      <c r="R17" s="158"/>
      <c r="S17" s="158"/>
      <c r="T17" s="237">
        <v>1</v>
      </c>
      <c r="U17" s="56" t="s">
        <v>301</v>
      </c>
      <c r="V17" s="56"/>
      <c r="W17" s="56" t="s">
        <v>324</v>
      </c>
      <c r="X17" s="56"/>
      <c r="Y17" s="56"/>
      <c r="Z17" s="56"/>
    </row>
    <row r="18" spans="1:26" ht="120">
      <c r="A18" s="236" t="s">
        <v>298</v>
      </c>
      <c r="B18" s="236" t="s">
        <v>325</v>
      </c>
      <c r="C18" s="61" t="s">
        <v>300</v>
      </c>
      <c r="D18" s="56"/>
      <c r="E18" s="56">
        <f t="shared" si="1"/>
        <v>2</v>
      </c>
      <c r="F18" s="56" t="s">
        <v>41</v>
      </c>
      <c r="G18" s="158"/>
      <c r="H18" s="158">
        <f t="shared" si="0"/>
        <v>2</v>
      </c>
      <c r="I18" s="158"/>
      <c r="J18" s="158"/>
      <c r="K18" s="158"/>
      <c r="L18" s="237">
        <v>1</v>
      </c>
      <c r="M18" s="158"/>
      <c r="N18" s="158"/>
      <c r="O18" s="158"/>
      <c r="P18" s="158"/>
      <c r="Q18" s="158"/>
      <c r="R18" s="158"/>
      <c r="S18" s="237">
        <v>1</v>
      </c>
      <c r="T18" s="158"/>
      <c r="U18" s="56" t="s">
        <v>301</v>
      </c>
      <c r="V18" s="56"/>
      <c r="W18" s="56" t="s">
        <v>326</v>
      </c>
      <c r="X18" s="56"/>
      <c r="Y18" s="56"/>
      <c r="Z18" s="56"/>
    </row>
    <row r="19" spans="1:26" ht="120">
      <c r="A19" s="236" t="s">
        <v>298</v>
      </c>
      <c r="B19" s="236" t="s">
        <v>327</v>
      </c>
      <c r="C19" s="61" t="s">
        <v>300</v>
      </c>
      <c r="D19" s="56"/>
      <c r="E19" s="56">
        <f t="shared" si="1"/>
        <v>1</v>
      </c>
      <c r="F19" s="56" t="s">
        <v>41</v>
      </c>
      <c r="G19" s="158"/>
      <c r="H19" s="158">
        <f t="shared" si="0"/>
        <v>1</v>
      </c>
      <c r="I19" s="158"/>
      <c r="J19" s="158"/>
      <c r="K19" s="158"/>
      <c r="L19" s="158"/>
      <c r="M19" s="158"/>
      <c r="N19" s="158"/>
      <c r="O19" s="158"/>
      <c r="P19" s="158"/>
      <c r="Q19" s="237">
        <v>1</v>
      </c>
      <c r="R19" s="158"/>
      <c r="S19" s="158"/>
      <c r="T19" s="158"/>
      <c r="U19" s="56" t="s">
        <v>301</v>
      </c>
      <c r="V19" s="397">
        <v>1</v>
      </c>
      <c r="W19" s="396" t="s">
        <v>328</v>
      </c>
      <c r="X19" s="56" t="s">
        <v>329</v>
      </c>
      <c r="Y19" s="150" t="s">
        <v>308</v>
      </c>
      <c r="Z19" s="56"/>
    </row>
    <row r="20" spans="1:26" ht="120">
      <c r="A20" s="236" t="s">
        <v>298</v>
      </c>
      <c r="B20" s="236" t="s">
        <v>330</v>
      </c>
      <c r="C20" s="61" t="s">
        <v>300</v>
      </c>
      <c r="D20" s="56"/>
      <c r="E20" s="56">
        <f t="shared" si="1"/>
        <v>2</v>
      </c>
      <c r="F20" s="56" t="s">
        <v>41</v>
      </c>
      <c r="G20" s="158"/>
      <c r="H20" s="158">
        <f t="shared" si="0"/>
        <v>2</v>
      </c>
      <c r="I20" s="158"/>
      <c r="J20" s="158"/>
      <c r="K20" s="158"/>
      <c r="L20" s="237">
        <v>1</v>
      </c>
      <c r="M20" s="158"/>
      <c r="N20" s="158"/>
      <c r="O20" s="158"/>
      <c r="P20" s="158"/>
      <c r="Q20" s="158"/>
      <c r="R20" s="237">
        <v>1</v>
      </c>
      <c r="S20" s="158"/>
      <c r="T20" s="158"/>
      <c r="U20" s="56" t="s">
        <v>301</v>
      </c>
      <c r="V20" s="56"/>
      <c r="W20" s="56" t="s">
        <v>331</v>
      </c>
      <c r="X20" s="56"/>
      <c r="Y20" s="56"/>
      <c r="Z20" s="56"/>
    </row>
    <row r="21" spans="1:26" ht="120">
      <c r="A21" s="236" t="s">
        <v>298</v>
      </c>
      <c r="B21" s="236" t="s">
        <v>332</v>
      </c>
      <c r="C21" s="61" t="s">
        <v>300</v>
      </c>
      <c r="D21" s="56"/>
      <c r="E21" s="56">
        <f t="shared" si="1"/>
        <v>2</v>
      </c>
      <c r="F21" s="56" t="s">
        <v>41</v>
      </c>
      <c r="G21" s="158"/>
      <c r="H21" s="158">
        <f t="shared" si="0"/>
        <v>2</v>
      </c>
      <c r="I21" s="158"/>
      <c r="J21" s="158"/>
      <c r="K21" s="158"/>
      <c r="L21" s="158"/>
      <c r="M21" s="237">
        <v>1</v>
      </c>
      <c r="N21" s="158"/>
      <c r="O21" s="158"/>
      <c r="P21" s="158"/>
      <c r="Q21" s="158"/>
      <c r="R21" s="158"/>
      <c r="S21" s="237">
        <v>1</v>
      </c>
      <c r="T21" s="158"/>
      <c r="U21" s="56" t="s">
        <v>301</v>
      </c>
      <c r="V21" s="56"/>
      <c r="W21" s="56" t="s">
        <v>326</v>
      </c>
      <c r="X21" s="56"/>
      <c r="Y21" s="56"/>
      <c r="Z21" s="56"/>
    </row>
    <row r="22" spans="1:26" ht="120">
      <c r="A22" s="236" t="s">
        <v>298</v>
      </c>
      <c r="B22" s="236" t="s">
        <v>333</v>
      </c>
      <c r="C22" s="61" t="s">
        <v>300</v>
      </c>
      <c r="D22" s="56"/>
      <c r="E22" s="56">
        <f t="shared" si="1"/>
        <v>1</v>
      </c>
      <c r="F22" s="56" t="s">
        <v>41</v>
      </c>
      <c r="G22" s="158"/>
      <c r="H22" s="158">
        <f t="shared" si="0"/>
        <v>1</v>
      </c>
      <c r="I22" s="158"/>
      <c r="J22" s="158"/>
      <c r="K22" s="158"/>
      <c r="L22" s="158"/>
      <c r="M22" s="158"/>
      <c r="N22" s="158"/>
      <c r="O22" s="158"/>
      <c r="P22" s="158"/>
      <c r="Q22" s="237">
        <v>1</v>
      </c>
      <c r="R22" s="158"/>
      <c r="S22" s="158"/>
      <c r="T22" s="158"/>
      <c r="U22" s="56" t="s">
        <v>301</v>
      </c>
      <c r="V22" s="395">
        <v>1</v>
      </c>
      <c r="W22" s="396" t="s">
        <v>334</v>
      </c>
      <c r="X22" s="56" t="s">
        <v>335</v>
      </c>
      <c r="Y22" s="150" t="s">
        <v>308</v>
      </c>
      <c r="Z22" s="56"/>
    </row>
    <row r="23" spans="1:26" ht="120">
      <c r="A23" s="236" t="s">
        <v>298</v>
      </c>
      <c r="B23" s="236" t="s">
        <v>336</v>
      </c>
      <c r="C23" s="61" t="s">
        <v>300</v>
      </c>
      <c r="D23" s="56"/>
      <c r="E23" s="56">
        <f t="shared" si="1"/>
        <v>2</v>
      </c>
      <c r="F23" s="56" t="s">
        <v>41</v>
      </c>
      <c r="G23" s="158"/>
      <c r="H23" s="158">
        <f t="shared" si="0"/>
        <v>2</v>
      </c>
      <c r="I23" s="158"/>
      <c r="J23" s="158"/>
      <c r="K23" s="158"/>
      <c r="L23" s="158"/>
      <c r="M23" s="158"/>
      <c r="N23" s="237">
        <v>1</v>
      </c>
      <c r="O23" s="158"/>
      <c r="P23" s="158"/>
      <c r="Q23" s="158"/>
      <c r="R23" s="158"/>
      <c r="S23" s="158"/>
      <c r="T23" s="237">
        <v>1</v>
      </c>
      <c r="U23" s="56" t="s">
        <v>301</v>
      </c>
      <c r="V23" s="56"/>
      <c r="W23" s="56" t="s">
        <v>326</v>
      </c>
      <c r="X23" s="56"/>
      <c r="Y23" s="56"/>
      <c r="Z23" s="56"/>
    </row>
    <row r="24" spans="1:26" ht="120">
      <c r="A24" s="236" t="s">
        <v>298</v>
      </c>
      <c r="B24" s="236" t="s">
        <v>337</v>
      </c>
      <c r="C24" s="61" t="s">
        <v>300</v>
      </c>
      <c r="D24" s="56"/>
      <c r="E24" s="56">
        <f t="shared" si="1"/>
        <v>10</v>
      </c>
      <c r="F24" s="56" t="s">
        <v>41</v>
      </c>
      <c r="G24" s="158"/>
      <c r="H24" s="158">
        <f t="shared" si="0"/>
        <v>10</v>
      </c>
      <c r="I24" s="158"/>
      <c r="J24" s="158"/>
      <c r="K24" s="237">
        <v>1</v>
      </c>
      <c r="L24" s="237">
        <v>1</v>
      </c>
      <c r="M24" s="237">
        <v>1</v>
      </c>
      <c r="N24" s="237">
        <v>1</v>
      </c>
      <c r="O24" s="237">
        <v>1</v>
      </c>
      <c r="P24" s="237">
        <v>1</v>
      </c>
      <c r="Q24" s="237">
        <v>1</v>
      </c>
      <c r="R24" s="237">
        <v>1</v>
      </c>
      <c r="S24" s="237">
        <v>1</v>
      </c>
      <c r="T24" s="237">
        <v>1</v>
      </c>
      <c r="U24" s="56" t="s">
        <v>301</v>
      </c>
      <c r="V24" s="397">
        <v>1</v>
      </c>
      <c r="W24" s="396" t="s">
        <v>338</v>
      </c>
      <c r="X24" s="56" t="s">
        <v>339</v>
      </c>
      <c r="Y24" s="150" t="s">
        <v>308</v>
      </c>
      <c r="Z24" s="56"/>
    </row>
    <row r="25" spans="1:26" ht="120">
      <c r="A25" s="236" t="s">
        <v>298</v>
      </c>
      <c r="B25" s="236" t="s">
        <v>340</v>
      </c>
      <c r="C25" s="61" t="s">
        <v>300</v>
      </c>
      <c r="D25" s="56"/>
      <c r="E25" s="56">
        <f t="shared" si="1"/>
        <v>2</v>
      </c>
      <c r="F25" s="56" t="s">
        <v>41</v>
      </c>
      <c r="G25" s="158"/>
      <c r="H25" s="158">
        <f t="shared" si="0"/>
        <v>2</v>
      </c>
      <c r="I25" s="158"/>
      <c r="J25" s="158"/>
      <c r="K25" s="158"/>
      <c r="L25" s="237">
        <v>1</v>
      </c>
      <c r="M25" s="158"/>
      <c r="N25" s="158"/>
      <c r="O25" s="158"/>
      <c r="P25" s="158"/>
      <c r="Q25" s="158"/>
      <c r="R25" s="158"/>
      <c r="S25" s="158"/>
      <c r="T25" s="237">
        <v>1</v>
      </c>
      <c r="U25" s="56" t="s">
        <v>301</v>
      </c>
      <c r="V25" s="56"/>
      <c r="W25" s="56" t="s">
        <v>326</v>
      </c>
      <c r="X25" s="56"/>
      <c r="Y25" s="56"/>
      <c r="Z25" s="56"/>
    </row>
    <row r="26" spans="1:26" ht="120">
      <c r="A26" s="236" t="s">
        <v>298</v>
      </c>
      <c r="B26" s="236" t="s">
        <v>341</v>
      </c>
      <c r="C26" s="61" t="s">
        <v>300</v>
      </c>
      <c r="D26" s="56"/>
      <c r="E26" s="56">
        <f t="shared" si="1"/>
        <v>2</v>
      </c>
      <c r="F26" s="56" t="s">
        <v>41</v>
      </c>
      <c r="G26" s="158"/>
      <c r="H26" s="158">
        <f t="shared" si="0"/>
        <v>2</v>
      </c>
      <c r="I26" s="158"/>
      <c r="J26" s="158"/>
      <c r="K26" s="158"/>
      <c r="L26" s="158"/>
      <c r="M26" s="237">
        <v>1</v>
      </c>
      <c r="N26" s="158"/>
      <c r="O26" s="158"/>
      <c r="P26" s="158"/>
      <c r="Q26" s="158"/>
      <c r="R26" s="237">
        <v>1</v>
      </c>
      <c r="S26" s="158"/>
      <c r="T26" s="158"/>
      <c r="U26" s="56" t="s">
        <v>301</v>
      </c>
      <c r="V26" s="56"/>
      <c r="W26" s="56" t="s">
        <v>326</v>
      </c>
      <c r="X26" s="56"/>
      <c r="Y26" s="56"/>
      <c r="Z26" s="56"/>
    </row>
    <row r="27" spans="1:26" ht="120">
      <c r="A27" s="236" t="s">
        <v>298</v>
      </c>
      <c r="B27" s="236" t="s">
        <v>342</v>
      </c>
      <c r="C27" s="61" t="s">
        <v>300</v>
      </c>
      <c r="D27" s="56"/>
      <c r="E27" s="56">
        <f t="shared" si="1"/>
        <v>1</v>
      </c>
      <c r="F27" s="56" t="s">
        <v>41</v>
      </c>
      <c r="G27" s="158"/>
      <c r="H27" s="158">
        <f t="shared" si="0"/>
        <v>1</v>
      </c>
      <c r="I27" s="158"/>
      <c r="J27" s="158"/>
      <c r="K27" s="158"/>
      <c r="L27" s="158"/>
      <c r="M27" s="158"/>
      <c r="N27" s="158"/>
      <c r="O27" s="158"/>
      <c r="P27" s="158"/>
      <c r="Q27" s="158"/>
      <c r="R27" s="237">
        <v>1</v>
      </c>
      <c r="S27" s="158"/>
      <c r="T27" s="158"/>
      <c r="U27" s="56" t="s">
        <v>301</v>
      </c>
      <c r="V27" s="56"/>
      <c r="W27" s="56" t="s">
        <v>326</v>
      </c>
      <c r="X27" s="56"/>
      <c r="Y27" s="56"/>
      <c r="Z27" s="56"/>
    </row>
    <row r="28" spans="1:26" ht="175.5" customHeight="1">
      <c r="A28" s="236" t="s">
        <v>298</v>
      </c>
      <c r="B28" s="236" t="s">
        <v>343</v>
      </c>
      <c r="C28" s="61" t="s">
        <v>300</v>
      </c>
      <c r="D28" s="56"/>
      <c r="E28" s="56">
        <f t="shared" si="1"/>
        <v>3</v>
      </c>
      <c r="F28" s="56" t="s">
        <v>41</v>
      </c>
      <c r="G28" s="158"/>
      <c r="H28" s="158">
        <f t="shared" si="0"/>
        <v>3</v>
      </c>
      <c r="I28" s="158"/>
      <c r="J28" s="158"/>
      <c r="K28" s="158"/>
      <c r="L28" s="237">
        <v>1</v>
      </c>
      <c r="M28" s="158"/>
      <c r="N28" s="158"/>
      <c r="O28" s="237">
        <v>1</v>
      </c>
      <c r="P28" s="158"/>
      <c r="Q28" s="158"/>
      <c r="R28" s="158"/>
      <c r="S28" s="158"/>
      <c r="T28" s="237">
        <v>1</v>
      </c>
      <c r="U28" s="56" t="s">
        <v>301</v>
      </c>
      <c r="V28" s="395">
        <v>1</v>
      </c>
      <c r="W28" s="396" t="s">
        <v>344</v>
      </c>
      <c r="X28" s="56" t="s">
        <v>345</v>
      </c>
      <c r="Y28" s="150" t="s">
        <v>308</v>
      </c>
      <c r="Z28" s="56"/>
    </row>
    <row r="29" spans="1:26" ht="120">
      <c r="A29" s="236" t="s">
        <v>298</v>
      </c>
      <c r="B29" s="236" t="s">
        <v>346</v>
      </c>
      <c r="C29" s="61" t="s">
        <v>300</v>
      </c>
      <c r="D29" s="56"/>
      <c r="E29" s="56">
        <f t="shared" si="1"/>
        <v>2</v>
      </c>
      <c r="F29" s="56" t="s">
        <v>41</v>
      </c>
      <c r="G29" s="158"/>
      <c r="H29" s="158">
        <f t="shared" si="0"/>
        <v>2</v>
      </c>
      <c r="I29" s="158"/>
      <c r="J29" s="158"/>
      <c r="K29" s="158"/>
      <c r="L29" s="237">
        <v>1</v>
      </c>
      <c r="M29" s="158"/>
      <c r="N29" s="158"/>
      <c r="O29" s="158"/>
      <c r="P29" s="158"/>
      <c r="Q29" s="158"/>
      <c r="R29" s="237">
        <v>1</v>
      </c>
      <c r="S29" s="158"/>
      <c r="T29" s="158"/>
      <c r="U29" s="56" t="s">
        <v>301</v>
      </c>
      <c r="V29" s="56"/>
      <c r="W29" s="56" t="s">
        <v>326</v>
      </c>
      <c r="X29" s="56"/>
      <c r="Y29" s="56"/>
      <c r="Z29" s="56"/>
    </row>
    <row r="30" spans="1:26" ht="210.75" customHeight="1">
      <c r="A30" s="236" t="s">
        <v>298</v>
      </c>
      <c r="B30" s="236" t="s">
        <v>347</v>
      </c>
      <c r="C30" s="61" t="s">
        <v>300</v>
      </c>
      <c r="D30" s="56"/>
      <c r="E30" s="56">
        <f t="shared" si="1"/>
        <v>1</v>
      </c>
      <c r="F30" s="56" t="s">
        <v>41</v>
      </c>
      <c r="G30" s="158"/>
      <c r="H30" s="158">
        <f t="shared" si="0"/>
        <v>1</v>
      </c>
      <c r="I30" s="158"/>
      <c r="J30" s="158"/>
      <c r="K30" s="158"/>
      <c r="L30" s="158"/>
      <c r="M30" s="158"/>
      <c r="N30" s="158"/>
      <c r="O30" s="158"/>
      <c r="P30" s="237">
        <v>1</v>
      </c>
      <c r="Q30" s="158"/>
      <c r="R30" s="158"/>
      <c r="S30" s="158"/>
      <c r="T30" s="158"/>
      <c r="U30" s="56" t="s">
        <v>301</v>
      </c>
      <c r="V30" s="398">
        <v>0</v>
      </c>
      <c r="W30" s="399" t="s">
        <v>326</v>
      </c>
      <c r="X30" s="56" t="s">
        <v>348</v>
      </c>
      <c r="Y30" s="56" t="s">
        <v>349</v>
      </c>
      <c r="Z30" s="56"/>
    </row>
    <row r="31" spans="1:26" ht="120">
      <c r="A31" s="236" t="s">
        <v>298</v>
      </c>
      <c r="B31" s="236" t="s">
        <v>350</v>
      </c>
      <c r="C31" s="61" t="s">
        <v>300</v>
      </c>
      <c r="D31" s="56"/>
      <c r="E31" s="56">
        <f t="shared" si="1"/>
        <v>1</v>
      </c>
      <c r="F31" s="56" t="s">
        <v>41</v>
      </c>
      <c r="G31" s="158"/>
      <c r="H31" s="158">
        <f t="shared" si="0"/>
        <v>1</v>
      </c>
      <c r="I31" s="158"/>
      <c r="J31" s="158"/>
      <c r="K31" s="158"/>
      <c r="L31" s="158"/>
      <c r="M31" s="158"/>
      <c r="N31" s="158"/>
      <c r="O31" s="158"/>
      <c r="P31" s="158"/>
      <c r="Q31" s="158"/>
      <c r="R31" s="158"/>
      <c r="S31" s="237">
        <v>1</v>
      </c>
      <c r="T31" s="158"/>
      <c r="U31" s="56" t="s">
        <v>301</v>
      </c>
      <c r="V31" s="56"/>
      <c r="W31" s="56" t="s">
        <v>326</v>
      </c>
      <c r="X31" s="56"/>
      <c r="Y31" s="56"/>
      <c r="Z31" s="56"/>
    </row>
    <row r="32" spans="1:26" ht="120">
      <c r="A32" s="236" t="s">
        <v>298</v>
      </c>
      <c r="B32" s="236" t="s">
        <v>351</v>
      </c>
      <c r="C32" s="61" t="s">
        <v>300</v>
      </c>
      <c r="D32" s="56"/>
      <c r="E32" s="56">
        <f t="shared" si="1"/>
        <v>2</v>
      </c>
      <c r="F32" s="56" t="s">
        <v>41</v>
      </c>
      <c r="G32" s="158"/>
      <c r="H32" s="158">
        <f t="shared" si="0"/>
        <v>2</v>
      </c>
      <c r="I32" s="158"/>
      <c r="J32" s="158"/>
      <c r="K32" s="237">
        <v>1</v>
      </c>
      <c r="L32" s="158"/>
      <c r="M32" s="158"/>
      <c r="N32" s="158"/>
      <c r="O32" s="158"/>
      <c r="P32" s="158"/>
      <c r="Q32" s="158"/>
      <c r="R32" s="237">
        <v>1</v>
      </c>
      <c r="S32" s="158"/>
      <c r="T32" s="158"/>
      <c r="U32" s="56" t="s">
        <v>301</v>
      </c>
      <c r="V32" s="56"/>
      <c r="W32" s="56" t="s">
        <v>326</v>
      </c>
      <c r="X32" s="56"/>
      <c r="Y32" s="56"/>
      <c r="Z32" s="56"/>
    </row>
    <row r="33" spans="1:26" ht="120">
      <c r="A33" s="236" t="s">
        <v>298</v>
      </c>
      <c r="B33" s="236" t="s">
        <v>352</v>
      </c>
      <c r="C33" s="61" t="s">
        <v>300</v>
      </c>
      <c r="D33" s="56"/>
      <c r="E33" s="56">
        <f t="shared" si="1"/>
        <v>1</v>
      </c>
      <c r="F33" s="56" t="s">
        <v>41</v>
      </c>
      <c r="G33" s="158"/>
      <c r="H33" s="158">
        <f t="shared" si="0"/>
        <v>1</v>
      </c>
      <c r="I33" s="158"/>
      <c r="J33" s="158"/>
      <c r="K33" s="158"/>
      <c r="L33" s="158"/>
      <c r="M33" s="158"/>
      <c r="N33" s="158"/>
      <c r="O33" s="158"/>
      <c r="P33" s="158"/>
      <c r="Q33" s="158"/>
      <c r="R33" s="237">
        <v>1</v>
      </c>
      <c r="S33" s="158"/>
      <c r="T33" s="158"/>
      <c r="U33" s="56" t="s">
        <v>301</v>
      </c>
      <c r="V33" s="56"/>
      <c r="W33" s="56" t="s">
        <v>353</v>
      </c>
      <c r="X33" s="56"/>
      <c r="Y33" s="56"/>
      <c r="Z33" s="56"/>
    </row>
    <row r="34" spans="1:26" ht="120">
      <c r="A34" s="236" t="s">
        <v>298</v>
      </c>
      <c r="B34" s="236" t="s">
        <v>354</v>
      </c>
      <c r="C34" s="61" t="s">
        <v>300</v>
      </c>
      <c r="D34" s="56"/>
      <c r="E34" s="56">
        <f t="shared" si="1"/>
        <v>1</v>
      </c>
      <c r="F34" s="56" t="s">
        <v>41</v>
      </c>
      <c r="G34" s="158"/>
      <c r="H34" s="158">
        <f t="shared" si="0"/>
        <v>1</v>
      </c>
      <c r="I34" s="158"/>
      <c r="J34" s="158"/>
      <c r="K34" s="158"/>
      <c r="L34" s="237">
        <v>1</v>
      </c>
      <c r="M34" s="158"/>
      <c r="N34" s="158"/>
      <c r="O34" s="158"/>
      <c r="P34" s="158"/>
      <c r="Q34" s="158"/>
      <c r="R34" s="158"/>
      <c r="S34" s="158"/>
      <c r="T34" s="158"/>
      <c r="U34" s="56" t="s">
        <v>301</v>
      </c>
      <c r="V34" s="56"/>
      <c r="W34" s="56" t="s">
        <v>353</v>
      </c>
      <c r="X34" s="56"/>
      <c r="Y34" s="56"/>
      <c r="Z34" s="56"/>
    </row>
    <row r="35" spans="1:26" ht="165">
      <c r="A35" s="236" t="s">
        <v>298</v>
      </c>
      <c r="B35" s="236" t="s">
        <v>355</v>
      </c>
      <c r="C35" s="61" t="s">
        <v>300</v>
      </c>
      <c r="D35" s="56"/>
      <c r="E35" s="56">
        <f t="shared" si="1"/>
        <v>1</v>
      </c>
      <c r="F35" s="56" t="s">
        <v>41</v>
      </c>
      <c r="G35" s="158"/>
      <c r="H35" s="158">
        <f t="shared" si="0"/>
        <v>1</v>
      </c>
      <c r="I35" s="158"/>
      <c r="J35" s="158"/>
      <c r="K35" s="158"/>
      <c r="L35" s="158"/>
      <c r="M35" s="158"/>
      <c r="N35" s="158"/>
      <c r="O35" s="237">
        <v>1</v>
      </c>
      <c r="P35" s="158"/>
      <c r="Q35" s="158"/>
      <c r="R35" s="158"/>
      <c r="S35" s="158"/>
      <c r="T35" s="158"/>
      <c r="U35" s="56" t="s">
        <v>301</v>
      </c>
      <c r="V35" s="398">
        <v>0</v>
      </c>
      <c r="W35" s="400" t="s">
        <v>353</v>
      </c>
      <c r="X35" s="56" t="s">
        <v>356</v>
      </c>
      <c r="Y35" s="56" t="s">
        <v>349</v>
      </c>
      <c r="Z35" s="56"/>
    </row>
    <row r="36" spans="1:26" ht="120">
      <c r="A36" s="236" t="s">
        <v>298</v>
      </c>
      <c r="B36" s="236" t="s">
        <v>357</v>
      </c>
      <c r="C36" s="61" t="s">
        <v>300</v>
      </c>
      <c r="D36" s="56"/>
      <c r="E36" s="56">
        <f t="shared" si="1"/>
        <v>1</v>
      </c>
      <c r="F36" s="56" t="s">
        <v>41</v>
      </c>
      <c r="G36" s="158"/>
      <c r="H36" s="158">
        <f t="shared" si="0"/>
        <v>1</v>
      </c>
      <c r="I36" s="158"/>
      <c r="J36" s="158"/>
      <c r="K36" s="158"/>
      <c r="L36" s="158"/>
      <c r="M36" s="158"/>
      <c r="N36" s="158"/>
      <c r="O36" s="158"/>
      <c r="P36" s="158"/>
      <c r="Q36" s="158"/>
      <c r="R36" s="158"/>
      <c r="S36" s="237">
        <v>1</v>
      </c>
      <c r="T36" s="158"/>
      <c r="U36" s="56" t="s">
        <v>301</v>
      </c>
      <c r="V36" s="56"/>
      <c r="W36" s="56" t="s">
        <v>353</v>
      </c>
      <c r="X36" s="56"/>
      <c r="Y36" s="56"/>
      <c r="Z36" s="56"/>
    </row>
    <row r="37" spans="1:26" ht="31.5">
      <c r="A37" s="238" t="s">
        <v>140</v>
      </c>
      <c r="B37" s="239">
        <v>45688</v>
      </c>
      <c r="H37" s="158">
        <f t="shared" ref="H37:T37" si="2">SUM(H8:H36)</f>
        <v>60</v>
      </c>
      <c r="I37" s="158">
        <f t="shared" si="2"/>
        <v>0</v>
      </c>
      <c r="J37" s="158">
        <f t="shared" si="2"/>
        <v>2</v>
      </c>
      <c r="K37" s="158">
        <f>SUM(K8:K36)</f>
        <v>5</v>
      </c>
      <c r="L37" s="158">
        <f t="shared" si="2"/>
        <v>8</v>
      </c>
      <c r="M37" s="158">
        <f t="shared" si="2"/>
        <v>3</v>
      </c>
      <c r="N37" s="158">
        <f t="shared" si="2"/>
        <v>7</v>
      </c>
      <c r="O37" s="158">
        <f t="shared" si="2"/>
        <v>3</v>
      </c>
      <c r="P37" s="158">
        <f t="shared" si="2"/>
        <v>2</v>
      </c>
      <c r="Q37" s="158">
        <f t="shared" si="2"/>
        <v>7</v>
      </c>
      <c r="R37" s="158">
        <f t="shared" si="2"/>
        <v>7</v>
      </c>
      <c r="S37" s="158">
        <f t="shared" si="2"/>
        <v>6</v>
      </c>
      <c r="T37" s="158">
        <f t="shared" si="2"/>
        <v>10</v>
      </c>
    </row>
    <row r="38" spans="1:26" ht="16.5" customHeight="1"/>
    <row r="39" spans="1:26"/>
    <row r="40" spans="1:26"/>
    <row r="41" spans="1:26"/>
    <row r="42" spans="1:26"/>
    <row r="43" spans="1:26"/>
    <row r="44" spans="1:26"/>
    <row r="45" spans="1:26"/>
    <row r="46" spans="1:26"/>
    <row r="47" spans="1:26"/>
    <row r="48" spans="1:26"/>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ht="15" customHeight="1"/>
    <row r="105" ht="15" customHeight="1"/>
    <row r="106" ht="15" customHeight="1"/>
    <row r="107" ht="15" customHeight="1"/>
    <row r="108" ht="15" customHeight="1"/>
    <row r="109" ht="15" customHeight="1"/>
  </sheetData>
  <autoFilter ref="A7:Z37" xr:uid="{DA96A26B-79F3-4A1E-AC1A-C518DBD01052}"/>
  <mergeCells count="21">
    <mergeCell ref="I6:T6"/>
    <mergeCell ref="A1:A3"/>
    <mergeCell ref="B1:X1"/>
    <mergeCell ref="B2:X3"/>
    <mergeCell ref="B4:Z4"/>
    <mergeCell ref="A5:A7"/>
    <mergeCell ref="B5:B7"/>
    <mergeCell ref="C5:F5"/>
    <mergeCell ref="G5:U5"/>
    <mergeCell ref="V5:Y5"/>
    <mergeCell ref="Z5:Z7"/>
    <mergeCell ref="C6:C7"/>
    <mergeCell ref="D6:D7"/>
    <mergeCell ref="E6:E7"/>
    <mergeCell ref="F6:F7"/>
    <mergeCell ref="G6:H6"/>
    <mergeCell ref="U6:U7"/>
    <mergeCell ref="V6:V7"/>
    <mergeCell ref="W6:W7"/>
    <mergeCell ref="X6:X7"/>
    <mergeCell ref="Y6:Y7"/>
  </mergeCells>
  <dataValidations count="3">
    <dataValidation operator="lessThan" allowBlank="1" showInputMessage="1" showErrorMessage="1" sqref="Z2:Z3 B1:B2 Y3" xr:uid="{A638C0B7-5600-4765-AF29-C65880931E1D}"/>
    <dataValidation type="decimal" operator="lessThan" showInputMessage="1" sqref="Z1" xr:uid="{5889BEB9-9E26-4A00-9681-BED18D0021F8}">
      <formula1>0</formula1>
    </dataValidation>
    <dataValidation type="decimal" operator="lessThan" allowBlank="1" showInputMessage="1" showErrorMessage="1" sqref="Y1:Y2" xr:uid="{CCE9380F-5312-4453-A16D-C630C43063EF}">
      <formula1>0</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F250-2B09-40BB-90D1-90A2952D292E}">
  <sheetPr>
    <tabColor rgb="FF00B050"/>
  </sheetPr>
  <dimension ref="A1:Z73"/>
  <sheetViews>
    <sheetView zoomScale="70" zoomScaleNormal="70" workbookViewId="0">
      <pane ySplit="7" topLeftCell="A8" activePane="bottomLeft" state="frozen"/>
      <selection pane="bottomLeft" activeCell="A8" sqref="A8"/>
    </sheetView>
  </sheetViews>
  <sheetFormatPr baseColWidth="10" defaultColWidth="0" defaultRowHeight="14.45" customHeight="1" zeroHeight="1"/>
  <cols>
    <col min="1" max="1" width="30.5703125" customWidth="1"/>
    <col min="2" max="2" width="32" customWidth="1"/>
    <col min="3" max="3" width="29.85546875" customWidth="1"/>
    <col min="4" max="4" width="27.140625" customWidth="1"/>
    <col min="5" max="5" width="16.28515625" customWidth="1"/>
    <col min="6" max="6" width="15.570312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24.28515625" customWidth="1"/>
    <col min="22" max="22" width="19.28515625" customWidth="1"/>
    <col min="23" max="23" width="45.7109375" customWidth="1"/>
    <col min="24" max="24" width="44.85546875" customWidth="1"/>
    <col min="25" max="25" width="15.7109375" customWidth="1"/>
    <col min="26" max="26" width="22.5703125" customWidth="1"/>
    <col min="27" max="16384" width="11.42578125" hidden="1"/>
  </cols>
  <sheetData>
    <row r="1" spans="1:26" ht="27"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7"/>
      <c r="Y1" s="11" t="s">
        <v>1</v>
      </c>
      <c r="Z1" s="2" t="s">
        <v>2</v>
      </c>
    </row>
    <row r="2" spans="1:26" ht="21"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10"/>
      <c r="Y2" s="12" t="s">
        <v>4</v>
      </c>
      <c r="Z2" s="15">
        <v>1</v>
      </c>
    </row>
    <row r="3" spans="1:26" ht="24"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3"/>
      <c r="Y3" s="14" t="s">
        <v>5</v>
      </c>
      <c r="Z3" s="16">
        <v>45077</v>
      </c>
    </row>
    <row r="4" spans="1:26" ht="34.5" customHeight="1" thickBot="1">
      <c r="A4" s="54" t="s">
        <v>6</v>
      </c>
      <c r="B4" s="614"/>
      <c r="C4" s="615"/>
      <c r="D4" s="615"/>
      <c r="E4" s="615"/>
      <c r="F4" s="615"/>
      <c r="G4" s="615"/>
      <c r="H4" s="615"/>
      <c r="I4" s="615"/>
      <c r="J4" s="615"/>
      <c r="K4" s="615"/>
      <c r="L4" s="615"/>
      <c r="M4" s="615"/>
      <c r="N4" s="615"/>
      <c r="O4" s="615"/>
      <c r="P4" s="615"/>
      <c r="Q4" s="615"/>
      <c r="R4" s="615"/>
      <c r="S4" s="615"/>
      <c r="T4" s="615"/>
      <c r="U4" s="615"/>
      <c r="V4" s="615"/>
      <c r="W4" s="615"/>
      <c r="X4" s="615"/>
      <c r="Y4" s="615"/>
      <c r="Z4" s="616"/>
    </row>
    <row r="5" spans="1:26" ht="30.75" customHeight="1" thickBot="1">
      <c r="A5" s="592" t="s">
        <v>8</v>
      </c>
      <c r="B5" s="618" t="s">
        <v>9</v>
      </c>
      <c r="C5" s="598" t="s">
        <v>10</v>
      </c>
      <c r="D5" s="599"/>
      <c r="E5" s="599"/>
      <c r="F5" s="600"/>
      <c r="G5" s="637" t="s">
        <v>11</v>
      </c>
      <c r="H5" s="638"/>
      <c r="I5" s="638"/>
      <c r="J5" s="638"/>
      <c r="K5" s="638"/>
      <c r="L5" s="638"/>
      <c r="M5" s="638"/>
      <c r="N5" s="638"/>
      <c r="O5" s="638"/>
      <c r="P5" s="638"/>
      <c r="Q5" s="638"/>
      <c r="R5" s="638"/>
      <c r="S5" s="638"/>
      <c r="T5" s="638"/>
      <c r="U5" s="639"/>
      <c r="V5" s="637" t="s">
        <v>12</v>
      </c>
      <c r="W5" s="638"/>
      <c r="X5" s="638"/>
      <c r="Y5" s="639"/>
      <c r="Z5" s="595" t="s">
        <v>13</v>
      </c>
    </row>
    <row r="6" spans="1:26" ht="36" customHeight="1"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6" t="s">
        <v>23</v>
      </c>
      <c r="Y6" s="596" t="s">
        <v>24</v>
      </c>
      <c r="Z6" s="596"/>
    </row>
    <row r="7" spans="1:26" ht="30.75" customHeight="1" thickBot="1">
      <c r="A7" s="594"/>
      <c r="B7" s="601"/>
      <c r="C7" s="597"/>
      <c r="D7" s="597"/>
      <c r="E7" s="597"/>
      <c r="F7" s="601"/>
      <c r="G7" s="6" t="s">
        <v>25</v>
      </c>
      <c r="H7" s="6" t="s">
        <v>26</v>
      </c>
      <c r="I7" s="7" t="s">
        <v>27</v>
      </c>
      <c r="J7" s="8" t="s">
        <v>28</v>
      </c>
      <c r="K7" s="8" t="s">
        <v>29</v>
      </c>
      <c r="L7" s="8" t="s">
        <v>30</v>
      </c>
      <c r="M7" s="8" t="s">
        <v>31</v>
      </c>
      <c r="N7" s="8" t="s">
        <v>32</v>
      </c>
      <c r="O7" s="8" t="s">
        <v>33</v>
      </c>
      <c r="P7" s="8" t="s">
        <v>34</v>
      </c>
      <c r="Q7" s="8" t="s">
        <v>35</v>
      </c>
      <c r="R7" s="8" t="s">
        <v>36</v>
      </c>
      <c r="S7" s="8" t="s">
        <v>37</v>
      </c>
      <c r="T7" s="9" t="s">
        <v>38</v>
      </c>
      <c r="U7" s="597"/>
      <c r="V7" s="597"/>
      <c r="W7" s="597"/>
      <c r="X7" s="597"/>
      <c r="Y7" s="597"/>
      <c r="Z7" s="597"/>
    </row>
    <row r="8" spans="1:26" s="60" customFormat="1" ht="111" customHeight="1">
      <c r="A8" s="56" t="s">
        <v>358</v>
      </c>
      <c r="B8" s="131" t="s">
        <v>863</v>
      </c>
      <c r="C8" s="131" t="s">
        <v>854</v>
      </c>
      <c r="D8" s="131" t="s">
        <v>855</v>
      </c>
      <c r="E8" s="151"/>
      <c r="F8" s="351" t="s">
        <v>864</v>
      </c>
      <c r="G8" s="151">
        <v>0</v>
      </c>
      <c r="H8" s="151">
        <v>1</v>
      </c>
      <c r="I8" s="151">
        <v>1</v>
      </c>
      <c r="J8" s="151"/>
      <c r="K8" s="151"/>
      <c r="L8" s="151"/>
      <c r="M8" s="151"/>
      <c r="N8" s="151"/>
      <c r="O8" s="151"/>
      <c r="P8" s="151"/>
      <c r="Q8" s="151"/>
      <c r="R8" s="151"/>
      <c r="S8" s="151"/>
      <c r="T8" s="151"/>
      <c r="U8" s="56" t="s">
        <v>359</v>
      </c>
      <c r="V8" s="499">
        <f>+SUM(I8:T8)/H8</f>
        <v>1</v>
      </c>
      <c r="W8" s="500" t="s">
        <v>865</v>
      </c>
      <c r="X8" s="500" t="s">
        <v>866</v>
      </c>
      <c r="Y8" s="151"/>
      <c r="Z8" s="56" t="s">
        <v>360</v>
      </c>
    </row>
    <row r="9" spans="1:26" s="59" customFormat="1" ht="134.25" customHeight="1">
      <c r="A9" s="56" t="s">
        <v>358</v>
      </c>
      <c r="B9" s="61" t="s">
        <v>853</v>
      </c>
      <c r="C9" s="56" t="s">
        <v>854</v>
      </c>
      <c r="D9" s="56" t="s">
        <v>855</v>
      </c>
      <c r="E9" s="151"/>
      <c r="F9" s="151" t="s">
        <v>41</v>
      </c>
      <c r="G9" s="58">
        <v>0</v>
      </c>
      <c r="H9" s="495">
        <v>4</v>
      </c>
      <c r="I9" s="151"/>
      <c r="J9" s="151"/>
      <c r="K9" s="351">
        <v>1</v>
      </c>
      <c r="L9" s="151"/>
      <c r="M9" s="151"/>
      <c r="N9" s="351">
        <v>1</v>
      </c>
      <c r="O9" s="151"/>
      <c r="P9" s="151"/>
      <c r="Q9" s="351">
        <v>1</v>
      </c>
      <c r="R9" s="151"/>
      <c r="S9" s="151"/>
      <c r="T9" s="351"/>
      <c r="U9" s="61" t="s">
        <v>856</v>
      </c>
      <c r="V9" s="273">
        <f>+SUM(I9:T9)/H9</f>
        <v>0.75</v>
      </c>
      <c r="W9" s="496" t="s">
        <v>857</v>
      </c>
      <c r="X9" s="496" t="s">
        <v>858</v>
      </c>
      <c r="Y9" s="497"/>
      <c r="Z9" s="56" t="s">
        <v>360</v>
      </c>
    </row>
    <row r="10" spans="1:26" ht="90.75" customHeight="1">
      <c r="A10" s="56" t="s">
        <v>358</v>
      </c>
      <c r="B10" s="61" t="s">
        <v>859</v>
      </c>
      <c r="C10" s="498" t="s">
        <v>860</v>
      </c>
      <c r="D10" s="56" t="s">
        <v>855</v>
      </c>
      <c r="E10" s="151"/>
      <c r="F10" s="351" t="s">
        <v>361</v>
      </c>
      <c r="G10" s="58">
        <v>0</v>
      </c>
      <c r="H10" s="58">
        <v>12</v>
      </c>
      <c r="I10" s="151">
        <v>1</v>
      </c>
      <c r="J10" s="151">
        <v>1</v>
      </c>
      <c r="K10" s="151">
        <v>1</v>
      </c>
      <c r="L10" s="151">
        <v>1</v>
      </c>
      <c r="M10" s="151">
        <v>1</v>
      </c>
      <c r="N10" s="151">
        <v>1</v>
      </c>
      <c r="O10" s="151">
        <v>1</v>
      </c>
      <c r="P10" s="151">
        <v>1</v>
      </c>
      <c r="Q10" s="151">
        <v>1</v>
      </c>
      <c r="R10" s="151"/>
      <c r="S10" s="151"/>
      <c r="T10" s="151"/>
      <c r="U10" s="61" t="s">
        <v>861</v>
      </c>
      <c r="V10" s="273">
        <f>+SUM(I10:T10)/H10</f>
        <v>0.75</v>
      </c>
      <c r="W10" s="496" t="s">
        <v>861</v>
      </c>
      <c r="X10" s="496" t="s">
        <v>862</v>
      </c>
      <c r="Y10" s="497"/>
      <c r="Z10" s="56" t="s">
        <v>360</v>
      </c>
    </row>
    <row r="11" spans="1:26" ht="31.5">
      <c r="A11" s="13" t="s">
        <v>140</v>
      </c>
      <c r="B11" s="52">
        <v>45688</v>
      </c>
    </row>
    <row r="12" spans="1:26" ht="16.5" customHeight="1"/>
    <row r="13" spans="1:26" ht="15"/>
    <row r="14" spans="1:26" ht="15"/>
    <row r="15" spans="1:26" ht="15"/>
    <row r="16" spans="1:26"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4.45" customHeight="1"/>
    <row r="68" ht="14.45" customHeight="1"/>
    <row r="69" ht="14.45" customHeight="1"/>
    <row r="70" ht="14.45" customHeight="1"/>
    <row r="71" ht="14.45" customHeight="1"/>
    <row r="72" ht="14.45" customHeight="1"/>
    <row r="73" ht="14.45" customHeight="1"/>
  </sheetData>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3">
    <dataValidation type="decimal" operator="lessThan" allowBlank="1" showInputMessage="1" showErrorMessage="1" sqref="Y1:Y2" xr:uid="{98B85D37-BAE3-48C6-A76C-AC0CDC7A4450}">
      <formula1>0</formula1>
    </dataValidation>
    <dataValidation type="decimal" operator="lessThan" showInputMessage="1" sqref="Z1" xr:uid="{6EDF9BF6-3B0C-4E80-B5BD-9F1329194B9B}">
      <formula1>0</formula1>
    </dataValidation>
    <dataValidation operator="lessThan" allowBlank="1" showInputMessage="1" showErrorMessage="1" sqref="Z2:Z3 B1:B2 Y3" xr:uid="{3C905717-13A7-4AFB-A286-CCAD6E926BA6}"/>
  </dataValidations>
  <pageMargins left="0.7" right="0.7" top="0.75" bottom="0.75" header="0.3" footer="0.3"/>
  <pageSetup scale="3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ED80-99E5-47EE-989C-BCD704218FAC}">
  <sheetPr>
    <tabColor rgb="FF00B050"/>
  </sheetPr>
  <dimension ref="A1:AA100"/>
  <sheetViews>
    <sheetView zoomScale="70" zoomScaleNormal="70" workbookViewId="0">
      <pane ySplit="7" topLeftCell="A8" activePane="bottomLeft" state="frozen"/>
      <selection pane="bottomLeft" activeCell="A8" sqref="A8:Z8"/>
    </sheetView>
  </sheetViews>
  <sheetFormatPr baseColWidth="10" defaultColWidth="0" defaultRowHeight="0" customHeight="1" zeroHeight="1"/>
  <cols>
    <col min="1" max="1" width="32" customWidth="1"/>
    <col min="2" max="2" width="43.140625" customWidth="1"/>
    <col min="3" max="3" width="38.5703125" customWidth="1"/>
    <col min="4" max="4" width="15.5703125" style="452" customWidth="1"/>
    <col min="5" max="5" width="16.28515625" style="452" customWidth="1"/>
    <col min="6" max="6" width="17.7109375" style="452" customWidth="1"/>
    <col min="7" max="7" width="12.28515625" style="452" customWidth="1"/>
    <col min="8" max="8" width="12.42578125" customWidth="1"/>
    <col min="9" max="10" width="7.42578125" customWidth="1"/>
    <col min="11" max="11" width="7.85546875" customWidth="1"/>
    <col min="12" max="19" width="7.42578125" customWidth="1"/>
    <col min="20" max="20" width="9.28515625" customWidth="1"/>
    <col min="21" max="21" width="17.85546875" customWidth="1"/>
    <col min="22" max="22" width="19.28515625" style="453" customWidth="1"/>
    <col min="23" max="23" width="32" customWidth="1"/>
    <col min="24" max="24" width="56.42578125" style="452" customWidth="1"/>
    <col min="25" max="25" width="25.140625" customWidth="1"/>
    <col min="26" max="26" width="22.5703125" customWidth="1"/>
    <col min="27" max="27" width="0" hidden="1" customWidth="1"/>
    <col min="28" max="16384" width="11.42578125" hidden="1"/>
  </cols>
  <sheetData>
    <row r="1" spans="1:26" ht="27"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7"/>
      <c r="Y1" s="11" t="s">
        <v>1</v>
      </c>
      <c r="Z1" s="2" t="s">
        <v>2</v>
      </c>
    </row>
    <row r="2" spans="1:26" ht="21"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10"/>
      <c r="Y2" s="12" t="s">
        <v>4</v>
      </c>
      <c r="Z2" s="15">
        <v>1</v>
      </c>
    </row>
    <row r="3" spans="1:26" ht="24"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3"/>
      <c r="Y3" s="14" t="s">
        <v>5</v>
      </c>
      <c r="Z3" s="16">
        <v>45077</v>
      </c>
    </row>
    <row r="4" spans="1:26" ht="34.5" customHeight="1" thickBot="1">
      <c r="A4" s="54" t="s">
        <v>6</v>
      </c>
      <c r="B4" s="656" t="s">
        <v>362</v>
      </c>
      <c r="C4" s="657"/>
      <c r="D4" s="657"/>
      <c r="E4" s="657"/>
      <c r="F4" s="657"/>
      <c r="G4" s="657"/>
      <c r="H4" s="657"/>
      <c r="I4" s="657"/>
      <c r="J4" s="657"/>
      <c r="K4" s="657"/>
      <c r="L4" s="657"/>
      <c r="M4" s="657"/>
      <c r="N4" s="657"/>
      <c r="O4" s="657"/>
      <c r="P4" s="657"/>
      <c r="Q4" s="657"/>
      <c r="R4" s="657"/>
      <c r="S4" s="657"/>
      <c r="T4" s="657"/>
      <c r="U4" s="657"/>
      <c r="V4" s="657"/>
      <c r="W4" s="657"/>
      <c r="X4" s="657"/>
      <c r="Y4" s="657"/>
      <c r="Z4" s="658"/>
    </row>
    <row r="5" spans="1:26" ht="30.75" customHeight="1" thickBot="1">
      <c r="A5" s="592" t="s">
        <v>8</v>
      </c>
      <c r="B5" s="618"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600"/>
      <c r="Z5" s="595" t="s">
        <v>13</v>
      </c>
    </row>
    <row r="6" spans="1:26" ht="36" customHeight="1" thickBot="1">
      <c r="A6" s="593"/>
      <c r="B6" s="618"/>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6" t="s">
        <v>788</v>
      </c>
      <c r="Y6" s="596" t="s">
        <v>24</v>
      </c>
      <c r="Z6" s="596"/>
    </row>
    <row r="7" spans="1:26" ht="30.75" customHeight="1" thickBot="1">
      <c r="A7" s="594"/>
      <c r="B7" s="601"/>
      <c r="C7" s="597"/>
      <c r="D7" s="597"/>
      <c r="E7" s="597"/>
      <c r="F7" s="601"/>
      <c r="G7" s="6" t="s">
        <v>25</v>
      </c>
      <c r="H7" s="6" t="s">
        <v>26</v>
      </c>
      <c r="I7" s="7" t="s">
        <v>27</v>
      </c>
      <c r="J7" s="8" t="s">
        <v>28</v>
      </c>
      <c r="K7" s="8" t="s">
        <v>29</v>
      </c>
      <c r="L7" s="8" t="s">
        <v>30</v>
      </c>
      <c r="M7" s="8" t="s">
        <v>31</v>
      </c>
      <c r="N7" s="8" t="s">
        <v>32</v>
      </c>
      <c r="O7" s="8" t="s">
        <v>33</v>
      </c>
      <c r="P7" s="8" t="s">
        <v>34</v>
      </c>
      <c r="Q7" s="8" t="s">
        <v>35</v>
      </c>
      <c r="R7" s="8" t="s">
        <v>36</v>
      </c>
      <c r="S7" s="8" t="s">
        <v>37</v>
      </c>
      <c r="T7" s="9" t="s">
        <v>38</v>
      </c>
      <c r="U7" s="597"/>
      <c r="V7" s="597"/>
      <c r="W7" s="597"/>
      <c r="X7" s="597"/>
      <c r="Y7" s="597"/>
      <c r="Z7" s="597"/>
    </row>
    <row r="8" spans="1:26" ht="15.75" thickBot="1">
      <c r="A8" s="645" t="s">
        <v>363</v>
      </c>
      <c r="B8" s="646"/>
      <c r="C8" s="646"/>
      <c r="D8" s="646"/>
      <c r="E8" s="646"/>
      <c r="F8" s="646"/>
      <c r="G8" s="646"/>
      <c r="H8" s="646"/>
      <c r="I8" s="646"/>
      <c r="J8" s="646"/>
      <c r="K8" s="646"/>
      <c r="L8" s="646"/>
      <c r="M8" s="646"/>
      <c r="N8" s="646"/>
      <c r="O8" s="646"/>
      <c r="P8" s="646"/>
      <c r="Q8" s="646"/>
      <c r="R8" s="646"/>
      <c r="S8" s="646"/>
      <c r="T8" s="646"/>
      <c r="U8" s="646"/>
      <c r="V8" s="646"/>
      <c r="W8" s="646"/>
      <c r="X8" s="646"/>
      <c r="Y8" s="646"/>
      <c r="Z8" s="647"/>
    </row>
    <row r="9" spans="1:26" s="123" customFormat="1" ht="119.25" customHeight="1">
      <c r="A9" s="283" t="s">
        <v>364</v>
      </c>
      <c r="B9" s="284" t="s">
        <v>365</v>
      </c>
      <c r="C9" s="285" t="s">
        <v>366</v>
      </c>
      <c r="D9" s="414">
        <v>2</v>
      </c>
      <c r="E9" s="414">
        <v>2</v>
      </c>
      <c r="F9" s="414" t="s">
        <v>41</v>
      </c>
      <c r="G9" s="286">
        <v>1</v>
      </c>
      <c r="H9" s="287">
        <v>2</v>
      </c>
      <c r="I9" s="288"/>
      <c r="J9" s="288"/>
      <c r="K9" s="289">
        <v>1</v>
      </c>
      <c r="L9" s="290"/>
      <c r="M9" s="288"/>
      <c r="N9" s="290"/>
      <c r="O9" s="415"/>
      <c r="P9" s="289">
        <v>1</v>
      </c>
      <c r="Q9" s="290"/>
      <c r="R9" s="290"/>
      <c r="S9" s="415"/>
      <c r="T9" s="290"/>
      <c r="U9" s="415"/>
      <c r="V9" s="416">
        <f>(D9/E9)*100</f>
        <v>100</v>
      </c>
      <c r="W9" s="291" t="s">
        <v>367</v>
      </c>
      <c r="X9" s="417" t="s">
        <v>789</v>
      </c>
      <c r="Y9" s="150" t="s">
        <v>839</v>
      </c>
      <c r="Z9" s="292" t="s">
        <v>368</v>
      </c>
    </row>
    <row r="10" spans="1:26" s="123" customFormat="1" ht="60" customHeight="1">
      <c r="A10" s="293" t="s">
        <v>364</v>
      </c>
      <c r="B10" s="294" t="s">
        <v>369</v>
      </c>
      <c r="C10" s="295" t="s">
        <v>366</v>
      </c>
      <c r="D10" s="418">
        <v>1</v>
      </c>
      <c r="E10" s="418">
        <v>1</v>
      </c>
      <c r="F10" s="418" t="s">
        <v>41</v>
      </c>
      <c r="G10" s="296">
        <v>1</v>
      </c>
      <c r="H10" s="297">
        <v>1</v>
      </c>
      <c r="I10" s="298"/>
      <c r="J10" s="299">
        <v>1</v>
      </c>
      <c r="K10" s="300"/>
      <c r="L10" s="298"/>
      <c r="M10" s="300"/>
      <c r="N10" s="221"/>
      <c r="O10" s="300"/>
      <c r="P10" s="298"/>
      <c r="Q10" s="298"/>
      <c r="R10" s="298"/>
      <c r="S10" s="298"/>
      <c r="T10" s="298"/>
      <c r="U10" s="419"/>
      <c r="V10" s="420">
        <f t="shared" ref="V10:V19" si="0">(D10/E10)*100</f>
        <v>100</v>
      </c>
      <c r="W10" s="301" t="s">
        <v>370</v>
      </c>
      <c r="X10" s="420" t="s">
        <v>371</v>
      </c>
      <c r="Y10" s="419"/>
      <c r="Z10" s="302" t="s">
        <v>368</v>
      </c>
    </row>
    <row r="11" spans="1:26" s="123" customFormat="1" ht="60.75" customHeight="1">
      <c r="A11" s="293" t="s">
        <v>364</v>
      </c>
      <c r="B11" s="303" t="s">
        <v>372</v>
      </c>
      <c r="C11" s="295" t="s">
        <v>366</v>
      </c>
      <c r="D11" s="418">
        <v>1</v>
      </c>
      <c r="E11" s="418">
        <v>1</v>
      </c>
      <c r="F11" s="418" t="s">
        <v>41</v>
      </c>
      <c r="G11" s="296">
        <v>1</v>
      </c>
      <c r="H11" s="297">
        <v>1</v>
      </c>
      <c r="I11" s="300"/>
      <c r="J11" s="300"/>
      <c r="K11" s="300"/>
      <c r="L11" s="299">
        <v>1</v>
      </c>
      <c r="M11" s="300"/>
      <c r="N11" s="221"/>
      <c r="O11" s="300"/>
      <c r="P11" s="298"/>
      <c r="Q11" s="298"/>
      <c r="R11" s="298"/>
      <c r="S11" s="298"/>
      <c r="T11" s="298"/>
      <c r="U11" s="419"/>
      <c r="V11" s="420">
        <f t="shared" si="0"/>
        <v>100</v>
      </c>
      <c r="W11" s="301" t="s">
        <v>790</v>
      </c>
      <c r="X11" s="421" t="s">
        <v>791</v>
      </c>
      <c r="Y11" s="419"/>
      <c r="Z11" s="302" t="s">
        <v>368</v>
      </c>
    </row>
    <row r="12" spans="1:26" s="123" customFormat="1" ht="65.25" customHeight="1">
      <c r="A12" s="293" t="s">
        <v>364</v>
      </c>
      <c r="B12" s="294" t="s">
        <v>373</v>
      </c>
      <c r="C12" s="295" t="s">
        <v>366</v>
      </c>
      <c r="D12" s="418">
        <v>1</v>
      </c>
      <c r="E12" s="418">
        <v>1</v>
      </c>
      <c r="F12" s="418" t="s">
        <v>41</v>
      </c>
      <c r="G12" s="296">
        <v>1</v>
      </c>
      <c r="H12" s="297">
        <v>1</v>
      </c>
      <c r="I12" s="299">
        <v>1</v>
      </c>
      <c r="J12" s="300"/>
      <c r="K12" s="300"/>
      <c r="L12" s="298"/>
      <c r="M12" s="300"/>
      <c r="N12" s="221"/>
      <c r="O12" s="300"/>
      <c r="P12" s="298"/>
      <c r="Q12" s="298"/>
      <c r="R12" s="298"/>
      <c r="S12" s="298"/>
      <c r="T12" s="298"/>
      <c r="U12" s="419"/>
      <c r="V12" s="420">
        <f t="shared" si="0"/>
        <v>100</v>
      </c>
      <c r="W12" s="301" t="s">
        <v>374</v>
      </c>
      <c r="X12" s="420" t="s">
        <v>792</v>
      </c>
      <c r="Y12" s="419"/>
      <c r="Z12" s="302" t="s">
        <v>368</v>
      </c>
    </row>
    <row r="13" spans="1:26" s="123" customFormat="1" ht="75" customHeight="1">
      <c r="A13" s="293" t="s">
        <v>364</v>
      </c>
      <c r="B13" s="294" t="s">
        <v>376</v>
      </c>
      <c r="C13" s="295" t="s">
        <v>366</v>
      </c>
      <c r="D13" s="418">
        <v>1</v>
      </c>
      <c r="E13" s="418">
        <v>2</v>
      </c>
      <c r="F13" s="418" t="s">
        <v>41</v>
      </c>
      <c r="G13" s="296">
        <v>0</v>
      </c>
      <c r="H13" s="297">
        <v>2</v>
      </c>
      <c r="I13" s="300"/>
      <c r="J13" s="300"/>
      <c r="K13" s="300"/>
      <c r="L13" s="298"/>
      <c r="M13" s="300"/>
      <c r="N13" s="304">
        <v>1</v>
      </c>
      <c r="O13" s="300"/>
      <c r="P13" s="298"/>
      <c r="Q13" s="298"/>
      <c r="R13" s="298"/>
      <c r="S13" s="299">
        <v>1</v>
      </c>
      <c r="T13" s="298"/>
      <c r="U13" s="419"/>
      <c r="V13" s="420">
        <f t="shared" si="0"/>
        <v>50</v>
      </c>
      <c r="W13" s="305" t="s">
        <v>377</v>
      </c>
      <c r="X13" s="420" t="s">
        <v>793</v>
      </c>
      <c r="Y13" s="419"/>
      <c r="Z13" s="302" t="s">
        <v>368</v>
      </c>
    </row>
    <row r="14" spans="1:26" s="123" customFormat="1" ht="48">
      <c r="A14" s="307" t="s">
        <v>364</v>
      </c>
      <c r="B14" s="294" t="s">
        <v>378</v>
      </c>
      <c r="C14" s="295" t="s">
        <v>366</v>
      </c>
      <c r="D14" s="345">
        <v>1</v>
      </c>
      <c r="E14" s="345">
        <v>1</v>
      </c>
      <c r="F14" s="418" t="s">
        <v>41</v>
      </c>
      <c r="G14" s="308">
        <v>0</v>
      </c>
      <c r="H14" s="297">
        <v>1</v>
      </c>
      <c r="I14" s="221"/>
      <c r="J14" s="221"/>
      <c r="K14" s="221"/>
      <c r="L14" s="304">
        <v>1</v>
      </c>
      <c r="M14" s="221"/>
      <c r="N14" s="221"/>
      <c r="O14" s="221"/>
      <c r="P14" s="221"/>
      <c r="Q14" s="221"/>
      <c r="R14" s="221"/>
      <c r="S14" s="221"/>
      <c r="T14" s="221"/>
      <c r="U14" s="419"/>
      <c r="V14" s="420">
        <f t="shared" si="0"/>
        <v>100</v>
      </c>
      <c r="W14" s="305" t="s">
        <v>379</v>
      </c>
      <c r="X14" s="420" t="s">
        <v>794</v>
      </c>
      <c r="Y14" s="419"/>
      <c r="Z14" s="309" t="s">
        <v>368</v>
      </c>
    </row>
    <row r="15" spans="1:26" s="123" customFormat="1" ht="127.5" customHeight="1">
      <c r="A15" s="307" t="s">
        <v>364</v>
      </c>
      <c r="B15" s="303" t="s">
        <v>380</v>
      </c>
      <c r="C15" s="295" t="s">
        <v>366</v>
      </c>
      <c r="D15" s="345">
        <v>1</v>
      </c>
      <c r="E15" s="345">
        <v>1</v>
      </c>
      <c r="F15" s="418" t="s">
        <v>41</v>
      </c>
      <c r="G15" s="308">
        <v>0</v>
      </c>
      <c r="H15" s="297">
        <v>1</v>
      </c>
      <c r="I15" s="221"/>
      <c r="J15" s="221"/>
      <c r="K15" s="304">
        <v>1</v>
      </c>
      <c r="L15" s="221"/>
      <c r="M15" s="221"/>
      <c r="N15" s="221"/>
      <c r="O15" s="221"/>
      <c r="P15" s="306"/>
      <c r="Q15" s="306"/>
      <c r="R15" s="306"/>
      <c r="S15" s="221"/>
      <c r="T15" s="306"/>
      <c r="U15" s="419"/>
      <c r="V15" s="420">
        <f t="shared" si="0"/>
        <v>100</v>
      </c>
      <c r="W15" s="305" t="s">
        <v>381</v>
      </c>
      <c r="X15" s="420" t="s">
        <v>795</v>
      </c>
      <c r="Y15" s="419"/>
      <c r="Z15" s="309" t="s">
        <v>368</v>
      </c>
    </row>
    <row r="16" spans="1:26" s="123" customFormat="1" ht="97.5" customHeight="1">
      <c r="A16" s="307" t="s">
        <v>364</v>
      </c>
      <c r="B16" s="294" t="s">
        <v>796</v>
      </c>
      <c r="C16" s="295" t="s">
        <v>366</v>
      </c>
      <c r="D16" s="345">
        <v>1</v>
      </c>
      <c r="E16" s="345">
        <v>1</v>
      </c>
      <c r="F16" s="418" t="s">
        <v>41</v>
      </c>
      <c r="G16" s="308">
        <v>0</v>
      </c>
      <c r="H16" s="297">
        <v>1</v>
      </c>
      <c r="I16" s="221"/>
      <c r="J16" s="221"/>
      <c r="K16" s="221"/>
      <c r="L16" s="221"/>
      <c r="M16" s="221"/>
      <c r="N16" s="221"/>
      <c r="O16" s="221"/>
      <c r="P16" s="221"/>
      <c r="Q16" s="304">
        <v>1</v>
      </c>
      <c r="R16" s="221"/>
      <c r="S16" s="221"/>
      <c r="T16" s="221"/>
      <c r="U16" s="419"/>
      <c r="V16" s="420">
        <f t="shared" si="0"/>
        <v>100</v>
      </c>
      <c r="W16" s="305" t="s">
        <v>797</v>
      </c>
      <c r="X16" s="301" t="s">
        <v>798</v>
      </c>
      <c r="Y16" s="150" t="s">
        <v>839</v>
      </c>
      <c r="Z16" s="309" t="s">
        <v>368</v>
      </c>
    </row>
    <row r="17" spans="1:26" s="123" customFormat="1" ht="75" customHeight="1">
      <c r="A17" s="307" t="s">
        <v>364</v>
      </c>
      <c r="B17" s="294" t="s">
        <v>382</v>
      </c>
      <c r="C17" s="295" t="s">
        <v>366</v>
      </c>
      <c r="D17" s="345">
        <v>2</v>
      </c>
      <c r="E17" s="345">
        <v>2</v>
      </c>
      <c r="F17" s="418" t="s">
        <v>41</v>
      </c>
      <c r="G17" s="308">
        <v>0</v>
      </c>
      <c r="H17" s="297">
        <v>2</v>
      </c>
      <c r="I17" s="221"/>
      <c r="J17" s="221"/>
      <c r="K17" s="221"/>
      <c r="L17" s="304">
        <v>1</v>
      </c>
      <c r="M17" s="221"/>
      <c r="N17" s="221"/>
      <c r="O17" s="221"/>
      <c r="P17" s="221"/>
      <c r="Q17" s="304">
        <v>1</v>
      </c>
      <c r="R17" s="221"/>
      <c r="S17" s="221"/>
      <c r="T17" s="221"/>
      <c r="U17" s="419"/>
      <c r="V17" s="420">
        <f t="shared" si="0"/>
        <v>100</v>
      </c>
      <c r="W17" s="305" t="s">
        <v>383</v>
      </c>
      <c r="X17" s="420" t="s">
        <v>799</v>
      </c>
      <c r="Y17" s="150" t="s">
        <v>839</v>
      </c>
      <c r="Z17" s="309" t="s">
        <v>368</v>
      </c>
    </row>
    <row r="18" spans="1:26" s="123" customFormat="1" ht="73.5" customHeight="1" thickBot="1">
      <c r="A18" s="307" t="s">
        <v>364</v>
      </c>
      <c r="B18" s="311" t="s">
        <v>385</v>
      </c>
      <c r="C18" s="295" t="s">
        <v>366</v>
      </c>
      <c r="D18" s="422">
        <v>1</v>
      </c>
      <c r="E18" s="422">
        <v>1</v>
      </c>
      <c r="F18" s="418" t="s">
        <v>41</v>
      </c>
      <c r="G18" s="308">
        <v>0</v>
      </c>
      <c r="H18" s="312">
        <v>1</v>
      </c>
      <c r="I18" s="221"/>
      <c r="J18" s="313"/>
      <c r="K18" s="313"/>
      <c r="L18" s="313"/>
      <c r="M18" s="313"/>
      <c r="N18" s="314">
        <v>1</v>
      </c>
      <c r="O18" s="313"/>
      <c r="P18" s="313"/>
      <c r="Q18" s="313"/>
      <c r="R18" s="313"/>
      <c r="S18" s="313"/>
      <c r="T18" s="313"/>
      <c r="U18" s="107"/>
      <c r="V18" s="421">
        <f t="shared" si="0"/>
        <v>100</v>
      </c>
      <c r="W18" s="315" t="s">
        <v>386</v>
      </c>
      <c r="X18" s="420" t="s">
        <v>800</v>
      </c>
      <c r="Y18" s="107"/>
      <c r="Z18" s="423" t="s">
        <v>368</v>
      </c>
    </row>
    <row r="19" spans="1:26" s="123" customFormat="1" ht="107.25" customHeight="1" thickBot="1">
      <c r="A19" s="316" t="s">
        <v>364</v>
      </c>
      <c r="B19" s="317" t="s">
        <v>387</v>
      </c>
      <c r="C19" s="318" t="s">
        <v>366</v>
      </c>
      <c r="D19" s="424">
        <v>1</v>
      </c>
      <c r="E19" s="424">
        <v>1</v>
      </c>
      <c r="F19" s="425" t="s">
        <v>41</v>
      </c>
      <c r="G19" s="319">
        <v>0</v>
      </c>
      <c r="H19" s="320">
        <v>1</v>
      </c>
      <c r="I19" s="321"/>
      <c r="J19" s="322"/>
      <c r="K19" s="323">
        <v>1</v>
      </c>
      <c r="L19" s="324"/>
      <c r="M19" s="324"/>
      <c r="N19" s="324"/>
      <c r="O19" s="324"/>
      <c r="P19" s="324"/>
      <c r="Q19" s="324"/>
      <c r="R19" s="324"/>
      <c r="S19" s="324"/>
      <c r="T19" s="324"/>
      <c r="U19" s="426"/>
      <c r="V19" s="427">
        <f t="shared" si="0"/>
        <v>100</v>
      </c>
      <c r="W19" s="325" t="s">
        <v>388</v>
      </c>
      <c r="X19" s="420" t="s">
        <v>801</v>
      </c>
      <c r="Y19" s="426"/>
      <c r="Z19" s="423" t="s">
        <v>368</v>
      </c>
    </row>
    <row r="20" spans="1:26" s="123" customFormat="1" ht="12.75" thickBot="1">
      <c r="A20" s="649" t="s">
        <v>389</v>
      </c>
      <c r="B20" s="653"/>
      <c r="C20" s="653"/>
      <c r="D20" s="653"/>
      <c r="E20" s="653"/>
      <c r="F20" s="653"/>
      <c r="G20" s="653"/>
      <c r="H20" s="653"/>
      <c r="I20" s="653"/>
      <c r="J20" s="653"/>
      <c r="K20" s="653"/>
      <c r="L20" s="653"/>
      <c r="M20" s="653"/>
      <c r="N20" s="653"/>
      <c r="O20" s="653"/>
      <c r="P20" s="653"/>
      <c r="Q20" s="653"/>
      <c r="R20" s="653"/>
      <c r="S20" s="653"/>
      <c r="T20" s="653"/>
      <c r="U20" s="653"/>
      <c r="V20" s="653"/>
      <c r="W20" s="654"/>
      <c r="X20" s="653"/>
      <c r="Y20" s="653"/>
      <c r="Z20" s="655"/>
    </row>
    <row r="21" spans="1:26" s="123" customFormat="1" ht="75.75" customHeight="1">
      <c r="A21" s="326" t="s">
        <v>364</v>
      </c>
      <c r="B21" s="294" t="s">
        <v>390</v>
      </c>
      <c r="C21" s="295" t="s">
        <v>366</v>
      </c>
      <c r="D21" s="327">
        <v>1</v>
      </c>
      <c r="E21" s="345">
        <v>1</v>
      </c>
      <c r="F21" s="345" t="s">
        <v>41</v>
      </c>
      <c r="G21" s="308">
        <v>0</v>
      </c>
      <c r="H21" s="312">
        <v>1</v>
      </c>
      <c r="I21" s="306"/>
      <c r="J21" s="306"/>
      <c r="K21" s="306"/>
      <c r="L21" s="221"/>
      <c r="M21" s="304">
        <v>1</v>
      </c>
      <c r="N21" s="221"/>
      <c r="O21" s="221"/>
      <c r="P21" s="221"/>
      <c r="Q21" s="221"/>
      <c r="R21" s="221"/>
      <c r="S21" s="221"/>
      <c r="T21" s="306"/>
      <c r="U21" s="107"/>
      <c r="V21" s="428">
        <f t="shared" ref="V21:V53" si="1">(D21/E21)*100</f>
        <v>100</v>
      </c>
      <c r="W21" s="305" t="s">
        <v>391</v>
      </c>
      <c r="X21" s="420" t="s">
        <v>802</v>
      </c>
      <c r="Y21" s="107"/>
      <c r="Z21" s="306" t="s">
        <v>368</v>
      </c>
    </row>
    <row r="22" spans="1:26" s="123" customFormat="1" ht="60" customHeight="1">
      <c r="A22" s="326" t="s">
        <v>364</v>
      </c>
      <c r="B22" s="294" t="s">
        <v>392</v>
      </c>
      <c r="C22" s="295" t="s">
        <v>366</v>
      </c>
      <c r="D22" s="327">
        <v>1</v>
      </c>
      <c r="E22" s="345">
        <v>1</v>
      </c>
      <c r="F22" s="345" t="s">
        <v>41</v>
      </c>
      <c r="G22" s="308">
        <v>1</v>
      </c>
      <c r="H22" s="312">
        <v>1</v>
      </c>
      <c r="I22" s="306"/>
      <c r="J22" s="306"/>
      <c r="K22" s="306"/>
      <c r="L22" s="221"/>
      <c r="M22" s="221"/>
      <c r="N22" s="304">
        <v>1</v>
      </c>
      <c r="O22" s="221"/>
      <c r="P22" s="221"/>
      <c r="Q22" s="221"/>
      <c r="R22" s="221"/>
      <c r="S22" s="221"/>
      <c r="T22" s="306"/>
      <c r="U22" s="107"/>
      <c r="V22" s="428">
        <f t="shared" si="1"/>
        <v>100</v>
      </c>
      <c r="W22" s="305" t="s">
        <v>393</v>
      </c>
      <c r="X22" s="420" t="s">
        <v>803</v>
      </c>
      <c r="Y22" s="107"/>
      <c r="Z22" s="306" t="s">
        <v>368</v>
      </c>
    </row>
    <row r="23" spans="1:26" s="123" customFormat="1" ht="125.25" customHeight="1">
      <c r="A23" s="326" t="s">
        <v>364</v>
      </c>
      <c r="B23" s="294" t="s">
        <v>394</v>
      </c>
      <c r="C23" s="295" t="s">
        <v>366</v>
      </c>
      <c r="D23" s="327">
        <v>1</v>
      </c>
      <c r="E23" s="345">
        <v>1</v>
      </c>
      <c r="F23" s="345" t="s">
        <v>41</v>
      </c>
      <c r="G23" s="308">
        <v>1</v>
      </c>
      <c r="H23" s="312">
        <v>1</v>
      </c>
      <c r="I23" s="306"/>
      <c r="J23" s="306"/>
      <c r="K23" s="306"/>
      <c r="L23" s="221"/>
      <c r="M23" s="221"/>
      <c r="N23" s="221"/>
      <c r="O23" s="304">
        <v>1</v>
      </c>
      <c r="P23" s="221"/>
      <c r="Q23" s="221"/>
      <c r="R23" s="221"/>
      <c r="S23" s="221"/>
      <c r="T23" s="306"/>
      <c r="U23" s="107"/>
      <c r="V23" s="428">
        <f t="shared" si="1"/>
        <v>100</v>
      </c>
      <c r="W23" s="305" t="s">
        <v>395</v>
      </c>
      <c r="X23" s="429" t="s">
        <v>804</v>
      </c>
      <c r="Y23" s="150" t="s">
        <v>839</v>
      </c>
      <c r="Z23" s="306" t="s">
        <v>396</v>
      </c>
    </row>
    <row r="24" spans="1:26" s="123" customFormat="1" ht="146.25" customHeight="1">
      <c r="A24" s="326" t="s">
        <v>364</v>
      </c>
      <c r="B24" s="294" t="s">
        <v>397</v>
      </c>
      <c r="C24" s="295" t="s">
        <v>366</v>
      </c>
      <c r="D24" s="327">
        <v>1</v>
      </c>
      <c r="E24" s="345">
        <v>1</v>
      </c>
      <c r="F24" s="345" t="s">
        <v>41</v>
      </c>
      <c r="G24" s="308">
        <v>1</v>
      </c>
      <c r="H24" s="312">
        <v>1</v>
      </c>
      <c r="I24" s="306"/>
      <c r="J24" s="304">
        <v>1</v>
      </c>
      <c r="K24" s="221"/>
      <c r="L24" s="221"/>
      <c r="M24" s="221"/>
      <c r="N24" s="221"/>
      <c r="O24" s="221"/>
      <c r="P24" s="221"/>
      <c r="Q24" s="221"/>
      <c r="R24" s="221"/>
      <c r="S24" s="221"/>
      <c r="T24" s="306"/>
      <c r="U24" s="107"/>
      <c r="V24" s="428">
        <f t="shared" si="1"/>
        <v>100</v>
      </c>
      <c r="W24" s="305" t="s">
        <v>398</v>
      </c>
      <c r="X24" s="420" t="s">
        <v>805</v>
      </c>
      <c r="Y24" s="107"/>
      <c r="Z24" s="306" t="s">
        <v>368</v>
      </c>
    </row>
    <row r="25" spans="1:26" s="123" customFormat="1" ht="56.25" customHeight="1">
      <c r="A25" s="326" t="s">
        <v>364</v>
      </c>
      <c r="B25" s="430" t="s">
        <v>399</v>
      </c>
      <c r="C25" s="295" t="s">
        <v>366</v>
      </c>
      <c r="D25" s="327">
        <v>1</v>
      </c>
      <c r="E25" s="345">
        <v>1</v>
      </c>
      <c r="F25" s="345" t="s">
        <v>41</v>
      </c>
      <c r="G25" s="328">
        <v>0</v>
      </c>
      <c r="H25" s="329">
        <v>1</v>
      </c>
      <c r="I25" s="330"/>
      <c r="J25" s="313"/>
      <c r="K25" s="313"/>
      <c r="L25" s="304">
        <v>1</v>
      </c>
      <c r="M25" s="221"/>
      <c r="N25" s="313"/>
      <c r="O25" s="313"/>
      <c r="P25" s="313"/>
      <c r="Q25" s="313"/>
      <c r="R25" s="313"/>
      <c r="S25" s="313"/>
      <c r="T25" s="330"/>
      <c r="U25" s="431"/>
      <c r="V25" s="428">
        <f t="shared" si="1"/>
        <v>100</v>
      </c>
      <c r="W25" s="315" t="s">
        <v>400</v>
      </c>
      <c r="X25" s="420" t="s">
        <v>806</v>
      </c>
      <c r="Y25" s="431"/>
      <c r="Z25" s="306" t="s">
        <v>368</v>
      </c>
    </row>
    <row r="26" spans="1:26" s="123" customFormat="1" ht="75.75" customHeight="1" thickBot="1">
      <c r="A26" s="326" t="s">
        <v>364</v>
      </c>
      <c r="B26" s="331" t="s">
        <v>401</v>
      </c>
      <c r="C26" s="318" t="s">
        <v>366</v>
      </c>
      <c r="D26" s="327">
        <v>1</v>
      </c>
      <c r="E26" s="345">
        <v>1</v>
      </c>
      <c r="F26" s="424" t="s">
        <v>41</v>
      </c>
      <c r="G26" s="332">
        <v>0</v>
      </c>
      <c r="H26" s="333">
        <v>1</v>
      </c>
      <c r="I26" s="322"/>
      <c r="J26" s="322"/>
      <c r="K26" s="322"/>
      <c r="L26" s="324"/>
      <c r="M26" s="304">
        <v>1</v>
      </c>
      <c r="N26" s="324"/>
      <c r="O26" s="324"/>
      <c r="P26" s="324"/>
      <c r="Q26" s="324"/>
      <c r="R26" s="324"/>
      <c r="S26" s="324"/>
      <c r="T26" s="322"/>
      <c r="U26" s="432"/>
      <c r="V26" s="428">
        <f t="shared" si="1"/>
        <v>100</v>
      </c>
      <c r="W26" s="325" t="s">
        <v>402</v>
      </c>
      <c r="X26" s="433" t="s">
        <v>384</v>
      </c>
      <c r="Y26" s="432"/>
      <c r="Z26" s="322" t="s">
        <v>403</v>
      </c>
    </row>
    <row r="27" spans="1:26" s="123" customFormat="1" ht="12.75" thickBot="1">
      <c r="A27" s="649" t="s">
        <v>404</v>
      </c>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1"/>
    </row>
    <row r="28" spans="1:26" s="123" customFormat="1" ht="103.5" customHeight="1">
      <c r="A28" s="334" t="s">
        <v>364</v>
      </c>
      <c r="B28" s="434" t="s">
        <v>405</v>
      </c>
      <c r="C28" s="335" t="s">
        <v>366</v>
      </c>
      <c r="D28" s="435">
        <v>1</v>
      </c>
      <c r="E28" s="435">
        <v>1</v>
      </c>
      <c r="F28" s="418" t="s">
        <v>41</v>
      </c>
      <c r="G28" s="296">
        <v>1</v>
      </c>
      <c r="H28" s="297">
        <v>1</v>
      </c>
      <c r="I28" s="336"/>
      <c r="J28" s="336"/>
      <c r="K28" s="336"/>
      <c r="L28" s="298"/>
      <c r="M28" s="298"/>
      <c r="N28" s="299">
        <v>1</v>
      </c>
      <c r="O28" s="298"/>
      <c r="P28" s="298"/>
      <c r="Q28" s="298"/>
      <c r="R28" s="298"/>
      <c r="S28" s="298"/>
      <c r="T28" s="336"/>
      <c r="U28" s="419"/>
      <c r="V28" s="420">
        <f t="shared" si="1"/>
        <v>100</v>
      </c>
      <c r="W28" s="337" t="s">
        <v>406</v>
      </c>
      <c r="X28" s="420" t="s">
        <v>807</v>
      </c>
      <c r="Y28" s="419"/>
      <c r="Z28" s="336" t="s">
        <v>368</v>
      </c>
    </row>
    <row r="29" spans="1:26" s="123" customFormat="1" ht="62.25" customHeight="1">
      <c r="A29" s="338" t="s">
        <v>364</v>
      </c>
      <c r="B29" s="436" t="s">
        <v>407</v>
      </c>
      <c r="C29" s="295" t="s">
        <v>366</v>
      </c>
      <c r="D29" s="327"/>
      <c r="E29" s="327">
        <v>1</v>
      </c>
      <c r="F29" s="345" t="s">
        <v>41</v>
      </c>
      <c r="G29" s="308">
        <v>1</v>
      </c>
      <c r="H29" s="312">
        <v>1</v>
      </c>
      <c r="I29" s="306"/>
      <c r="J29" s="306"/>
      <c r="K29" s="306"/>
      <c r="L29" s="221"/>
      <c r="M29" s="221"/>
      <c r="N29" s="221"/>
      <c r="O29" s="336"/>
      <c r="P29" s="221"/>
      <c r="Q29" s="221"/>
      <c r="R29" s="221"/>
      <c r="S29" s="221"/>
      <c r="T29" s="437">
        <v>1</v>
      </c>
      <c r="U29" s="419"/>
      <c r="V29" s="420">
        <f t="shared" si="1"/>
        <v>0</v>
      </c>
      <c r="W29" s="305" t="s">
        <v>408</v>
      </c>
      <c r="X29" s="420" t="s">
        <v>808</v>
      </c>
      <c r="Y29" s="419"/>
      <c r="Z29" s="306" t="s">
        <v>368</v>
      </c>
    </row>
    <row r="30" spans="1:26" s="123" customFormat="1" ht="58.5" customHeight="1">
      <c r="A30" s="338" t="s">
        <v>364</v>
      </c>
      <c r="B30" s="438" t="s">
        <v>809</v>
      </c>
      <c r="C30" s="295" t="s">
        <v>366</v>
      </c>
      <c r="D30" s="345"/>
      <c r="E30" s="327">
        <v>1</v>
      </c>
      <c r="F30" s="345" t="s">
        <v>41</v>
      </c>
      <c r="G30" s="308">
        <v>1</v>
      </c>
      <c r="H30" s="312">
        <v>1</v>
      </c>
      <c r="I30" s="142"/>
      <c r="J30" s="142"/>
      <c r="K30" s="142"/>
      <c r="L30" s="142"/>
      <c r="M30" s="142"/>
      <c r="N30" s="142"/>
      <c r="O30" s="336"/>
      <c r="P30" s="306"/>
      <c r="Q30" s="306"/>
      <c r="R30" s="298"/>
      <c r="S30" s="298"/>
      <c r="T30" s="439">
        <v>1</v>
      </c>
      <c r="U30" s="419"/>
      <c r="V30" s="420">
        <f t="shared" si="1"/>
        <v>0</v>
      </c>
      <c r="W30" s="305" t="s">
        <v>810</v>
      </c>
      <c r="X30" s="420" t="s">
        <v>808</v>
      </c>
      <c r="Y30" s="419"/>
      <c r="Z30" s="306" t="s">
        <v>368</v>
      </c>
    </row>
    <row r="31" spans="1:26" s="123" customFormat="1" ht="74.25" customHeight="1">
      <c r="A31" s="338" t="s">
        <v>364</v>
      </c>
      <c r="B31" s="339" t="s">
        <v>811</v>
      </c>
      <c r="C31" s="295" t="s">
        <v>366</v>
      </c>
      <c r="D31" s="345"/>
      <c r="E31" s="327">
        <v>1</v>
      </c>
      <c r="F31" s="345" t="s">
        <v>41</v>
      </c>
      <c r="G31" s="308">
        <v>1</v>
      </c>
      <c r="H31" s="312">
        <v>1</v>
      </c>
      <c r="I31" s="142"/>
      <c r="J31" s="142"/>
      <c r="K31" s="142"/>
      <c r="L31" s="142"/>
      <c r="M31" s="142"/>
      <c r="N31" s="142"/>
      <c r="O31" s="221"/>
      <c r="P31" s="221"/>
      <c r="Q31" s="221"/>
      <c r="R31" s="336"/>
      <c r="S31" s="221"/>
      <c r="T31" s="304">
        <v>1</v>
      </c>
      <c r="U31" s="419"/>
      <c r="V31" s="420">
        <f t="shared" si="1"/>
        <v>0</v>
      </c>
      <c r="W31" s="305" t="s">
        <v>812</v>
      </c>
      <c r="X31" s="420" t="s">
        <v>808</v>
      </c>
      <c r="Y31" s="419"/>
      <c r="Z31" s="306" t="s">
        <v>368</v>
      </c>
    </row>
    <row r="32" spans="1:26" s="123" customFormat="1" ht="152.25" customHeight="1">
      <c r="A32" s="338" t="s">
        <v>364</v>
      </c>
      <c r="B32" s="341" t="s">
        <v>409</v>
      </c>
      <c r="C32" s="295" t="s">
        <v>366</v>
      </c>
      <c r="D32" s="327"/>
      <c r="E32" s="327">
        <v>1</v>
      </c>
      <c r="F32" s="345" t="s">
        <v>41</v>
      </c>
      <c r="G32" s="308">
        <v>1</v>
      </c>
      <c r="H32" s="312">
        <v>1</v>
      </c>
      <c r="I32" s="306"/>
      <c r="J32" s="306"/>
      <c r="K32" s="306"/>
      <c r="L32" s="304">
        <v>1</v>
      </c>
      <c r="M32" s="306"/>
      <c r="N32" s="306"/>
      <c r="O32" s="306"/>
      <c r="P32" s="306"/>
      <c r="Q32" s="306"/>
      <c r="R32" s="306"/>
      <c r="S32" s="221"/>
      <c r="T32" s="221"/>
      <c r="U32" s="419"/>
      <c r="V32" s="420">
        <f t="shared" si="1"/>
        <v>0</v>
      </c>
      <c r="W32" s="305" t="s">
        <v>410</v>
      </c>
      <c r="X32" s="440" t="s">
        <v>813</v>
      </c>
      <c r="Y32" s="419"/>
      <c r="Z32" s="306" t="s">
        <v>368</v>
      </c>
    </row>
    <row r="33" spans="1:26" s="123" customFormat="1" ht="251.25" customHeight="1">
      <c r="A33" s="338" t="s">
        <v>364</v>
      </c>
      <c r="B33" s="342" t="s">
        <v>411</v>
      </c>
      <c r="C33" s="295" t="s">
        <v>412</v>
      </c>
      <c r="D33" s="327"/>
      <c r="E33" s="327">
        <v>1</v>
      </c>
      <c r="F33" s="345" t="s">
        <v>41</v>
      </c>
      <c r="G33" s="308">
        <v>1</v>
      </c>
      <c r="H33" s="312">
        <v>1</v>
      </c>
      <c r="I33" s="306"/>
      <c r="J33" s="306"/>
      <c r="K33" s="306"/>
      <c r="L33" s="306"/>
      <c r="M33" s="304">
        <v>1</v>
      </c>
      <c r="N33" s="306"/>
      <c r="O33" s="306"/>
      <c r="P33" s="221"/>
      <c r="Q33" s="306"/>
      <c r="R33" s="306"/>
      <c r="S33" s="221"/>
      <c r="T33" s="221"/>
      <c r="U33" s="419"/>
      <c r="V33" s="420">
        <f t="shared" si="1"/>
        <v>0</v>
      </c>
      <c r="W33" s="305" t="s">
        <v>413</v>
      </c>
      <c r="X33" s="440" t="s">
        <v>814</v>
      </c>
      <c r="Y33" s="419"/>
      <c r="Z33" s="306" t="s">
        <v>414</v>
      </c>
    </row>
    <row r="34" spans="1:26" s="123" customFormat="1" ht="41.25" customHeight="1">
      <c r="A34" s="338" t="s">
        <v>364</v>
      </c>
      <c r="B34" s="343" t="s">
        <v>415</v>
      </c>
      <c r="C34" s="295" t="s">
        <v>366</v>
      </c>
      <c r="D34" s="327"/>
      <c r="E34" s="327">
        <v>1</v>
      </c>
      <c r="F34" s="345" t="s">
        <v>41</v>
      </c>
      <c r="G34" s="308">
        <v>1</v>
      </c>
      <c r="H34" s="312">
        <v>1</v>
      </c>
      <c r="I34" s="306"/>
      <c r="J34" s="306"/>
      <c r="K34" s="221"/>
      <c r="L34" s="304">
        <v>1</v>
      </c>
      <c r="M34" s="306"/>
      <c r="N34" s="221"/>
      <c r="O34" s="221"/>
      <c r="P34" s="221"/>
      <c r="Q34" s="221"/>
      <c r="R34" s="221"/>
      <c r="S34" s="221"/>
      <c r="T34" s="221"/>
      <c r="U34" s="419"/>
      <c r="V34" s="420">
        <f t="shared" si="1"/>
        <v>0</v>
      </c>
      <c r="W34" s="305" t="s">
        <v>416</v>
      </c>
      <c r="X34" s="221" t="s">
        <v>384</v>
      </c>
      <c r="Y34" s="419"/>
      <c r="Z34" s="306" t="s">
        <v>368</v>
      </c>
    </row>
    <row r="35" spans="1:26" s="123" customFormat="1" ht="105.75" customHeight="1">
      <c r="A35" s="338" t="s">
        <v>364</v>
      </c>
      <c r="B35" s="339" t="s">
        <v>417</v>
      </c>
      <c r="C35" s="295" t="s">
        <v>366</v>
      </c>
      <c r="D35" s="327"/>
      <c r="E35" s="327">
        <v>1</v>
      </c>
      <c r="F35" s="345" t="s">
        <v>41</v>
      </c>
      <c r="G35" s="308">
        <v>1</v>
      </c>
      <c r="H35" s="312">
        <v>1</v>
      </c>
      <c r="I35" s="306"/>
      <c r="J35" s="306"/>
      <c r="K35" s="304">
        <v>1</v>
      </c>
      <c r="L35" s="221"/>
      <c r="M35" s="221"/>
      <c r="N35" s="221"/>
      <c r="O35" s="221"/>
      <c r="P35" s="221"/>
      <c r="Q35" s="221"/>
      <c r="R35" s="221"/>
      <c r="S35" s="306"/>
      <c r="T35" s="221"/>
      <c r="U35" s="419"/>
      <c r="V35" s="420">
        <f t="shared" si="1"/>
        <v>0</v>
      </c>
      <c r="W35" s="305" t="s">
        <v>418</v>
      </c>
      <c r="X35" s="420" t="s">
        <v>815</v>
      </c>
      <c r="Y35" s="419"/>
      <c r="Z35" s="306" t="s">
        <v>368</v>
      </c>
    </row>
    <row r="36" spans="1:26" s="123" customFormat="1" ht="72" customHeight="1">
      <c r="A36" s="338" t="s">
        <v>364</v>
      </c>
      <c r="B36" s="441" t="s">
        <v>816</v>
      </c>
      <c r="C36" s="295" t="s">
        <v>366</v>
      </c>
      <c r="D36" s="327"/>
      <c r="E36" s="327">
        <v>1</v>
      </c>
      <c r="F36" s="345" t="s">
        <v>41</v>
      </c>
      <c r="G36" s="308">
        <v>1</v>
      </c>
      <c r="H36" s="312">
        <v>1</v>
      </c>
      <c r="I36" s="142"/>
      <c r="J36" s="142"/>
      <c r="K36" s="142"/>
      <c r="L36" s="142"/>
      <c r="M36" s="142"/>
      <c r="N36" s="142"/>
      <c r="O36" s="221"/>
      <c r="P36" s="221"/>
      <c r="Q36" s="336"/>
      <c r="R36" s="221"/>
      <c r="S36" s="221"/>
      <c r="T36" s="437">
        <v>1</v>
      </c>
      <c r="U36" s="419"/>
      <c r="V36" s="420">
        <f t="shared" si="1"/>
        <v>0</v>
      </c>
      <c r="W36" s="344" t="s">
        <v>419</v>
      </c>
      <c r="X36" s="420" t="s">
        <v>808</v>
      </c>
      <c r="Y36" s="419"/>
      <c r="Z36" s="306" t="s">
        <v>368</v>
      </c>
    </row>
    <row r="37" spans="1:26" s="123" customFormat="1" ht="109.5" customHeight="1">
      <c r="A37" s="338" t="s">
        <v>364</v>
      </c>
      <c r="B37" s="339" t="s">
        <v>817</v>
      </c>
      <c r="C37" s="295" t="s">
        <v>366</v>
      </c>
      <c r="D37" s="327">
        <v>1</v>
      </c>
      <c r="E37" s="327">
        <v>1</v>
      </c>
      <c r="F37" s="345" t="s">
        <v>41</v>
      </c>
      <c r="G37" s="308">
        <v>1</v>
      </c>
      <c r="H37" s="312">
        <v>1</v>
      </c>
      <c r="I37" s="142"/>
      <c r="J37" s="142"/>
      <c r="K37" s="142"/>
      <c r="L37" s="142"/>
      <c r="M37" s="142"/>
      <c r="N37" s="142"/>
      <c r="O37" s="336"/>
      <c r="P37" s="304">
        <v>1</v>
      </c>
      <c r="Q37" s="107"/>
      <c r="S37" s="221"/>
      <c r="T37" s="221"/>
      <c r="U37" s="419"/>
      <c r="V37" s="420">
        <f t="shared" si="1"/>
        <v>100</v>
      </c>
      <c r="W37" s="305" t="s">
        <v>818</v>
      </c>
      <c r="X37" s="221" t="s">
        <v>819</v>
      </c>
      <c r="Y37" s="150" t="s">
        <v>839</v>
      </c>
      <c r="Z37" s="306" t="s">
        <v>375</v>
      </c>
    </row>
    <row r="38" spans="1:26" s="340" customFormat="1" ht="115.5" customHeight="1">
      <c r="A38" s="340" t="s">
        <v>364</v>
      </c>
      <c r="B38" s="339" t="s">
        <v>420</v>
      </c>
      <c r="C38" s="340" t="s">
        <v>366</v>
      </c>
      <c r="D38" s="221">
        <v>1</v>
      </c>
      <c r="E38" s="221">
        <v>1</v>
      </c>
      <c r="F38" s="221" t="s">
        <v>41</v>
      </c>
      <c r="G38" s="221">
        <v>1</v>
      </c>
      <c r="H38" s="221">
        <v>1</v>
      </c>
      <c r="I38" s="341"/>
      <c r="J38" s="341"/>
      <c r="K38" s="341"/>
      <c r="L38" s="341"/>
      <c r="M38" s="341"/>
      <c r="N38" s="341"/>
      <c r="P38" s="304">
        <v>1</v>
      </c>
      <c r="V38" s="221">
        <f t="shared" si="1"/>
        <v>100</v>
      </c>
      <c r="W38" s="339" t="s">
        <v>820</v>
      </c>
      <c r="X38" s="442" t="s">
        <v>821</v>
      </c>
      <c r="Y38" s="150" t="s">
        <v>839</v>
      </c>
      <c r="Z38" s="340" t="s">
        <v>375</v>
      </c>
    </row>
    <row r="39" spans="1:26" s="123" customFormat="1" ht="65.25" customHeight="1">
      <c r="A39" s="338" t="s">
        <v>364</v>
      </c>
      <c r="B39" s="340" t="s">
        <v>421</v>
      </c>
      <c r="C39" s="295" t="s">
        <v>366</v>
      </c>
      <c r="D39" s="345">
        <v>1</v>
      </c>
      <c r="E39" s="345">
        <v>1</v>
      </c>
      <c r="F39" s="345" t="s">
        <v>41</v>
      </c>
      <c r="G39" s="308">
        <v>0</v>
      </c>
      <c r="H39" s="312">
        <v>1</v>
      </c>
      <c r="I39" s="221"/>
      <c r="J39" s="221"/>
      <c r="K39" s="221"/>
      <c r="L39" s="221"/>
      <c r="M39" s="221"/>
      <c r="N39" s="304">
        <v>1</v>
      </c>
      <c r="O39" s="221"/>
      <c r="P39" s="221"/>
      <c r="Q39" s="221"/>
      <c r="R39" s="221"/>
      <c r="S39" s="221"/>
      <c r="T39" s="221"/>
      <c r="U39" s="419"/>
      <c r="V39" s="420">
        <f t="shared" si="1"/>
        <v>100</v>
      </c>
      <c r="W39" s="315" t="s">
        <v>422</v>
      </c>
      <c r="X39" s="440" t="s">
        <v>822</v>
      </c>
      <c r="Y39" s="419"/>
      <c r="Z39" s="306" t="s">
        <v>375</v>
      </c>
    </row>
    <row r="40" spans="1:26" s="340" customFormat="1" ht="133.5" customHeight="1">
      <c r="A40" s="340" t="s">
        <v>364</v>
      </c>
      <c r="B40" s="339" t="s">
        <v>423</v>
      </c>
      <c r="C40" s="340" t="s">
        <v>366</v>
      </c>
      <c r="D40" s="221">
        <v>1</v>
      </c>
      <c r="E40" s="221">
        <v>1</v>
      </c>
      <c r="F40" s="221" t="s">
        <v>41</v>
      </c>
      <c r="G40" s="221">
        <v>0</v>
      </c>
      <c r="H40" s="340">
        <v>2</v>
      </c>
      <c r="N40" s="304">
        <v>1</v>
      </c>
      <c r="P40" s="304">
        <v>1</v>
      </c>
      <c r="V40" s="221">
        <f t="shared" si="1"/>
        <v>100</v>
      </c>
      <c r="W40" s="339" t="s">
        <v>424</v>
      </c>
      <c r="X40" s="221" t="s">
        <v>823</v>
      </c>
      <c r="Y40" s="150" t="s">
        <v>839</v>
      </c>
      <c r="Z40" s="340" t="s">
        <v>368</v>
      </c>
    </row>
    <row r="41" spans="1:26" s="123" customFormat="1" ht="75.75" customHeight="1" thickBot="1">
      <c r="A41" s="338" t="s">
        <v>364</v>
      </c>
      <c r="B41" s="294" t="s">
        <v>824</v>
      </c>
      <c r="C41" s="295" t="s">
        <v>366</v>
      </c>
      <c r="D41" s="327"/>
      <c r="E41" s="345">
        <v>1</v>
      </c>
      <c r="F41" s="345" t="s">
        <v>41</v>
      </c>
      <c r="G41" s="308">
        <v>1</v>
      </c>
      <c r="H41" s="312">
        <v>1</v>
      </c>
      <c r="I41" s="142"/>
      <c r="J41" s="142"/>
      <c r="K41" s="142"/>
      <c r="L41" s="142"/>
      <c r="M41" s="142"/>
      <c r="N41" s="142"/>
      <c r="O41" s="221"/>
      <c r="P41" s="306"/>
      <c r="Q41" s="221"/>
      <c r="R41" s="336"/>
      <c r="S41" s="221"/>
      <c r="T41" s="304">
        <v>1</v>
      </c>
      <c r="U41" s="419"/>
      <c r="V41" s="420">
        <f t="shared" si="1"/>
        <v>0</v>
      </c>
      <c r="W41" s="325" t="s">
        <v>825</v>
      </c>
      <c r="X41" s="420" t="s">
        <v>826</v>
      </c>
      <c r="Y41" s="419"/>
      <c r="Z41" s="306" t="s">
        <v>368</v>
      </c>
    </row>
    <row r="42" spans="1:26" s="123" customFormat="1" ht="12.75" thickBot="1">
      <c r="A42" s="649" t="s">
        <v>425</v>
      </c>
      <c r="B42" s="650"/>
      <c r="C42" s="650"/>
      <c r="D42" s="650"/>
      <c r="E42" s="650"/>
      <c r="F42" s="650"/>
      <c r="G42" s="650"/>
      <c r="H42" s="650"/>
      <c r="I42" s="650"/>
      <c r="J42" s="650"/>
      <c r="K42" s="650"/>
      <c r="L42" s="650"/>
      <c r="M42" s="650"/>
      <c r="N42" s="650"/>
      <c r="O42" s="650"/>
      <c r="P42" s="650"/>
      <c r="Q42" s="650"/>
      <c r="R42" s="650"/>
      <c r="S42" s="650"/>
      <c r="T42" s="650"/>
      <c r="U42" s="650"/>
      <c r="V42" s="650"/>
      <c r="W42" s="652"/>
      <c r="X42" s="650"/>
      <c r="Y42" s="650"/>
      <c r="Z42" s="651"/>
    </row>
    <row r="43" spans="1:26" s="123" customFormat="1" ht="109.5" customHeight="1">
      <c r="A43" s="338" t="s">
        <v>364</v>
      </c>
      <c r="B43" s="294" t="s">
        <v>827</v>
      </c>
      <c r="C43" s="295" t="s">
        <v>366</v>
      </c>
      <c r="D43" s="345"/>
      <c r="E43" s="345">
        <v>1</v>
      </c>
      <c r="F43" s="345" t="s">
        <v>41</v>
      </c>
      <c r="G43" s="308">
        <v>0.7</v>
      </c>
      <c r="H43" s="312">
        <v>1</v>
      </c>
      <c r="I43" s="142"/>
      <c r="J43" s="142"/>
      <c r="K43" s="142"/>
      <c r="L43" s="142"/>
      <c r="M43" s="142"/>
      <c r="N43" s="142"/>
      <c r="O43" s="221"/>
      <c r="P43" s="221"/>
      <c r="Q43" s="221"/>
      <c r="R43" s="221"/>
      <c r="S43" s="221"/>
      <c r="T43" s="304">
        <v>1</v>
      </c>
      <c r="U43" s="107"/>
      <c r="V43" s="420">
        <f t="shared" ref="V43:V44" si="2">(D43/E43)*100</f>
        <v>0</v>
      </c>
      <c r="W43" s="345" t="s">
        <v>828</v>
      </c>
      <c r="X43" s="420" t="s">
        <v>826</v>
      </c>
      <c r="Y43" s="107"/>
      <c r="Z43" s="306" t="s">
        <v>368</v>
      </c>
    </row>
    <row r="44" spans="1:26" s="123" customFormat="1" ht="78" customHeight="1">
      <c r="A44" s="338" t="s">
        <v>364</v>
      </c>
      <c r="B44" s="294" t="s">
        <v>829</v>
      </c>
      <c r="C44" s="295" t="s">
        <v>366</v>
      </c>
      <c r="D44" s="345"/>
      <c r="E44" s="345">
        <v>1</v>
      </c>
      <c r="F44" s="345" t="s">
        <v>41</v>
      </c>
      <c r="G44" s="308">
        <v>0</v>
      </c>
      <c r="H44" s="312">
        <v>1</v>
      </c>
      <c r="I44" s="142"/>
      <c r="J44" s="142"/>
      <c r="K44" s="142"/>
      <c r="L44" s="142"/>
      <c r="M44" s="142"/>
      <c r="N44" s="142"/>
      <c r="O44" s="221"/>
      <c r="P44" s="306"/>
      <c r="Q44" s="221"/>
      <c r="R44" s="304">
        <v>1</v>
      </c>
      <c r="S44" s="221"/>
      <c r="T44" s="221"/>
      <c r="U44" s="107"/>
      <c r="V44" s="420">
        <f t="shared" si="2"/>
        <v>0</v>
      </c>
      <c r="W44" s="345" t="s">
        <v>830</v>
      </c>
      <c r="X44" s="420" t="s">
        <v>826</v>
      </c>
      <c r="Y44" s="107"/>
      <c r="Z44" s="221" t="s">
        <v>426</v>
      </c>
    </row>
    <row r="45" spans="1:26" s="123" customFormat="1" ht="102" customHeight="1">
      <c r="A45" s="338" t="s">
        <v>364</v>
      </c>
      <c r="B45" s="343" t="s">
        <v>427</v>
      </c>
      <c r="C45" s="295" t="s">
        <v>366</v>
      </c>
      <c r="D45" s="345">
        <v>1</v>
      </c>
      <c r="E45" s="345">
        <v>2</v>
      </c>
      <c r="F45" s="345" t="s">
        <v>41</v>
      </c>
      <c r="G45" s="308">
        <v>1</v>
      </c>
      <c r="H45" s="312">
        <v>2</v>
      </c>
      <c r="I45" s="306"/>
      <c r="J45" s="306"/>
      <c r="K45" s="306"/>
      <c r="L45" s="221"/>
      <c r="M45" s="221"/>
      <c r="N45" s="221"/>
      <c r="O45" s="304">
        <v>1</v>
      </c>
      <c r="P45" s="221"/>
      <c r="Q45" s="221"/>
      <c r="R45" s="221"/>
      <c r="S45" s="221"/>
      <c r="T45" s="304">
        <v>1</v>
      </c>
      <c r="U45" s="107"/>
      <c r="V45" s="420">
        <f t="shared" si="1"/>
        <v>50</v>
      </c>
      <c r="W45" s="345" t="s">
        <v>428</v>
      </c>
      <c r="X45" s="443" t="s">
        <v>831</v>
      </c>
      <c r="Y45" s="150" t="s">
        <v>839</v>
      </c>
      <c r="Z45" s="306" t="s">
        <v>368</v>
      </c>
    </row>
    <row r="46" spans="1:26" s="123" customFormat="1" ht="110.25" customHeight="1">
      <c r="A46" s="338" t="s">
        <v>364</v>
      </c>
      <c r="B46" s="343" t="s">
        <v>429</v>
      </c>
      <c r="C46" s="295" t="s">
        <v>366</v>
      </c>
      <c r="D46" s="345">
        <v>3</v>
      </c>
      <c r="E46" s="345">
        <v>3</v>
      </c>
      <c r="F46" s="345" t="s">
        <v>41</v>
      </c>
      <c r="G46" s="308">
        <v>0</v>
      </c>
      <c r="H46" s="312">
        <v>3</v>
      </c>
      <c r="I46" s="306"/>
      <c r="J46" s="306"/>
      <c r="K46" s="306"/>
      <c r="L46" s="221"/>
      <c r="M46" s="304">
        <v>1</v>
      </c>
      <c r="N46" s="221"/>
      <c r="O46" s="221"/>
      <c r="P46" s="304">
        <v>2</v>
      </c>
      <c r="Q46" s="221"/>
      <c r="R46" s="221"/>
      <c r="S46" s="221"/>
      <c r="T46" s="306"/>
      <c r="U46" s="107"/>
      <c r="V46" s="420">
        <f t="shared" si="1"/>
        <v>100</v>
      </c>
      <c r="W46" s="345" t="s">
        <v>430</v>
      </c>
      <c r="X46" s="345" t="s">
        <v>832</v>
      </c>
      <c r="Y46" s="150" t="s">
        <v>839</v>
      </c>
      <c r="Z46" s="306" t="s">
        <v>368</v>
      </c>
    </row>
    <row r="47" spans="1:26" s="123" customFormat="1" ht="109.5" customHeight="1" thickBot="1">
      <c r="A47" s="338" t="s">
        <v>364</v>
      </c>
      <c r="B47" s="295" t="s">
        <v>431</v>
      </c>
      <c r="C47" s="295" t="s">
        <v>366</v>
      </c>
      <c r="D47" s="345">
        <v>1</v>
      </c>
      <c r="E47" s="345">
        <v>2</v>
      </c>
      <c r="F47" s="345" t="s">
        <v>41</v>
      </c>
      <c r="G47" s="308">
        <v>0.2</v>
      </c>
      <c r="H47" s="312">
        <v>1</v>
      </c>
      <c r="I47" s="142"/>
      <c r="J47" s="142"/>
      <c r="K47" s="142"/>
      <c r="L47" s="142"/>
      <c r="M47" s="142"/>
      <c r="N47" s="142"/>
      <c r="O47" s="304">
        <v>1</v>
      </c>
      <c r="P47" s="221"/>
      <c r="Q47" s="221"/>
      <c r="R47" s="221"/>
      <c r="S47" s="304">
        <v>1</v>
      </c>
      <c r="T47" s="221"/>
      <c r="U47" s="107"/>
      <c r="V47" s="420">
        <f t="shared" si="1"/>
        <v>50</v>
      </c>
      <c r="W47" s="327" t="s">
        <v>432</v>
      </c>
      <c r="X47" s="443" t="s">
        <v>833</v>
      </c>
      <c r="Y47" s="150" t="s">
        <v>839</v>
      </c>
      <c r="Z47" s="306" t="s">
        <v>368</v>
      </c>
    </row>
    <row r="48" spans="1:26" s="123" customFormat="1" ht="12.75" thickBot="1">
      <c r="A48" s="649" t="s">
        <v>433</v>
      </c>
      <c r="B48" s="650"/>
      <c r="C48" s="650"/>
      <c r="D48" s="650"/>
      <c r="E48" s="650"/>
      <c r="F48" s="650"/>
      <c r="G48" s="650"/>
      <c r="H48" s="650"/>
      <c r="I48" s="650"/>
      <c r="J48" s="650"/>
      <c r="K48" s="650"/>
      <c r="L48" s="650"/>
      <c r="M48" s="650"/>
      <c r="N48" s="650"/>
      <c r="O48" s="650"/>
      <c r="P48" s="650"/>
      <c r="Q48" s="650"/>
      <c r="R48" s="650"/>
      <c r="S48" s="650"/>
      <c r="T48" s="650"/>
      <c r="U48" s="650"/>
      <c r="V48" s="650"/>
      <c r="W48" s="650"/>
      <c r="X48" s="650"/>
      <c r="Y48" s="650"/>
      <c r="Z48" s="651"/>
    </row>
    <row r="49" spans="1:26" s="123" customFormat="1" ht="61.5" customHeight="1">
      <c r="A49" s="338" t="s">
        <v>364</v>
      </c>
      <c r="B49" s="294" t="s">
        <v>434</v>
      </c>
      <c r="C49" s="295" t="s">
        <v>435</v>
      </c>
      <c r="D49" s="327">
        <v>2</v>
      </c>
      <c r="E49" s="327">
        <v>2</v>
      </c>
      <c r="F49" s="345" t="s">
        <v>41</v>
      </c>
      <c r="G49" s="308">
        <v>1</v>
      </c>
      <c r="H49" s="312">
        <v>2</v>
      </c>
      <c r="I49" s="306"/>
      <c r="J49" s="306"/>
      <c r="K49" s="306"/>
      <c r="L49" s="221"/>
      <c r="M49" s="304">
        <v>1</v>
      </c>
      <c r="N49" s="221"/>
      <c r="O49" s="221"/>
      <c r="P49" s="221"/>
      <c r="Q49" s="304">
        <v>1</v>
      </c>
      <c r="R49" s="221"/>
      <c r="S49" s="221"/>
      <c r="T49" s="306"/>
      <c r="U49" s="107"/>
      <c r="V49" s="420">
        <f t="shared" si="1"/>
        <v>100</v>
      </c>
      <c r="W49" s="294" t="s">
        <v>436</v>
      </c>
      <c r="X49" s="306" t="s">
        <v>834</v>
      </c>
      <c r="Y49" s="150" t="s">
        <v>839</v>
      </c>
      <c r="Z49" s="306" t="s">
        <v>368</v>
      </c>
    </row>
    <row r="50" spans="1:26" s="123" customFormat="1" ht="62.25" customHeight="1">
      <c r="A50" s="338" t="s">
        <v>364</v>
      </c>
      <c r="B50" s="294" t="s">
        <v>437</v>
      </c>
      <c r="C50" s="295" t="s">
        <v>366</v>
      </c>
      <c r="D50" s="327">
        <v>1</v>
      </c>
      <c r="E50" s="327">
        <v>1</v>
      </c>
      <c r="F50" s="345" t="s">
        <v>41</v>
      </c>
      <c r="G50" s="308">
        <v>0</v>
      </c>
      <c r="H50" s="312">
        <v>1</v>
      </c>
      <c r="I50" s="306"/>
      <c r="J50" s="306"/>
      <c r="K50" s="306"/>
      <c r="L50" s="221"/>
      <c r="M50" s="304">
        <v>1</v>
      </c>
      <c r="N50" s="221"/>
      <c r="O50" s="221"/>
      <c r="P50" s="221"/>
      <c r="Q50" s="221"/>
      <c r="R50" s="221"/>
      <c r="S50" s="221"/>
      <c r="T50" s="306"/>
      <c r="U50" s="107"/>
      <c r="V50" s="420">
        <f t="shared" si="1"/>
        <v>100</v>
      </c>
      <c r="W50" s="294" t="s">
        <v>438</v>
      </c>
      <c r="X50" s="444" t="s">
        <v>384</v>
      </c>
      <c r="Y50" s="107"/>
      <c r="Z50" s="306" t="s">
        <v>368</v>
      </c>
    </row>
    <row r="51" spans="1:26" s="123" customFormat="1" ht="71.25" customHeight="1">
      <c r="A51" s="338" t="s">
        <v>364</v>
      </c>
      <c r="B51" s="294" t="s">
        <v>439</v>
      </c>
      <c r="C51" s="295" t="s">
        <v>366</v>
      </c>
      <c r="D51" s="327">
        <v>2</v>
      </c>
      <c r="E51" s="327">
        <v>2</v>
      </c>
      <c r="F51" s="345" t="s">
        <v>41</v>
      </c>
      <c r="G51" s="308">
        <v>1</v>
      </c>
      <c r="H51" s="312">
        <v>2</v>
      </c>
      <c r="I51" s="306"/>
      <c r="J51" s="306"/>
      <c r="K51" s="304">
        <v>1</v>
      </c>
      <c r="L51" s="221"/>
      <c r="M51" s="221"/>
      <c r="N51" s="221"/>
      <c r="O51" s="221"/>
      <c r="P51" s="221"/>
      <c r="Q51" s="304">
        <v>1</v>
      </c>
      <c r="R51" s="221"/>
      <c r="S51" s="221"/>
      <c r="T51" s="306"/>
      <c r="U51" s="107"/>
      <c r="V51" s="420">
        <f t="shared" si="1"/>
        <v>100</v>
      </c>
      <c r="W51" s="294" t="s">
        <v>440</v>
      </c>
      <c r="X51" s="306" t="s">
        <v>835</v>
      </c>
      <c r="Y51" s="150" t="s">
        <v>839</v>
      </c>
      <c r="Z51" s="306" t="s">
        <v>368</v>
      </c>
    </row>
    <row r="52" spans="1:26" s="123" customFormat="1" ht="98.25" customHeight="1">
      <c r="A52" s="338" t="s">
        <v>364</v>
      </c>
      <c r="B52" s="295" t="s">
        <v>441</v>
      </c>
      <c r="C52" s="295" t="s">
        <v>366</v>
      </c>
      <c r="D52" s="327">
        <v>1</v>
      </c>
      <c r="E52" s="327">
        <v>2</v>
      </c>
      <c r="F52" s="345" t="s">
        <v>41</v>
      </c>
      <c r="G52" s="308">
        <v>1</v>
      </c>
      <c r="H52" s="312">
        <v>2</v>
      </c>
      <c r="I52" s="142"/>
      <c r="J52" s="142"/>
      <c r="K52" s="142"/>
      <c r="L52" s="142"/>
      <c r="M52" s="142"/>
      <c r="N52" s="142"/>
      <c r="O52" s="304">
        <v>1</v>
      </c>
      <c r="P52" s="221"/>
      <c r="Q52" s="221"/>
      <c r="R52" s="336"/>
      <c r="S52" s="304">
        <v>1</v>
      </c>
      <c r="T52" s="306"/>
      <c r="U52" s="107"/>
      <c r="V52" s="420">
        <f t="shared" si="1"/>
        <v>50</v>
      </c>
      <c r="W52" s="294" t="s">
        <v>442</v>
      </c>
      <c r="X52" s="443" t="s">
        <v>836</v>
      </c>
      <c r="Y52" s="150" t="s">
        <v>839</v>
      </c>
      <c r="Z52" s="306" t="s">
        <v>368</v>
      </c>
    </row>
    <row r="53" spans="1:26" s="123" customFormat="1" ht="69.75" customHeight="1">
      <c r="A53" s="445" t="s">
        <v>364</v>
      </c>
      <c r="B53" s="446" t="s">
        <v>837</v>
      </c>
      <c r="C53" s="446" t="s">
        <v>366</v>
      </c>
      <c r="D53" s="327"/>
      <c r="E53" s="327">
        <v>1</v>
      </c>
      <c r="F53" s="447" t="s">
        <v>41</v>
      </c>
      <c r="G53" s="448">
        <v>0</v>
      </c>
      <c r="H53" s="449">
        <v>1</v>
      </c>
      <c r="I53" s="142"/>
      <c r="J53" s="142"/>
      <c r="K53" s="142"/>
      <c r="L53" s="142"/>
      <c r="M53" s="142"/>
      <c r="N53" s="142"/>
      <c r="O53" s="306"/>
      <c r="P53" s="221"/>
      <c r="Q53" s="221"/>
      <c r="R53" s="336"/>
      <c r="S53" s="306"/>
      <c r="T53" s="437">
        <v>1</v>
      </c>
      <c r="U53" s="107"/>
      <c r="V53" s="420">
        <f t="shared" si="1"/>
        <v>0</v>
      </c>
      <c r="W53" s="450" t="s">
        <v>838</v>
      </c>
      <c r="X53" s="420" t="s">
        <v>826</v>
      </c>
      <c r="Y53" s="107"/>
      <c r="Z53" s="306" t="s">
        <v>368</v>
      </c>
    </row>
    <row r="54" spans="1:26" s="123" customFormat="1" ht="32.25" customHeight="1">
      <c r="A54" s="303"/>
      <c r="B54" s="107"/>
      <c r="C54" s="107"/>
      <c r="D54" s="345"/>
      <c r="E54" s="345"/>
      <c r="F54" s="345"/>
      <c r="G54" s="306"/>
      <c r="H54" s="451"/>
      <c r="I54" s="421">
        <f t="shared" ref="I54:P54" si="3">SUM(I9:I52)</f>
        <v>1</v>
      </c>
      <c r="J54" s="421">
        <f t="shared" si="3"/>
        <v>2</v>
      </c>
      <c r="K54" s="421">
        <f t="shared" si="3"/>
        <v>5</v>
      </c>
      <c r="L54" s="421">
        <f t="shared" si="3"/>
        <v>6</v>
      </c>
      <c r="M54" s="421">
        <f t="shared" si="3"/>
        <v>6</v>
      </c>
      <c r="N54" s="421">
        <f t="shared" si="3"/>
        <v>6</v>
      </c>
      <c r="O54" s="428">
        <f t="shared" si="3"/>
        <v>4</v>
      </c>
      <c r="P54" s="428">
        <f t="shared" si="3"/>
        <v>6</v>
      </c>
      <c r="Q54" s="428">
        <f>SUM(Q9:Q53)</f>
        <v>4</v>
      </c>
      <c r="R54" s="428">
        <f t="shared" ref="R54:T54" si="4">SUM(R9:R53)</f>
        <v>1</v>
      </c>
      <c r="S54" s="428">
        <f t="shared" si="4"/>
        <v>3</v>
      </c>
      <c r="T54" s="428">
        <f t="shared" si="4"/>
        <v>8</v>
      </c>
      <c r="U54" s="107"/>
      <c r="V54" s="421"/>
      <c r="W54" s="107"/>
      <c r="X54" s="421"/>
      <c r="Y54" s="107"/>
      <c r="Z54" s="306"/>
    </row>
    <row r="55" spans="1:26" ht="15.75"/>
    <row r="56" spans="1:26" ht="31.5" customHeight="1">
      <c r="A56" s="13" t="s">
        <v>140</v>
      </c>
      <c r="B56" s="52">
        <v>45827</v>
      </c>
    </row>
    <row r="57" spans="1:26" s="59" customFormat="1" ht="21.75" customHeight="1">
      <c r="D57" s="60"/>
      <c r="E57" s="60"/>
      <c r="F57" s="60"/>
      <c r="G57" s="60"/>
      <c r="H57" s="346"/>
      <c r="I57" s="648" t="s">
        <v>443</v>
      </c>
      <c r="J57" s="648"/>
      <c r="K57" s="648"/>
      <c r="L57" s="648"/>
      <c r="M57" s="648"/>
      <c r="N57" s="648"/>
      <c r="O57" s="648"/>
      <c r="P57" s="648"/>
      <c r="Q57" s="648"/>
      <c r="R57" s="648"/>
      <c r="S57" s="648"/>
      <c r="T57" s="648"/>
      <c r="V57" s="454"/>
      <c r="X57" s="60"/>
    </row>
    <row r="58" spans="1:26" s="59" customFormat="1" ht="21.75" customHeight="1">
      <c r="D58" s="60"/>
      <c r="E58" s="60"/>
      <c r="F58" s="60"/>
      <c r="G58" s="60"/>
      <c r="H58" s="346"/>
      <c r="I58" s="347" t="s">
        <v>27</v>
      </c>
      <c r="J58" s="347" t="s">
        <v>28</v>
      </c>
      <c r="K58" s="347" t="s">
        <v>29</v>
      </c>
      <c r="L58" s="347" t="s">
        <v>30</v>
      </c>
      <c r="M58" s="347" t="s">
        <v>444</v>
      </c>
      <c r="N58" s="347" t="s">
        <v>32</v>
      </c>
      <c r="O58" s="347" t="s">
        <v>33</v>
      </c>
      <c r="P58" s="347" t="s">
        <v>445</v>
      </c>
      <c r="Q58" s="347" t="s">
        <v>35</v>
      </c>
      <c r="R58" s="347" t="s">
        <v>36</v>
      </c>
      <c r="S58" s="347" t="s">
        <v>37</v>
      </c>
      <c r="T58" s="347" t="s">
        <v>38</v>
      </c>
      <c r="V58" s="454"/>
      <c r="X58" s="60"/>
    </row>
    <row r="59" spans="1:26" s="59" customFormat="1" ht="21.75" customHeight="1">
      <c r="D59" s="60"/>
      <c r="E59" s="60"/>
      <c r="F59" s="644" t="s">
        <v>202</v>
      </c>
      <c r="G59" s="644"/>
      <c r="H59" s="644"/>
      <c r="I59" s="348">
        <f>+I54</f>
        <v>1</v>
      </c>
      <c r="J59" s="159">
        <f t="shared" ref="J59:T59" si="5">+J54</f>
        <v>2</v>
      </c>
      <c r="K59" s="159">
        <f t="shared" si="5"/>
        <v>5</v>
      </c>
      <c r="L59" s="159">
        <f t="shared" si="5"/>
        <v>6</v>
      </c>
      <c r="M59" s="159">
        <f t="shared" si="5"/>
        <v>6</v>
      </c>
      <c r="N59" s="159">
        <f t="shared" si="5"/>
        <v>6</v>
      </c>
      <c r="O59" s="159">
        <f t="shared" si="5"/>
        <v>4</v>
      </c>
      <c r="P59" s="159">
        <f t="shared" si="5"/>
        <v>6</v>
      </c>
      <c r="Q59" s="159">
        <f t="shared" si="5"/>
        <v>4</v>
      </c>
      <c r="R59" s="159">
        <f t="shared" si="5"/>
        <v>1</v>
      </c>
      <c r="S59" s="159">
        <f t="shared" si="5"/>
        <v>3</v>
      </c>
      <c r="T59" s="159">
        <f t="shared" si="5"/>
        <v>8</v>
      </c>
      <c r="V59" s="454"/>
      <c r="X59" s="60"/>
    </row>
    <row r="60" spans="1:26" s="59" customFormat="1" ht="21.75" customHeight="1">
      <c r="D60" s="60"/>
      <c r="E60" s="60"/>
      <c r="F60" s="644" t="s">
        <v>203</v>
      </c>
      <c r="G60" s="644"/>
      <c r="H60" s="644"/>
      <c r="I60" s="348"/>
      <c r="J60" s="159"/>
      <c r="K60" s="160">
        <f>+I59+J59+K59</f>
        <v>8</v>
      </c>
      <c r="L60" s="159"/>
      <c r="M60" s="159"/>
      <c r="N60" s="160">
        <f>L59+M59+N59</f>
        <v>18</v>
      </c>
      <c r="O60" s="159"/>
      <c r="P60" s="159"/>
      <c r="Q60" s="160">
        <f>O59+P59+Q59</f>
        <v>14</v>
      </c>
      <c r="R60" s="159"/>
      <c r="S60" s="159"/>
      <c r="T60" s="160">
        <f>R59+S59+T59</f>
        <v>12</v>
      </c>
      <c r="V60" s="454"/>
      <c r="X60" s="60"/>
    </row>
    <row r="61" spans="1:26" s="59" customFormat="1" ht="21.75" customHeight="1">
      <c r="D61" s="60"/>
      <c r="E61" s="60"/>
      <c r="F61" s="644" t="s">
        <v>446</v>
      </c>
      <c r="G61" s="644"/>
      <c r="H61" s="644"/>
      <c r="I61" s="348"/>
      <c r="J61" s="159"/>
      <c r="K61" s="159"/>
      <c r="L61" s="159"/>
      <c r="M61" s="159"/>
      <c r="N61" s="160">
        <f>+K60+N60</f>
        <v>26</v>
      </c>
      <c r="O61" s="159"/>
      <c r="P61" s="159"/>
      <c r="Q61" s="159"/>
      <c r="R61" s="159"/>
      <c r="S61" s="159"/>
      <c r="T61" s="160">
        <f>+Q60+T60</f>
        <v>26</v>
      </c>
      <c r="V61" s="454"/>
      <c r="X61" s="60"/>
    </row>
    <row r="62" spans="1:26" s="59" customFormat="1" ht="21.75" customHeight="1">
      <c r="D62" s="60"/>
      <c r="E62" s="60"/>
      <c r="F62" s="644" t="s">
        <v>447</v>
      </c>
      <c r="G62" s="644"/>
      <c r="H62" s="644"/>
      <c r="I62" s="348">
        <f>+I59</f>
        <v>1</v>
      </c>
      <c r="J62" s="159">
        <f>+I59+J59</f>
        <v>3</v>
      </c>
      <c r="K62" s="349">
        <f t="shared" ref="K62:T62" si="6">+J62+K59</f>
        <v>8</v>
      </c>
      <c r="L62" s="159">
        <f t="shared" si="6"/>
        <v>14</v>
      </c>
      <c r="M62" s="159">
        <f t="shared" si="6"/>
        <v>20</v>
      </c>
      <c r="N62" s="349">
        <f t="shared" si="6"/>
        <v>26</v>
      </c>
      <c r="O62" s="159">
        <f t="shared" si="6"/>
        <v>30</v>
      </c>
      <c r="P62" s="159">
        <f t="shared" si="6"/>
        <v>36</v>
      </c>
      <c r="Q62" s="349">
        <f t="shared" si="6"/>
        <v>40</v>
      </c>
      <c r="R62" s="159">
        <f t="shared" si="6"/>
        <v>41</v>
      </c>
      <c r="S62" s="159">
        <f t="shared" si="6"/>
        <v>44</v>
      </c>
      <c r="T62" s="349">
        <f t="shared" si="6"/>
        <v>52</v>
      </c>
      <c r="V62" s="454"/>
      <c r="X62" s="60"/>
    </row>
    <row r="63" spans="1:26" s="59" customFormat="1" ht="21.75" customHeight="1">
      <c r="D63" s="60"/>
      <c r="E63" s="60"/>
      <c r="F63" s="644" t="s">
        <v>448</v>
      </c>
      <c r="G63" s="644"/>
      <c r="H63" s="644"/>
      <c r="I63" s="348"/>
      <c r="J63" s="159"/>
      <c r="K63" s="161">
        <f>+K62/$T$62</f>
        <v>0.15384615384615385</v>
      </c>
      <c r="L63" s="161">
        <f t="shared" ref="L63:T63" si="7">+L62/$T$62</f>
        <v>0.26923076923076922</v>
      </c>
      <c r="M63" s="161">
        <f t="shared" si="7"/>
        <v>0.38461538461538464</v>
      </c>
      <c r="N63" s="161">
        <f t="shared" si="7"/>
        <v>0.5</v>
      </c>
      <c r="O63" s="161">
        <f t="shared" si="7"/>
        <v>0.57692307692307687</v>
      </c>
      <c r="P63" s="161">
        <f t="shared" si="7"/>
        <v>0.69230769230769229</v>
      </c>
      <c r="Q63" s="161">
        <f t="shared" si="7"/>
        <v>0.76923076923076927</v>
      </c>
      <c r="R63" s="161">
        <f t="shared" si="7"/>
        <v>0.78846153846153844</v>
      </c>
      <c r="S63" s="161">
        <f t="shared" si="7"/>
        <v>0.84615384615384615</v>
      </c>
      <c r="T63" s="161">
        <f t="shared" si="7"/>
        <v>1</v>
      </c>
      <c r="V63" s="454"/>
      <c r="X63" s="60"/>
    </row>
    <row r="64" spans="1:26" ht="15.75">
      <c r="H64" s="350"/>
      <c r="I64" s="350"/>
      <c r="J64" s="350"/>
      <c r="K64" s="350"/>
      <c r="L64" s="350"/>
      <c r="M64" s="350"/>
      <c r="N64" s="350"/>
      <c r="O64" s="350"/>
      <c r="P64" s="350"/>
      <c r="Q64" s="350"/>
      <c r="R64" s="350"/>
      <c r="S64" s="350"/>
      <c r="T64" s="350"/>
    </row>
    <row r="65" spans="8:22" ht="15.75">
      <c r="H65" s="350"/>
      <c r="I65" s="350"/>
      <c r="J65" s="350"/>
      <c r="K65" s="350"/>
      <c r="L65" s="350"/>
      <c r="M65" s="350"/>
      <c r="N65" s="350"/>
      <c r="O65" s="350"/>
      <c r="P65" s="350"/>
      <c r="Q65" s="350"/>
      <c r="R65" s="350"/>
      <c r="S65" s="350"/>
      <c r="T65" s="350"/>
    </row>
    <row r="66" spans="8:22" ht="15.75">
      <c r="H66" s="350"/>
      <c r="I66" s="350"/>
      <c r="J66" s="350"/>
      <c r="K66" s="350"/>
      <c r="L66" s="350"/>
      <c r="M66" s="350"/>
      <c r="N66" s="350"/>
      <c r="O66" s="350"/>
      <c r="P66" s="350"/>
      <c r="Q66" s="350"/>
      <c r="R66" s="350"/>
      <c r="S66" s="350"/>
      <c r="T66" s="350"/>
    </row>
    <row r="67" spans="8:22" s="60" customFormat="1" ht="22.5" customHeight="1">
      <c r="H67" s="640" t="s">
        <v>449</v>
      </c>
      <c r="I67" s="641" t="s">
        <v>450</v>
      </c>
      <c r="J67" s="641"/>
      <c r="K67" s="641"/>
      <c r="L67" s="641" t="s">
        <v>451</v>
      </c>
      <c r="M67" s="641"/>
      <c r="N67" s="641"/>
      <c r="O67" s="641" t="s">
        <v>452</v>
      </c>
      <c r="P67" s="641"/>
      <c r="Q67" s="641"/>
      <c r="R67" s="641" t="s">
        <v>453</v>
      </c>
      <c r="S67" s="641"/>
      <c r="T67" s="641"/>
      <c r="V67" s="454"/>
    </row>
    <row r="68" spans="8:22" s="60" customFormat="1" ht="22.5" customHeight="1">
      <c r="H68" s="640"/>
      <c r="I68" s="162">
        <f>+K63</f>
        <v>0.15384615384615385</v>
      </c>
      <c r="J68" s="643">
        <f>+K62</f>
        <v>8</v>
      </c>
      <c r="K68" s="643"/>
      <c r="L68" s="162">
        <f>+N63</f>
        <v>0.5</v>
      </c>
      <c r="M68" s="643">
        <f>+N62</f>
        <v>26</v>
      </c>
      <c r="N68" s="643"/>
      <c r="O68" s="162">
        <f>+Q63</f>
        <v>0.76923076923076927</v>
      </c>
      <c r="P68" s="643">
        <f>+Q62</f>
        <v>40</v>
      </c>
      <c r="Q68" s="643"/>
      <c r="R68" s="162">
        <f>+T63</f>
        <v>1</v>
      </c>
      <c r="S68" s="643">
        <f>+T62</f>
        <v>52</v>
      </c>
      <c r="T68" s="643"/>
      <c r="V68" s="454"/>
    </row>
    <row r="69" spans="8:22" s="60" customFormat="1" ht="22.5" customHeight="1">
      <c r="H69" s="640"/>
      <c r="I69" s="642"/>
      <c r="J69" s="642"/>
      <c r="K69" s="642"/>
      <c r="L69" s="642"/>
      <c r="M69" s="642"/>
      <c r="N69" s="642"/>
      <c r="O69" s="642"/>
      <c r="P69" s="642"/>
      <c r="Q69" s="642"/>
      <c r="R69" s="642"/>
      <c r="S69" s="642"/>
      <c r="T69" s="642"/>
      <c r="V69" s="454"/>
    </row>
    <row r="70" spans="8:22" ht="15.75"/>
    <row r="71" spans="8:22" ht="15.75"/>
    <row r="72" spans="8:22" ht="15.75"/>
    <row r="73" spans="8:22" ht="15.75"/>
    <row r="74" spans="8:22" ht="15.75"/>
    <row r="75" spans="8:22" ht="15.75"/>
    <row r="77" spans="8:22" ht="15.75"/>
    <row r="78" spans="8:22" ht="15.75"/>
    <row r="79" spans="8:22" ht="15.75"/>
    <row r="80" spans="8:22" ht="15.75"/>
    <row r="81" ht="15.75"/>
    <row r="91" ht="15.75"/>
    <row r="92" ht="15.75"/>
    <row r="93" ht="15.75"/>
    <row r="94" ht="15.75"/>
    <row r="95" ht="15.75"/>
    <row r="96" ht="14.45" customHeight="1"/>
    <row r="97" ht="14.45" customHeight="1"/>
    <row r="98" ht="14.45" customHeight="1"/>
    <row r="99" ht="14.45" customHeight="1"/>
    <row r="100" ht="14.45" customHeight="1"/>
  </sheetData>
  <protectedRanges>
    <protectedRange sqref="B34" name="Planeacion_12_1_1_1"/>
    <protectedRange sqref="B9" name="Planeacion_3_1_1_1"/>
    <protectedRange sqref="B15 B11" name="Planeacion_6_2_1_1_1"/>
    <protectedRange sqref="B33" name="Planeacion_17_3_1_1_1"/>
    <protectedRange sqref="B21:B26 B10 B13:B14 B19 B49:B51 B28:B29 B45:B46" name="Planeacion_21_3_1_1_1"/>
    <protectedRange sqref="B41" name="Planeacion_21_3_1_1_1_1"/>
    <protectedRange sqref="B43:B44" name="Planeacion_21_3_1_1_1_2"/>
    <protectedRange sqref="B47" name="Planeacion_21_3_1_1_1_3"/>
    <protectedRange sqref="B52:B53" name="Planeacion_21_3_1_1_1_4"/>
  </protectedRanges>
  <mergeCells count="44">
    <mergeCell ref="B1:X1"/>
    <mergeCell ref="B2:X3"/>
    <mergeCell ref="B4:Z4"/>
    <mergeCell ref="A5:A7"/>
    <mergeCell ref="B5:B7"/>
    <mergeCell ref="C5:F5"/>
    <mergeCell ref="G5:U5"/>
    <mergeCell ref="V5:Y5"/>
    <mergeCell ref="Z5:Z7"/>
    <mergeCell ref="C6:C7"/>
    <mergeCell ref="D6:D7"/>
    <mergeCell ref="E6:E7"/>
    <mergeCell ref="W6:W7"/>
    <mergeCell ref="X6:X7"/>
    <mergeCell ref="Y6:Y7"/>
    <mergeCell ref="A8:Z8"/>
    <mergeCell ref="I57:T57"/>
    <mergeCell ref="F6:F7"/>
    <mergeCell ref="G6:H6"/>
    <mergeCell ref="I6:T6"/>
    <mergeCell ref="U6:U7"/>
    <mergeCell ref="V6:V7"/>
    <mergeCell ref="A27:Z27"/>
    <mergeCell ref="A42:Z42"/>
    <mergeCell ref="A48:Z48"/>
    <mergeCell ref="A20:Z20"/>
    <mergeCell ref="F59:H59"/>
    <mergeCell ref="F61:H61"/>
    <mergeCell ref="F62:H62"/>
    <mergeCell ref="F63:H63"/>
    <mergeCell ref="F60:H60"/>
    <mergeCell ref="H67:H69"/>
    <mergeCell ref="I67:K67"/>
    <mergeCell ref="I69:K69"/>
    <mergeCell ref="O69:Q69"/>
    <mergeCell ref="R69:T69"/>
    <mergeCell ref="O67:Q67"/>
    <mergeCell ref="R67:T67"/>
    <mergeCell ref="J68:K68"/>
    <mergeCell ref="M68:N68"/>
    <mergeCell ref="P68:Q68"/>
    <mergeCell ref="S68:T68"/>
    <mergeCell ref="L67:N67"/>
    <mergeCell ref="L69:N69"/>
  </mergeCells>
  <dataValidations count="5">
    <dataValidation type="decimal" operator="lessThan" allowBlank="1" showInputMessage="1" showErrorMessage="1" sqref="Y1:Y2" xr:uid="{56DC3E60-B9AA-4A6C-A44E-D0F87E51045D}">
      <formula1>0</formula1>
    </dataValidation>
    <dataValidation type="decimal" operator="lessThan" showInputMessage="1" sqref="Z1" xr:uid="{BD8C2A05-326C-4448-9B27-38BE4EF99872}">
      <formula1>0</formula1>
    </dataValidation>
    <dataValidation operator="lessThan" allowBlank="1" showInputMessage="1" showErrorMessage="1" sqref="Z2:Z3 B1:B2 Y3" xr:uid="{55642DB2-65E3-4109-A0DE-A614F5ACBAE0}"/>
    <dataValidation allowBlank="1" showErrorMessage="1" promptTitle="Variable 1" prompt="Digite aqui el Valor de la Variable 1" sqref="D49:E54 D43:E47 D14:E19 D21:E26 D28:E41" xr:uid="{2A4C5A8E-7C53-4C82-A3F7-019C45425EE3}"/>
    <dataValidation allowBlank="1" showErrorMessage="1" promptTitle="Gestión Realizada" prompt="En esta celda usted deberá escribir lo que considere importante en la ejecución de esta actividad para logrará el alcance propuesto" sqref="X23 W43:W47 B37 X37 X52" xr:uid="{7ACA8E95-2387-40A3-8BC2-B1DC599F3251}"/>
  </dataValidations>
  <hyperlinks>
    <hyperlink ref="X9" r:id="rId1" display="https://acortar.link/MCGGEk" xr:uid="{FA0E9C99-537A-41C0-A973-52E530F78548}"/>
    <hyperlink ref="X23" r:id="rId2" display="https://acortar.link/kmKyt7" xr:uid="{2981EAC3-3E13-4729-8F3F-255C39A46F3C}"/>
    <hyperlink ref="X45" r:id="rId3" display="https://acortar.link/A66HLh" xr:uid="{D8972E54-AE45-414C-8773-444D901A2B39}"/>
    <hyperlink ref="X47" r:id="rId4" display="https://acortar.link/hWetrx" xr:uid="{6936BED6-9306-4525-9195-E9F839065541}"/>
    <hyperlink ref="X52" r:id="rId5" display="https://acortar.link/SGzjFE" xr:uid="{4185E836-A1C4-45AD-8ADC-FC4781095773}"/>
    <hyperlink ref="X50" r:id="rId6" xr:uid="{48C6AB31-A54F-42BC-809C-528BF2F61CB2}"/>
  </hyperlinks>
  <pageMargins left="0.7" right="0.7" top="0.75" bottom="0.75" header="0.3" footer="0.3"/>
  <pageSetup scale="20" orientation="portrait" r:id="rId7"/>
  <drawing r:id="rId8"/>
  <legacyDrawing r:id="rId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B9D9-16FA-4E77-BDB0-E7BFBEB480EA}">
  <sheetPr>
    <tabColor rgb="FF00B050"/>
  </sheetPr>
  <dimension ref="A1:Z103"/>
  <sheetViews>
    <sheetView zoomScale="71" zoomScaleNormal="71" workbookViewId="0">
      <pane ySplit="7" topLeftCell="A8" activePane="bottomLeft" state="frozen"/>
      <selection activeCell="T37" sqref="T37"/>
      <selection pane="bottomLeft" activeCell="A8" sqref="A8"/>
    </sheetView>
  </sheetViews>
  <sheetFormatPr baseColWidth="10" defaultColWidth="0" defaultRowHeight="15" customHeight="1" zeroHeight="1"/>
  <cols>
    <col min="1" max="1" width="32" customWidth="1"/>
    <col min="2" max="2" width="47" customWidth="1"/>
    <col min="3" max="3" width="29.7109375" customWidth="1"/>
    <col min="4" max="4" width="15.5703125" customWidth="1"/>
    <col min="5" max="5" width="16.28515625" customWidth="1"/>
    <col min="6" max="6" width="17.7109375" customWidth="1"/>
    <col min="7" max="7" width="12.28515625" customWidth="1"/>
    <col min="8" max="8" width="12.42578125" customWidth="1"/>
    <col min="9" max="10" width="6.5703125" customWidth="1"/>
    <col min="11" max="11" width="7.42578125" customWidth="1"/>
    <col min="12" max="12" width="6.7109375" customWidth="1"/>
    <col min="13" max="13" width="7" customWidth="1"/>
    <col min="14" max="14" width="6.140625" customWidth="1"/>
    <col min="15" max="15" width="6" customWidth="1"/>
    <col min="16" max="16" width="5.5703125" customWidth="1"/>
    <col min="17" max="17" width="5.85546875" customWidth="1"/>
    <col min="18" max="18" width="6" customWidth="1"/>
    <col min="19" max="19" width="5.5703125" customWidth="1"/>
    <col min="20" max="20" width="6.5703125" customWidth="1"/>
    <col min="21" max="21" width="17.85546875" customWidth="1"/>
    <col min="22" max="22" width="19.28515625" customWidth="1"/>
    <col min="23" max="23" width="21.28515625" customWidth="1"/>
    <col min="24" max="24" width="32.85546875" customWidth="1"/>
    <col min="25" max="25" width="22.42578125" customWidth="1"/>
    <col min="26" max="26" width="28.140625" customWidth="1"/>
    <col min="27" max="16384" width="11.42578125" hidden="1"/>
  </cols>
  <sheetData>
    <row r="1" spans="1:26" ht="27" customHeight="1">
      <c r="A1" s="1"/>
      <c r="B1" s="605" t="s">
        <v>0</v>
      </c>
      <c r="C1" s="606"/>
      <c r="D1" s="606"/>
      <c r="E1" s="606"/>
      <c r="F1" s="606"/>
      <c r="G1" s="606"/>
      <c r="H1" s="606"/>
      <c r="I1" s="606"/>
      <c r="J1" s="606"/>
      <c r="K1" s="606"/>
      <c r="L1" s="606"/>
      <c r="M1" s="606"/>
      <c r="N1" s="606"/>
      <c r="O1" s="606"/>
      <c r="P1" s="606"/>
      <c r="Q1" s="606"/>
      <c r="R1" s="606"/>
      <c r="S1" s="606"/>
      <c r="T1" s="606"/>
      <c r="U1" s="606"/>
      <c r="V1" s="606"/>
      <c r="W1" s="606"/>
      <c r="X1" s="607"/>
      <c r="Y1" s="11" t="s">
        <v>1</v>
      </c>
      <c r="Z1" s="2" t="s">
        <v>2</v>
      </c>
    </row>
    <row r="2" spans="1:26" ht="21" customHeight="1">
      <c r="A2" s="10"/>
      <c r="B2" s="608" t="s">
        <v>3</v>
      </c>
      <c r="C2" s="609"/>
      <c r="D2" s="609"/>
      <c r="E2" s="609"/>
      <c r="F2" s="609"/>
      <c r="G2" s="609"/>
      <c r="H2" s="609"/>
      <c r="I2" s="609"/>
      <c r="J2" s="609"/>
      <c r="K2" s="609"/>
      <c r="L2" s="609"/>
      <c r="M2" s="609"/>
      <c r="N2" s="609"/>
      <c r="O2" s="609"/>
      <c r="P2" s="609"/>
      <c r="Q2" s="609"/>
      <c r="R2" s="609"/>
      <c r="S2" s="609"/>
      <c r="T2" s="609"/>
      <c r="U2" s="609"/>
      <c r="V2" s="609"/>
      <c r="W2" s="609"/>
      <c r="X2" s="610"/>
      <c r="Y2" s="12" t="s">
        <v>4</v>
      </c>
      <c r="Z2" s="15">
        <v>1</v>
      </c>
    </row>
    <row r="3" spans="1:26" ht="24" customHeight="1" thickBot="1">
      <c r="A3" s="5"/>
      <c r="B3" s="611"/>
      <c r="C3" s="612"/>
      <c r="D3" s="612"/>
      <c r="E3" s="612"/>
      <c r="F3" s="612"/>
      <c r="G3" s="612"/>
      <c r="H3" s="612"/>
      <c r="I3" s="612"/>
      <c r="J3" s="612"/>
      <c r="K3" s="612"/>
      <c r="L3" s="612"/>
      <c r="M3" s="612"/>
      <c r="N3" s="612"/>
      <c r="O3" s="612"/>
      <c r="P3" s="612"/>
      <c r="Q3" s="612"/>
      <c r="R3" s="612"/>
      <c r="S3" s="612"/>
      <c r="T3" s="612"/>
      <c r="U3" s="612"/>
      <c r="V3" s="612"/>
      <c r="W3" s="612"/>
      <c r="X3" s="613"/>
      <c r="Y3" s="14" t="s">
        <v>5</v>
      </c>
      <c r="Z3" s="16">
        <v>45077</v>
      </c>
    </row>
    <row r="4" spans="1:26" ht="34.5" customHeight="1" thickBot="1">
      <c r="A4" s="54" t="s">
        <v>6</v>
      </c>
      <c r="B4" s="614" t="s">
        <v>454</v>
      </c>
      <c r="C4" s="615"/>
      <c r="D4" s="615"/>
      <c r="E4" s="615"/>
      <c r="F4" s="615"/>
      <c r="G4" s="615"/>
      <c r="H4" s="615"/>
      <c r="I4" s="615"/>
      <c r="J4" s="615"/>
      <c r="K4" s="615"/>
      <c r="L4" s="615"/>
      <c r="M4" s="615"/>
      <c r="N4" s="615"/>
      <c r="O4" s="615"/>
      <c r="P4" s="615"/>
      <c r="Q4" s="615"/>
      <c r="R4" s="615"/>
      <c r="S4" s="615"/>
      <c r="T4" s="615"/>
      <c r="U4" s="615"/>
      <c r="V4" s="615"/>
      <c r="W4" s="615"/>
      <c r="X4" s="615"/>
      <c r="Y4" s="615"/>
      <c r="Z4" s="616"/>
    </row>
    <row r="5" spans="1:26" ht="30.75" customHeight="1" thickBot="1">
      <c r="A5" s="592" t="s">
        <v>8</v>
      </c>
      <c r="B5" s="595" t="s">
        <v>9</v>
      </c>
      <c r="C5" s="598" t="s">
        <v>10</v>
      </c>
      <c r="D5" s="599"/>
      <c r="E5" s="599"/>
      <c r="F5" s="600"/>
      <c r="G5" s="598" t="s">
        <v>11</v>
      </c>
      <c r="H5" s="599"/>
      <c r="I5" s="599"/>
      <c r="J5" s="599"/>
      <c r="K5" s="599"/>
      <c r="L5" s="599"/>
      <c r="M5" s="599"/>
      <c r="N5" s="599"/>
      <c r="O5" s="599"/>
      <c r="P5" s="599"/>
      <c r="Q5" s="599"/>
      <c r="R5" s="599"/>
      <c r="S5" s="599"/>
      <c r="T5" s="599"/>
      <c r="U5" s="600"/>
      <c r="V5" s="598" t="s">
        <v>12</v>
      </c>
      <c r="W5" s="599"/>
      <c r="X5" s="599"/>
      <c r="Y5" s="600"/>
      <c r="Z5" s="595" t="s">
        <v>13</v>
      </c>
    </row>
    <row r="6" spans="1:26" ht="36" customHeight="1" thickBot="1">
      <c r="A6" s="593"/>
      <c r="B6" s="596"/>
      <c r="C6" s="596" t="s">
        <v>14</v>
      </c>
      <c r="D6" s="596" t="s">
        <v>15</v>
      </c>
      <c r="E6" s="596" t="s">
        <v>16</v>
      </c>
      <c r="F6" s="595" t="s">
        <v>17</v>
      </c>
      <c r="G6" s="598" t="s">
        <v>18</v>
      </c>
      <c r="H6" s="600"/>
      <c r="I6" s="602" t="s">
        <v>19</v>
      </c>
      <c r="J6" s="603"/>
      <c r="K6" s="603"/>
      <c r="L6" s="603"/>
      <c r="M6" s="603"/>
      <c r="N6" s="603"/>
      <c r="O6" s="603"/>
      <c r="P6" s="603"/>
      <c r="Q6" s="603"/>
      <c r="R6" s="603"/>
      <c r="S6" s="603"/>
      <c r="T6" s="604"/>
      <c r="U6" s="595" t="s">
        <v>20</v>
      </c>
      <c r="V6" s="596" t="s">
        <v>21</v>
      </c>
      <c r="W6" s="596" t="s">
        <v>22</v>
      </c>
      <c r="X6" s="596" t="s">
        <v>23</v>
      </c>
      <c r="Y6" s="596" t="s">
        <v>24</v>
      </c>
      <c r="Z6" s="596"/>
    </row>
    <row r="7" spans="1:26" ht="30.75" customHeight="1" thickBot="1">
      <c r="A7" s="659"/>
      <c r="B7" s="597"/>
      <c r="C7" s="596"/>
      <c r="D7" s="596"/>
      <c r="E7" s="596"/>
      <c r="F7" s="618"/>
      <c r="G7" s="70" t="s">
        <v>25</v>
      </c>
      <c r="H7" s="70" t="s">
        <v>26</v>
      </c>
      <c r="I7" s="71" t="s">
        <v>27</v>
      </c>
      <c r="J7" s="72" t="s">
        <v>28</v>
      </c>
      <c r="K7" s="72" t="s">
        <v>29</v>
      </c>
      <c r="L7" s="72" t="s">
        <v>30</v>
      </c>
      <c r="M7" s="72" t="s">
        <v>31</v>
      </c>
      <c r="N7" s="72" t="s">
        <v>32</v>
      </c>
      <c r="O7" s="72" t="s">
        <v>33</v>
      </c>
      <c r="P7" s="72" t="s">
        <v>34</v>
      </c>
      <c r="Q7" s="72" t="s">
        <v>35</v>
      </c>
      <c r="R7" s="72" t="s">
        <v>36</v>
      </c>
      <c r="S7" s="72" t="s">
        <v>37</v>
      </c>
      <c r="T7" s="73" t="s">
        <v>38</v>
      </c>
      <c r="U7" s="596"/>
      <c r="V7" s="596"/>
      <c r="W7" s="596"/>
      <c r="X7" s="596"/>
      <c r="Y7" s="596"/>
      <c r="Z7" s="596"/>
    </row>
    <row r="8" spans="1:26" s="57" customFormat="1" ht="19.5" customHeight="1" thickBot="1">
      <c r="A8" s="74" t="s">
        <v>455</v>
      </c>
      <c r="B8" s="75"/>
      <c r="C8" s="76"/>
      <c r="D8" s="76"/>
      <c r="E8" s="76"/>
      <c r="F8" s="77"/>
      <c r="G8" s="78"/>
      <c r="H8" s="79"/>
      <c r="I8" s="78"/>
      <c r="J8" s="80"/>
      <c r="K8" s="80"/>
      <c r="L8" s="80"/>
      <c r="M8" s="80"/>
      <c r="N8" s="80"/>
      <c r="O8" s="80"/>
      <c r="P8" s="80"/>
      <c r="Q8" s="80"/>
      <c r="R8" s="80"/>
      <c r="S8" s="80"/>
      <c r="T8" s="79"/>
      <c r="U8" s="81"/>
      <c r="V8" s="74"/>
      <c r="W8" s="74"/>
      <c r="X8" s="74"/>
      <c r="Y8" s="74"/>
      <c r="Z8" s="74"/>
    </row>
    <row r="9" spans="1:26" s="57" customFormat="1" ht="48.75" thickBot="1">
      <c r="A9" s="82" t="s">
        <v>142</v>
      </c>
      <c r="B9" s="83" t="s">
        <v>456</v>
      </c>
      <c r="C9" s="354" t="s">
        <v>457</v>
      </c>
      <c r="D9" s="355"/>
      <c r="E9" s="240">
        <f>+SUM(I9:T9)</f>
        <v>2</v>
      </c>
      <c r="F9" s="356" t="s">
        <v>41</v>
      </c>
      <c r="G9" s="84">
        <v>2</v>
      </c>
      <c r="H9" s="357">
        <v>2</v>
      </c>
      <c r="I9" s="241"/>
      <c r="J9" s="242"/>
      <c r="K9" s="242"/>
      <c r="L9" s="358"/>
      <c r="M9" s="242"/>
      <c r="N9" s="243">
        <v>1</v>
      </c>
      <c r="O9" s="242"/>
      <c r="P9" s="242"/>
      <c r="Q9" s="242"/>
      <c r="R9" s="242"/>
      <c r="S9" s="242"/>
      <c r="T9" s="244">
        <v>1</v>
      </c>
      <c r="U9" s="85"/>
      <c r="W9" s="212" t="s">
        <v>145</v>
      </c>
      <c r="Z9" s="150" t="s">
        <v>146</v>
      </c>
    </row>
    <row r="10" spans="1:26" s="212" customFormat="1" ht="116.25" customHeight="1">
      <c r="A10" s="82" t="s">
        <v>142</v>
      </c>
      <c r="B10" s="83" t="s">
        <v>458</v>
      </c>
      <c r="C10" s="86" t="s">
        <v>457</v>
      </c>
      <c r="D10" s="87"/>
      <c r="E10" s="240">
        <f>+SUM(I10:T10)</f>
        <v>3</v>
      </c>
      <c r="F10" s="88" t="s">
        <v>41</v>
      </c>
      <c r="G10" s="84">
        <v>3</v>
      </c>
      <c r="H10" s="357">
        <v>3</v>
      </c>
      <c r="I10" s="241"/>
      <c r="J10" s="242"/>
      <c r="K10" s="242"/>
      <c r="L10" s="242"/>
      <c r="M10" s="242"/>
      <c r="N10" s="243">
        <v>1</v>
      </c>
      <c r="O10" s="242"/>
      <c r="P10" s="242"/>
      <c r="Q10" s="243">
        <v>1</v>
      </c>
      <c r="R10" s="242"/>
      <c r="S10" s="242"/>
      <c r="T10" s="244">
        <v>1</v>
      </c>
      <c r="U10" s="359"/>
      <c r="V10" s="360">
        <v>1</v>
      </c>
      <c r="W10" s="39" t="s">
        <v>459</v>
      </c>
      <c r="X10" s="39" t="s">
        <v>460</v>
      </c>
      <c r="Y10" s="150" t="s">
        <v>308</v>
      </c>
      <c r="Z10" s="39" t="s">
        <v>146</v>
      </c>
    </row>
    <row r="11" spans="1:26" s="57" customFormat="1" ht="15.75" thickBot="1">
      <c r="A11" s="89" t="s">
        <v>461</v>
      </c>
      <c r="B11" s="90"/>
      <c r="C11" s="91"/>
      <c r="D11" s="89"/>
      <c r="E11" s="245"/>
      <c r="F11" s="90"/>
      <c r="G11" s="91"/>
      <c r="H11" s="92"/>
      <c r="I11" s="246"/>
      <c r="J11" s="245"/>
      <c r="K11" s="245"/>
      <c r="L11" s="245"/>
      <c r="M11" s="245"/>
      <c r="N11" s="245"/>
      <c r="O11" s="245"/>
      <c r="P11" s="245"/>
      <c r="Q11" s="245"/>
      <c r="R11" s="245"/>
      <c r="S11" s="245"/>
      <c r="T11" s="247"/>
      <c r="U11" s="93"/>
      <c r="V11" s="361"/>
      <c r="W11" s="94"/>
      <c r="X11" s="89"/>
      <c r="Y11" s="89"/>
      <c r="Z11" s="89"/>
    </row>
    <row r="12" spans="1:26" s="57" customFormat="1" ht="48.75" thickBot="1">
      <c r="A12" s="82" t="s">
        <v>142</v>
      </c>
      <c r="B12" s="83" t="s">
        <v>462</v>
      </c>
      <c r="C12" s="86" t="s">
        <v>457</v>
      </c>
      <c r="D12" s="87"/>
      <c r="E12" s="240">
        <f t="shared" ref="E12:E15" si="0">+SUM(I12:T12)</f>
        <v>1</v>
      </c>
      <c r="F12" s="88" t="s">
        <v>41</v>
      </c>
      <c r="G12" s="84">
        <v>1</v>
      </c>
      <c r="H12" s="95">
        <v>1</v>
      </c>
      <c r="I12" s="241"/>
      <c r="J12" s="242"/>
      <c r="K12" s="242"/>
      <c r="L12" s="242"/>
      <c r="M12" s="242"/>
      <c r="N12" s="242"/>
      <c r="O12" s="242"/>
      <c r="P12" s="242"/>
      <c r="Q12" s="242"/>
      <c r="R12" s="242"/>
      <c r="S12" s="242"/>
      <c r="T12" s="244">
        <v>1</v>
      </c>
      <c r="U12" s="85"/>
      <c r="V12" s="58"/>
      <c r="W12" s="150" t="s">
        <v>463</v>
      </c>
      <c r="Z12" s="150" t="s">
        <v>146</v>
      </c>
    </row>
    <row r="13" spans="1:26" s="57" customFormat="1" ht="60.75" thickBot="1">
      <c r="A13" s="82" t="s">
        <v>142</v>
      </c>
      <c r="B13" s="83" t="s">
        <v>464</v>
      </c>
      <c r="C13" s="86" t="s">
        <v>457</v>
      </c>
      <c r="D13" s="87"/>
      <c r="E13" s="240">
        <f t="shared" si="0"/>
        <v>1</v>
      </c>
      <c r="F13" s="88" t="s">
        <v>41</v>
      </c>
      <c r="G13" s="84">
        <v>1</v>
      </c>
      <c r="H13" s="95">
        <v>1</v>
      </c>
      <c r="I13" s="241"/>
      <c r="J13" s="242"/>
      <c r="K13" s="242"/>
      <c r="L13" s="242"/>
      <c r="M13" s="242"/>
      <c r="N13" s="242"/>
      <c r="O13" s="242"/>
      <c r="P13" s="242"/>
      <c r="Q13" s="242"/>
      <c r="R13" s="242"/>
      <c r="S13" s="242"/>
      <c r="T13" s="244">
        <v>1</v>
      </c>
      <c r="U13" s="85"/>
      <c r="V13" s="58"/>
      <c r="W13" s="150" t="s">
        <v>465</v>
      </c>
      <c r="Z13" s="150" t="s">
        <v>146</v>
      </c>
    </row>
    <row r="14" spans="1:26" s="57" customFormat="1" ht="36.75" thickBot="1">
      <c r="A14" s="82" t="s">
        <v>142</v>
      </c>
      <c r="B14" s="83" t="s">
        <v>466</v>
      </c>
      <c r="C14" s="86" t="s">
        <v>457</v>
      </c>
      <c r="D14" s="87"/>
      <c r="E14" s="240">
        <f t="shared" si="0"/>
        <v>1</v>
      </c>
      <c r="F14" s="88" t="s">
        <v>41</v>
      </c>
      <c r="G14" s="84">
        <v>1</v>
      </c>
      <c r="H14" s="95">
        <v>1</v>
      </c>
      <c r="I14" s="241"/>
      <c r="J14" s="242"/>
      <c r="K14" s="242"/>
      <c r="L14" s="242"/>
      <c r="M14" s="242"/>
      <c r="N14" s="242"/>
      <c r="O14" s="242"/>
      <c r="P14" s="242"/>
      <c r="Q14" s="242"/>
      <c r="R14" s="242"/>
      <c r="S14" s="242"/>
      <c r="T14" s="244">
        <v>1</v>
      </c>
      <c r="U14" s="85"/>
      <c r="V14" s="58"/>
      <c r="W14" s="150" t="s">
        <v>467</v>
      </c>
      <c r="Z14" s="150" t="s">
        <v>146</v>
      </c>
    </row>
    <row r="15" spans="1:26" s="57" customFormat="1" ht="36">
      <c r="A15" s="82" t="s">
        <v>142</v>
      </c>
      <c r="B15" s="83" t="s">
        <v>468</v>
      </c>
      <c r="C15" s="86" t="s">
        <v>457</v>
      </c>
      <c r="D15" s="87"/>
      <c r="E15" s="240">
        <f t="shared" si="0"/>
        <v>2</v>
      </c>
      <c r="F15" s="88" t="s">
        <v>41</v>
      </c>
      <c r="G15" s="362">
        <v>2</v>
      </c>
      <c r="H15" s="96">
        <v>2</v>
      </c>
      <c r="I15" s="241"/>
      <c r="J15" s="242"/>
      <c r="K15" s="242"/>
      <c r="L15" s="242"/>
      <c r="M15" s="242"/>
      <c r="N15" s="243">
        <v>1</v>
      </c>
      <c r="O15" s="242"/>
      <c r="P15" s="242"/>
      <c r="Q15" s="242"/>
      <c r="R15" s="242"/>
      <c r="S15" s="242"/>
      <c r="T15" s="244">
        <v>1</v>
      </c>
      <c r="U15" s="85"/>
      <c r="V15" s="58"/>
      <c r="W15" s="150" t="s">
        <v>469</v>
      </c>
      <c r="Z15" s="150" t="s">
        <v>146</v>
      </c>
    </row>
    <row r="16" spans="1:26" s="57" customFormat="1" ht="15.75" thickBot="1">
      <c r="A16" s="97" t="s">
        <v>470</v>
      </c>
      <c r="B16" s="98"/>
      <c r="C16" s="99"/>
      <c r="D16" s="97"/>
      <c r="E16" s="248"/>
      <c r="F16" s="98"/>
      <c r="G16" s="99"/>
      <c r="H16" s="100"/>
      <c r="I16" s="249"/>
      <c r="J16" s="248"/>
      <c r="K16" s="248"/>
      <c r="L16" s="248"/>
      <c r="M16" s="248"/>
      <c r="N16" s="248"/>
      <c r="O16" s="248"/>
      <c r="P16" s="248"/>
      <c r="Q16" s="248"/>
      <c r="R16" s="248"/>
      <c r="S16" s="248"/>
      <c r="T16" s="250"/>
      <c r="U16" s="101"/>
      <c r="V16" s="363"/>
      <c r="W16" s="97"/>
      <c r="X16" s="97"/>
      <c r="Y16" s="97"/>
      <c r="Z16" s="97"/>
    </row>
    <row r="17" spans="1:26" s="57" customFormat="1" ht="45.75" thickBot="1">
      <c r="A17" s="82" t="s">
        <v>142</v>
      </c>
      <c r="B17" s="83" t="s">
        <v>471</v>
      </c>
      <c r="C17" s="86" t="s">
        <v>457</v>
      </c>
      <c r="D17" s="87"/>
      <c r="E17" s="240">
        <f t="shared" ref="E17:E23" si="1">+SUM(I17:T17)</f>
        <v>2</v>
      </c>
      <c r="F17" s="88" t="s">
        <v>41</v>
      </c>
      <c r="G17" s="84">
        <v>4</v>
      </c>
      <c r="H17" s="364">
        <v>2</v>
      </c>
      <c r="I17" s="241"/>
      <c r="J17" s="242"/>
      <c r="K17" s="243">
        <v>1</v>
      </c>
      <c r="L17" s="242"/>
      <c r="M17" s="242"/>
      <c r="N17" s="243">
        <v>1</v>
      </c>
      <c r="O17" s="242"/>
      <c r="P17" s="242"/>
      <c r="Q17" s="242"/>
      <c r="R17" s="242"/>
      <c r="S17" s="242"/>
      <c r="T17" s="365"/>
      <c r="U17" s="85"/>
      <c r="V17" s="58"/>
      <c r="W17" s="150" t="s">
        <v>472</v>
      </c>
      <c r="Z17" s="150" t="s">
        <v>146</v>
      </c>
    </row>
    <row r="18" spans="1:26" s="57" customFormat="1" ht="255.75" thickBot="1">
      <c r="A18" s="82" t="s">
        <v>142</v>
      </c>
      <c r="B18" s="83" t="s">
        <v>473</v>
      </c>
      <c r="C18" s="86" t="s">
        <v>457</v>
      </c>
      <c r="D18" s="87"/>
      <c r="E18" s="240">
        <f t="shared" si="1"/>
        <v>4</v>
      </c>
      <c r="F18" s="88" t="s">
        <v>41</v>
      </c>
      <c r="G18" s="366">
        <v>4</v>
      </c>
      <c r="H18" s="367">
        <v>4</v>
      </c>
      <c r="I18" s="241"/>
      <c r="J18" s="242"/>
      <c r="K18" s="243">
        <v>1</v>
      </c>
      <c r="L18" s="242"/>
      <c r="M18" s="242"/>
      <c r="N18" s="243">
        <v>1</v>
      </c>
      <c r="O18" s="242"/>
      <c r="P18" s="242"/>
      <c r="Q18" s="243">
        <v>1</v>
      </c>
      <c r="R18" s="242"/>
      <c r="S18" s="242"/>
      <c r="T18" s="243">
        <v>1</v>
      </c>
      <c r="U18" s="85"/>
      <c r="V18" s="360">
        <v>1</v>
      </c>
      <c r="W18" s="368" t="s">
        <v>474</v>
      </c>
      <c r="X18" s="369" t="s">
        <v>475</v>
      </c>
      <c r="Y18" s="150" t="s">
        <v>308</v>
      </c>
      <c r="Z18" s="150" t="s">
        <v>146</v>
      </c>
    </row>
    <row r="19" spans="1:26" s="57" customFormat="1" ht="120.75" thickBot="1">
      <c r="A19" s="82" t="s">
        <v>142</v>
      </c>
      <c r="B19" s="83" t="s">
        <v>476</v>
      </c>
      <c r="C19" s="86" t="s">
        <v>457</v>
      </c>
      <c r="D19" s="87"/>
      <c r="E19" s="240">
        <f t="shared" si="1"/>
        <v>4</v>
      </c>
      <c r="F19" s="88" t="s">
        <v>41</v>
      </c>
      <c r="G19" s="84">
        <v>4</v>
      </c>
      <c r="H19" s="370">
        <v>4</v>
      </c>
      <c r="I19" s="241"/>
      <c r="J19" s="242"/>
      <c r="K19" s="243">
        <v>1</v>
      </c>
      <c r="L19" s="242"/>
      <c r="M19" s="242"/>
      <c r="N19" s="243">
        <v>1</v>
      </c>
      <c r="O19" s="242"/>
      <c r="P19" s="242"/>
      <c r="Q19" s="243">
        <v>1</v>
      </c>
      <c r="R19" s="242"/>
      <c r="S19" s="242"/>
      <c r="T19" s="243">
        <v>1</v>
      </c>
      <c r="U19" s="85"/>
      <c r="V19" s="360">
        <v>1</v>
      </c>
      <c r="W19" s="368" t="s">
        <v>477</v>
      </c>
      <c r="X19" s="150" t="s">
        <v>478</v>
      </c>
      <c r="Y19" s="150" t="s">
        <v>308</v>
      </c>
      <c r="Z19" s="150" t="s">
        <v>146</v>
      </c>
    </row>
    <row r="20" spans="1:26" s="57" customFormat="1" ht="45.75" thickBot="1">
      <c r="A20" s="82" t="s">
        <v>142</v>
      </c>
      <c r="B20" s="83" t="s">
        <v>479</v>
      </c>
      <c r="C20" s="86" t="s">
        <v>457</v>
      </c>
      <c r="D20" s="87"/>
      <c r="E20" s="240">
        <f t="shared" si="1"/>
        <v>2</v>
      </c>
      <c r="F20" s="88" t="s">
        <v>41</v>
      </c>
      <c r="G20" s="84">
        <v>2</v>
      </c>
      <c r="H20" s="364">
        <v>2</v>
      </c>
      <c r="I20" s="241"/>
      <c r="J20" s="242"/>
      <c r="K20" s="242"/>
      <c r="L20" s="242"/>
      <c r="M20" s="242"/>
      <c r="N20" s="243">
        <v>1</v>
      </c>
      <c r="O20" s="242"/>
      <c r="P20" s="242"/>
      <c r="Q20" s="242"/>
      <c r="R20" s="242"/>
      <c r="S20" s="242"/>
      <c r="T20" s="243">
        <v>1</v>
      </c>
      <c r="U20" s="85"/>
      <c r="V20" s="58"/>
      <c r="W20" s="39" t="s">
        <v>480</v>
      </c>
      <c r="Z20" s="150" t="s">
        <v>146</v>
      </c>
    </row>
    <row r="21" spans="1:26" s="57" customFormat="1" ht="195.75" thickBot="1">
      <c r="A21" s="82" t="s">
        <v>142</v>
      </c>
      <c r="B21" s="83" t="s">
        <v>481</v>
      </c>
      <c r="C21" s="86" t="s">
        <v>457</v>
      </c>
      <c r="D21" s="87"/>
      <c r="E21" s="240">
        <f t="shared" si="1"/>
        <v>4</v>
      </c>
      <c r="F21" s="88" t="s">
        <v>41</v>
      </c>
      <c r="G21" s="84">
        <v>4</v>
      </c>
      <c r="H21" s="364">
        <v>4</v>
      </c>
      <c r="I21" s="241"/>
      <c r="J21" s="242"/>
      <c r="K21" s="243">
        <v>1</v>
      </c>
      <c r="L21" s="242"/>
      <c r="M21" s="242"/>
      <c r="N21" s="243">
        <v>1</v>
      </c>
      <c r="O21" s="242"/>
      <c r="P21" s="242"/>
      <c r="Q21" s="243">
        <v>1</v>
      </c>
      <c r="R21" s="242"/>
      <c r="S21" s="242"/>
      <c r="T21" s="243">
        <v>1</v>
      </c>
      <c r="U21" s="85"/>
      <c r="V21" s="360">
        <v>1</v>
      </c>
      <c r="W21" s="368" t="s">
        <v>482</v>
      </c>
      <c r="X21" s="150" t="s">
        <v>483</v>
      </c>
      <c r="Y21" s="150" t="s">
        <v>308</v>
      </c>
      <c r="Z21" s="150" t="s">
        <v>146</v>
      </c>
    </row>
    <row r="22" spans="1:26" s="57" customFormat="1" ht="195.75" thickBot="1">
      <c r="A22" s="82" t="s">
        <v>142</v>
      </c>
      <c r="B22" s="83" t="s">
        <v>484</v>
      </c>
      <c r="C22" s="86" t="s">
        <v>457</v>
      </c>
      <c r="D22" s="87"/>
      <c r="E22" s="240">
        <f t="shared" si="1"/>
        <v>4</v>
      </c>
      <c r="F22" s="88" t="s">
        <v>41</v>
      </c>
      <c r="G22" s="84">
        <v>4</v>
      </c>
      <c r="H22" s="357">
        <v>4</v>
      </c>
      <c r="I22" s="241"/>
      <c r="J22" s="242"/>
      <c r="K22" s="243">
        <v>1</v>
      </c>
      <c r="L22" s="242"/>
      <c r="M22" s="242"/>
      <c r="N22" s="243">
        <v>1</v>
      </c>
      <c r="O22" s="242"/>
      <c r="P22" s="242"/>
      <c r="Q22" s="243">
        <v>1</v>
      </c>
      <c r="R22" s="242"/>
      <c r="S22" s="242"/>
      <c r="T22" s="243">
        <v>1</v>
      </c>
      <c r="U22" s="85"/>
      <c r="V22" s="360">
        <v>1</v>
      </c>
      <c r="W22" s="368" t="s">
        <v>485</v>
      </c>
      <c r="X22" s="150" t="s">
        <v>483</v>
      </c>
      <c r="Y22" s="150" t="s">
        <v>308</v>
      </c>
      <c r="Z22" s="150" t="s">
        <v>146</v>
      </c>
    </row>
    <row r="23" spans="1:26" s="57" customFormat="1" ht="120">
      <c r="A23" s="82" t="s">
        <v>142</v>
      </c>
      <c r="B23" s="83" t="s">
        <v>486</v>
      </c>
      <c r="C23" s="86" t="s">
        <v>457</v>
      </c>
      <c r="D23" s="87"/>
      <c r="E23" s="240">
        <f t="shared" si="1"/>
        <v>4</v>
      </c>
      <c r="F23" s="88" t="s">
        <v>41</v>
      </c>
      <c r="G23" s="84">
        <v>4</v>
      </c>
      <c r="H23" s="357">
        <v>4</v>
      </c>
      <c r="I23" s="241"/>
      <c r="J23" s="242"/>
      <c r="K23" s="243">
        <v>1</v>
      </c>
      <c r="L23" s="242"/>
      <c r="M23" s="242"/>
      <c r="N23" s="243">
        <v>1</v>
      </c>
      <c r="O23" s="242"/>
      <c r="P23" s="242"/>
      <c r="Q23" s="243">
        <v>1</v>
      </c>
      <c r="R23" s="242"/>
      <c r="S23" s="242"/>
      <c r="T23" s="243">
        <v>1</v>
      </c>
      <c r="U23" s="85"/>
      <c r="V23" s="360">
        <v>1</v>
      </c>
      <c r="W23" s="371" t="s">
        <v>487</v>
      </c>
      <c r="X23" s="150" t="s">
        <v>488</v>
      </c>
      <c r="Y23" s="150" t="s">
        <v>308</v>
      </c>
      <c r="Z23" s="150" t="s">
        <v>146</v>
      </c>
    </row>
    <row r="24" spans="1:26" s="102" customFormat="1" ht="12.75" thickBot="1">
      <c r="A24" s="102" t="s">
        <v>489</v>
      </c>
      <c r="B24" s="103"/>
      <c r="C24" s="104"/>
      <c r="E24" s="251"/>
      <c r="F24" s="103"/>
      <c r="G24" s="104"/>
      <c r="H24" s="105"/>
      <c r="I24" s="252"/>
      <c r="J24" s="251"/>
      <c r="K24" s="251"/>
      <c r="L24" s="251"/>
      <c r="M24" s="251"/>
      <c r="N24" s="251"/>
      <c r="O24" s="251"/>
      <c r="P24" s="251"/>
      <c r="Q24" s="251"/>
      <c r="R24" s="251"/>
      <c r="S24" s="251"/>
      <c r="T24" s="253"/>
      <c r="U24" s="106"/>
    </row>
    <row r="25" spans="1:26" s="57" customFormat="1" ht="180.75" thickBot="1">
      <c r="A25" s="107" t="s">
        <v>142</v>
      </c>
      <c r="B25" s="83" t="s">
        <v>490</v>
      </c>
      <c r="C25" s="86" t="s">
        <v>457</v>
      </c>
      <c r="D25" s="87"/>
      <c r="E25" s="240">
        <f t="shared" ref="E25:E26" si="2">+SUM(I25:T25)</f>
        <v>4</v>
      </c>
      <c r="F25" s="88" t="s">
        <v>41</v>
      </c>
      <c r="G25" s="108">
        <v>4</v>
      </c>
      <c r="H25" s="96">
        <v>4</v>
      </c>
      <c r="I25" s="254"/>
      <c r="J25" s="255"/>
      <c r="K25" s="243">
        <v>1</v>
      </c>
      <c r="L25" s="255"/>
      <c r="M25" s="255"/>
      <c r="N25" s="243">
        <v>1</v>
      </c>
      <c r="O25" s="255"/>
      <c r="P25" s="255"/>
      <c r="Q25" s="243">
        <v>1</v>
      </c>
      <c r="R25" s="255"/>
      <c r="S25" s="255"/>
      <c r="T25" s="243">
        <v>1</v>
      </c>
      <c r="U25" s="85"/>
      <c r="V25" s="360">
        <v>1</v>
      </c>
      <c r="W25" s="368" t="s">
        <v>491</v>
      </c>
      <c r="X25" s="150" t="s">
        <v>492</v>
      </c>
      <c r="Y25" s="150" t="s">
        <v>308</v>
      </c>
      <c r="Z25" s="150" t="s">
        <v>146</v>
      </c>
    </row>
    <row r="26" spans="1:26" s="57" customFormat="1" ht="45">
      <c r="A26" s="107" t="s">
        <v>142</v>
      </c>
      <c r="B26" s="83" t="s">
        <v>493</v>
      </c>
      <c r="C26" s="86" t="s">
        <v>457</v>
      </c>
      <c r="D26" s="87"/>
      <c r="E26" s="240">
        <f t="shared" si="2"/>
        <v>1</v>
      </c>
      <c r="F26" s="88" t="s">
        <v>41</v>
      </c>
      <c r="G26" s="108">
        <v>1</v>
      </c>
      <c r="H26" s="96">
        <v>1</v>
      </c>
      <c r="I26" s="254"/>
      <c r="J26" s="255"/>
      <c r="K26" s="255"/>
      <c r="L26" s="243">
        <v>1</v>
      </c>
      <c r="M26" s="255"/>
      <c r="N26" s="255"/>
      <c r="O26" s="255"/>
      <c r="P26" s="255"/>
      <c r="Q26" s="255"/>
      <c r="R26" s="255"/>
      <c r="S26" s="255"/>
      <c r="T26" s="372"/>
      <c r="U26" s="85"/>
      <c r="W26" s="150" t="s">
        <v>494</v>
      </c>
      <c r="Z26" s="150" t="s">
        <v>146</v>
      </c>
    </row>
    <row r="27" spans="1:26" s="109" customFormat="1" ht="12.75" thickBot="1">
      <c r="A27" s="109" t="s">
        <v>495</v>
      </c>
      <c r="B27" s="110"/>
      <c r="C27" s="111"/>
      <c r="E27" s="256"/>
      <c r="F27" s="110"/>
      <c r="G27" s="111"/>
      <c r="H27" s="112"/>
      <c r="I27" s="257"/>
      <c r="J27" s="256"/>
      <c r="K27" s="256"/>
      <c r="L27" s="256"/>
      <c r="M27" s="256"/>
      <c r="N27" s="256"/>
      <c r="O27" s="256"/>
      <c r="P27" s="256"/>
      <c r="Q27" s="256"/>
      <c r="R27" s="256"/>
      <c r="S27" s="256"/>
      <c r="T27" s="258"/>
      <c r="U27" s="113"/>
    </row>
    <row r="28" spans="1:26" s="212" customFormat="1" ht="129" customHeight="1" thickBot="1">
      <c r="A28" s="107" t="s">
        <v>142</v>
      </c>
      <c r="B28" s="83" t="s">
        <v>496</v>
      </c>
      <c r="C28" s="86" t="s">
        <v>457</v>
      </c>
      <c r="D28" s="87"/>
      <c r="E28" s="240">
        <f t="shared" ref="E28:E34" si="3">+SUM(I28:T28)</f>
        <v>4</v>
      </c>
      <c r="F28" s="88" t="s">
        <v>41</v>
      </c>
      <c r="G28" s="108">
        <v>4</v>
      </c>
      <c r="H28" s="96">
        <v>4</v>
      </c>
      <c r="I28" s="254"/>
      <c r="J28" s="255"/>
      <c r="K28" s="243">
        <v>1</v>
      </c>
      <c r="L28" s="255"/>
      <c r="M28" s="255"/>
      <c r="N28" s="243">
        <v>1</v>
      </c>
      <c r="O28" s="255"/>
      <c r="P28" s="255"/>
      <c r="Q28" s="243">
        <v>1</v>
      </c>
      <c r="R28" s="255"/>
      <c r="S28" s="255"/>
      <c r="T28" s="243">
        <v>1</v>
      </c>
      <c r="U28" s="359"/>
      <c r="V28" s="360">
        <v>1</v>
      </c>
      <c r="W28" s="368" t="s">
        <v>497</v>
      </c>
      <c r="X28" s="39" t="s">
        <v>498</v>
      </c>
      <c r="Y28" s="150" t="s">
        <v>308</v>
      </c>
      <c r="Z28" s="39" t="s">
        <v>146</v>
      </c>
    </row>
    <row r="29" spans="1:26" s="57" customFormat="1" ht="45.75" thickBot="1">
      <c r="A29" s="107" t="s">
        <v>142</v>
      </c>
      <c r="B29" s="83" t="s">
        <v>499</v>
      </c>
      <c r="C29" s="86" t="s">
        <v>457</v>
      </c>
      <c r="D29" s="87"/>
      <c r="E29" s="240">
        <f t="shared" si="3"/>
        <v>2</v>
      </c>
      <c r="F29" s="88" t="s">
        <v>41</v>
      </c>
      <c r="G29" s="108">
        <v>2</v>
      </c>
      <c r="H29" s="96">
        <v>2</v>
      </c>
      <c r="I29" s="254"/>
      <c r="J29" s="255"/>
      <c r="K29" s="255"/>
      <c r="L29" s="255"/>
      <c r="M29" s="255"/>
      <c r="N29" s="243">
        <v>1</v>
      </c>
      <c r="O29" s="255"/>
      <c r="P29" s="255"/>
      <c r="Q29" s="255"/>
      <c r="R29" s="255"/>
      <c r="S29" s="255"/>
      <c r="T29" s="243">
        <v>1</v>
      </c>
      <c r="U29" s="85"/>
      <c r="W29" s="150" t="s">
        <v>500</v>
      </c>
      <c r="Z29" s="150" t="s">
        <v>146</v>
      </c>
    </row>
    <row r="30" spans="1:26" s="57" customFormat="1" ht="48.75" thickBot="1">
      <c r="A30" s="107" t="s">
        <v>142</v>
      </c>
      <c r="B30" s="83" t="s">
        <v>501</v>
      </c>
      <c r="C30" s="86" t="s">
        <v>457</v>
      </c>
      <c r="D30" s="87"/>
      <c r="E30" s="240">
        <f t="shared" si="3"/>
        <v>1</v>
      </c>
      <c r="F30" s="88" t="s">
        <v>41</v>
      </c>
      <c r="G30" s="108">
        <v>1</v>
      </c>
      <c r="H30" s="96">
        <v>1</v>
      </c>
      <c r="I30" s="254"/>
      <c r="J30" s="255"/>
      <c r="K30" s="255"/>
      <c r="L30" s="255"/>
      <c r="M30" s="255"/>
      <c r="N30" s="243">
        <v>1</v>
      </c>
      <c r="O30" s="255"/>
      <c r="P30" s="255"/>
      <c r="Q30" s="255"/>
      <c r="R30" s="255"/>
      <c r="S30" s="255"/>
      <c r="T30" s="372"/>
      <c r="U30" s="85"/>
      <c r="W30" s="150" t="s">
        <v>500</v>
      </c>
      <c r="Z30" s="150" t="s">
        <v>146</v>
      </c>
    </row>
    <row r="31" spans="1:26" s="57" customFormat="1" ht="45.75" thickBot="1">
      <c r="A31" s="107" t="s">
        <v>142</v>
      </c>
      <c r="B31" s="83" t="s">
        <v>502</v>
      </c>
      <c r="C31" s="86" t="s">
        <v>457</v>
      </c>
      <c r="D31" s="87"/>
      <c r="E31" s="240">
        <f t="shared" si="3"/>
        <v>1</v>
      </c>
      <c r="F31" s="88" t="s">
        <v>41</v>
      </c>
      <c r="G31" s="108">
        <v>1</v>
      </c>
      <c r="H31" s="96">
        <v>1</v>
      </c>
      <c r="I31" s="254"/>
      <c r="J31" s="255"/>
      <c r="K31" s="255"/>
      <c r="L31" s="255"/>
      <c r="M31" s="255"/>
      <c r="N31" s="255"/>
      <c r="O31" s="255"/>
      <c r="P31" s="255"/>
      <c r="Q31" s="255"/>
      <c r="R31" s="255"/>
      <c r="S31" s="255"/>
      <c r="T31" s="243">
        <v>1</v>
      </c>
      <c r="U31" s="85"/>
      <c r="W31" s="150" t="s">
        <v>503</v>
      </c>
      <c r="Z31" s="150" t="s">
        <v>146</v>
      </c>
    </row>
    <row r="32" spans="1:26" s="57" customFormat="1" ht="60.75" thickBot="1">
      <c r="A32" s="107" t="s">
        <v>142</v>
      </c>
      <c r="B32" s="83" t="s">
        <v>504</v>
      </c>
      <c r="C32" s="86" t="s">
        <v>457</v>
      </c>
      <c r="D32" s="87"/>
      <c r="E32" s="240">
        <f t="shared" si="3"/>
        <v>1</v>
      </c>
      <c r="F32" s="88" t="s">
        <v>41</v>
      </c>
      <c r="G32" s="108">
        <v>1</v>
      </c>
      <c r="H32" s="96">
        <v>1</v>
      </c>
      <c r="I32" s="254"/>
      <c r="J32" s="255"/>
      <c r="K32" s="255"/>
      <c r="L32" s="255"/>
      <c r="M32" s="255"/>
      <c r="N32" s="243">
        <v>1</v>
      </c>
      <c r="O32" s="255"/>
      <c r="P32" s="255"/>
      <c r="Q32" s="255"/>
      <c r="R32" s="255"/>
      <c r="S32" s="255"/>
      <c r="T32" s="372"/>
      <c r="U32" s="85"/>
      <c r="W32" s="150" t="s">
        <v>505</v>
      </c>
      <c r="Z32" s="150" t="s">
        <v>146</v>
      </c>
    </row>
    <row r="33" spans="1:26" s="57" customFormat="1" ht="45.75" thickBot="1">
      <c r="A33" s="107" t="s">
        <v>142</v>
      </c>
      <c r="B33" s="83" t="s">
        <v>506</v>
      </c>
      <c r="C33" s="86" t="s">
        <v>457</v>
      </c>
      <c r="D33" s="87"/>
      <c r="E33" s="240">
        <f t="shared" si="3"/>
        <v>1</v>
      </c>
      <c r="F33" s="88" t="s">
        <v>41</v>
      </c>
      <c r="G33" s="108">
        <v>1</v>
      </c>
      <c r="H33" s="96">
        <v>1</v>
      </c>
      <c r="I33" s="254"/>
      <c r="J33" s="255"/>
      <c r="K33" s="255"/>
      <c r="L33" s="255"/>
      <c r="M33" s="255"/>
      <c r="N33" s="255"/>
      <c r="O33" s="255"/>
      <c r="P33" s="255"/>
      <c r="Q33" s="255"/>
      <c r="R33" s="255"/>
      <c r="S33" s="255"/>
      <c r="T33" s="243">
        <v>1</v>
      </c>
      <c r="U33" s="85"/>
      <c r="W33" s="150" t="s">
        <v>507</v>
      </c>
      <c r="Z33" s="150" t="s">
        <v>146</v>
      </c>
    </row>
    <row r="34" spans="1:26" s="57" customFormat="1" ht="36">
      <c r="A34" s="107" t="s">
        <v>142</v>
      </c>
      <c r="B34" s="83" t="s">
        <v>508</v>
      </c>
      <c r="C34" s="86" t="s">
        <v>457</v>
      </c>
      <c r="D34" s="87"/>
      <c r="E34" s="240">
        <f t="shared" si="3"/>
        <v>1</v>
      </c>
      <c r="F34" s="88" t="s">
        <v>41</v>
      </c>
      <c r="G34" s="108">
        <v>1</v>
      </c>
      <c r="H34" s="96">
        <v>1</v>
      </c>
      <c r="I34" s="254"/>
      <c r="J34" s="255"/>
      <c r="K34" s="255"/>
      <c r="L34" s="255"/>
      <c r="M34" s="255"/>
      <c r="N34" s="255"/>
      <c r="O34" s="255"/>
      <c r="P34" s="255"/>
      <c r="Q34" s="255"/>
      <c r="R34" s="255"/>
      <c r="S34" s="255"/>
      <c r="T34" s="243">
        <v>1</v>
      </c>
      <c r="U34" s="85"/>
      <c r="W34" s="150" t="s">
        <v>509</v>
      </c>
      <c r="Z34" s="150" t="s">
        <v>146</v>
      </c>
    </row>
    <row r="35" spans="1:26" s="57" customFormat="1" ht="15.75" thickBot="1">
      <c r="A35" s="114" t="s">
        <v>510</v>
      </c>
      <c r="B35" s="115"/>
      <c r="C35" s="116"/>
      <c r="D35" s="117"/>
      <c r="E35" s="259"/>
      <c r="F35" s="118"/>
      <c r="G35" s="119"/>
      <c r="H35" s="120"/>
      <c r="I35" s="260"/>
      <c r="J35" s="261"/>
      <c r="K35" s="261"/>
      <c r="L35" s="261"/>
      <c r="M35" s="261"/>
      <c r="N35" s="262"/>
      <c r="O35" s="261"/>
      <c r="P35" s="261"/>
      <c r="Q35" s="261"/>
      <c r="R35" s="261"/>
      <c r="S35" s="261"/>
      <c r="T35" s="263"/>
      <c r="U35" s="121"/>
      <c r="V35" s="122"/>
      <c r="W35" s="122"/>
      <c r="X35" s="122"/>
      <c r="Y35" s="122"/>
      <c r="Z35" s="122"/>
    </row>
    <row r="36" spans="1:26" s="57" customFormat="1" ht="60.75" thickBot="1">
      <c r="A36" s="107" t="s">
        <v>142</v>
      </c>
      <c r="B36" s="83" t="s">
        <v>511</v>
      </c>
      <c r="C36" s="86" t="s">
        <v>457</v>
      </c>
      <c r="D36" s="87"/>
      <c r="E36" s="240">
        <f t="shared" ref="E36:E39" si="4">+SUM(I36:T36)</f>
        <v>2</v>
      </c>
      <c r="F36" s="88" t="s">
        <v>41</v>
      </c>
      <c r="G36" s="108">
        <v>2</v>
      </c>
      <c r="H36" s="96">
        <v>2</v>
      </c>
      <c r="I36" s="254"/>
      <c r="J36" s="255"/>
      <c r="K36" s="255"/>
      <c r="L36" s="255"/>
      <c r="M36" s="255"/>
      <c r="N36" s="243">
        <v>1</v>
      </c>
      <c r="O36" s="255"/>
      <c r="P36" s="255"/>
      <c r="Q36" s="255"/>
      <c r="R36" s="255"/>
      <c r="S36" s="255"/>
      <c r="T36" s="243">
        <v>1</v>
      </c>
      <c r="U36" s="85"/>
      <c r="W36" s="150" t="s">
        <v>512</v>
      </c>
      <c r="Z36" s="150" t="s">
        <v>146</v>
      </c>
    </row>
    <row r="37" spans="1:26" s="57" customFormat="1" ht="120.75" thickBot="1">
      <c r="A37" s="107" t="s">
        <v>142</v>
      </c>
      <c r="B37" s="83" t="s">
        <v>513</v>
      </c>
      <c r="C37" s="86" t="s">
        <v>457</v>
      </c>
      <c r="D37" s="87"/>
      <c r="E37" s="240">
        <f t="shared" si="4"/>
        <v>4</v>
      </c>
      <c r="F37" s="88" t="s">
        <v>41</v>
      </c>
      <c r="G37" s="108">
        <v>4</v>
      </c>
      <c r="H37" s="96">
        <v>4</v>
      </c>
      <c r="I37" s="254"/>
      <c r="J37" s="255"/>
      <c r="K37" s="243">
        <v>1</v>
      </c>
      <c r="L37" s="255"/>
      <c r="M37" s="255"/>
      <c r="N37" s="243">
        <v>1</v>
      </c>
      <c r="O37" s="255"/>
      <c r="P37" s="255"/>
      <c r="Q37" s="243">
        <v>1</v>
      </c>
      <c r="R37" s="255"/>
      <c r="S37" s="255"/>
      <c r="T37" s="243">
        <v>1</v>
      </c>
      <c r="U37" s="85"/>
      <c r="V37" s="373">
        <v>1</v>
      </c>
      <c r="W37" s="371" t="s">
        <v>514</v>
      </c>
      <c r="X37" s="39" t="s">
        <v>515</v>
      </c>
      <c r="Y37" s="150" t="s">
        <v>308</v>
      </c>
      <c r="Z37" s="150" t="s">
        <v>146</v>
      </c>
    </row>
    <row r="38" spans="1:26" s="57" customFormat="1" ht="120.75" thickBot="1">
      <c r="A38" s="107" t="s">
        <v>142</v>
      </c>
      <c r="B38" s="83" t="s">
        <v>516</v>
      </c>
      <c r="C38" s="86" t="s">
        <v>457</v>
      </c>
      <c r="D38" s="87"/>
      <c r="E38" s="240">
        <f t="shared" si="4"/>
        <v>4</v>
      </c>
      <c r="F38" s="88" t="s">
        <v>41</v>
      </c>
      <c r="G38" s="108">
        <v>4</v>
      </c>
      <c r="H38" s="96">
        <v>4</v>
      </c>
      <c r="I38" s="254"/>
      <c r="J38" s="255"/>
      <c r="K38" s="243">
        <v>1</v>
      </c>
      <c r="L38" s="255"/>
      <c r="M38" s="255"/>
      <c r="N38" s="243">
        <v>1</v>
      </c>
      <c r="O38" s="255"/>
      <c r="P38" s="255"/>
      <c r="Q38" s="243">
        <v>1</v>
      </c>
      <c r="R38" s="255"/>
      <c r="S38" s="255"/>
      <c r="T38" s="243">
        <v>1</v>
      </c>
      <c r="U38" s="85"/>
      <c r="V38" s="360">
        <v>1</v>
      </c>
      <c r="W38" s="371" t="s">
        <v>517</v>
      </c>
      <c r="X38" s="150" t="s">
        <v>518</v>
      </c>
      <c r="Y38" s="150" t="s">
        <v>308</v>
      </c>
      <c r="Z38" s="150" t="s">
        <v>146</v>
      </c>
    </row>
    <row r="39" spans="1:26" s="57" customFormat="1" ht="120.75" thickBot="1">
      <c r="A39" s="107" t="s">
        <v>142</v>
      </c>
      <c r="B39" s="83" t="s">
        <v>519</v>
      </c>
      <c r="C39" s="374" t="s">
        <v>457</v>
      </c>
      <c r="D39" s="375"/>
      <c r="E39" s="240">
        <f t="shared" si="4"/>
        <v>4</v>
      </c>
      <c r="F39" s="376" t="s">
        <v>41</v>
      </c>
      <c r="G39" s="377">
        <v>4</v>
      </c>
      <c r="H39" s="378">
        <v>4</v>
      </c>
      <c r="I39" s="379"/>
      <c r="J39" s="380"/>
      <c r="K39" s="243">
        <v>1</v>
      </c>
      <c r="L39" s="380"/>
      <c r="M39" s="380"/>
      <c r="N39" s="243">
        <v>1</v>
      </c>
      <c r="O39" s="380"/>
      <c r="P39" s="380"/>
      <c r="Q39" s="243">
        <v>1</v>
      </c>
      <c r="R39" s="380"/>
      <c r="S39" s="380"/>
      <c r="T39" s="243">
        <v>1</v>
      </c>
      <c r="U39" s="85"/>
      <c r="V39" s="360">
        <v>1</v>
      </c>
      <c r="W39" s="368" t="s">
        <v>520</v>
      </c>
      <c r="X39" s="39" t="s">
        <v>521</v>
      </c>
      <c r="Y39" s="150" t="s">
        <v>308</v>
      </c>
      <c r="Z39" s="150" t="s">
        <v>146</v>
      </c>
    </row>
    <row r="40" spans="1:26">
      <c r="A40" s="123"/>
      <c r="B40" s="123"/>
      <c r="C40" s="124"/>
      <c r="D40" s="125"/>
      <c r="E40" s="125"/>
      <c r="F40" s="125"/>
      <c r="G40" s="126"/>
      <c r="H40" s="127">
        <v>64</v>
      </c>
      <c r="I40" s="128"/>
      <c r="J40" s="128"/>
      <c r="K40" s="264">
        <v>11</v>
      </c>
      <c r="L40" s="265">
        <v>1</v>
      </c>
      <c r="M40" s="265"/>
      <c r="N40" s="264">
        <v>19</v>
      </c>
      <c r="O40" s="265"/>
      <c r="P40" s="265"/>
      <c r="Q40" s="264">
        <v>11</v>
      </c>
      <c r="R40" s="265"/>
      <c r="S40" s="265"/>
      <c r="T40" s="264">
        <v>22</v>
      </c>
      <c r="W40" s="266"/>
      <c r="Z40" s="266"/>
    </row>
    <row r="41" spans="1:26" ht="31.5">
      <c r="A41" s="13" t="s">
        <v>140</v>
      </c>
      <c r="B41" s="52">
        <v>45688</v>
      </c>
      <c r="H41" s="127">
        <v>64</v>
      </c>
      <c r="K41">
        <v>11</v>
      </c>
      <c r="N41">
        <v>20</v>
      </c>
      <c r="Q41">
        <v>11</v>
      </c>
      <c r="T41">
        <v>22</v>
      </c>
    </row>
    <row r="42" spans="1:26" ht="15.6" hidden="1" customHeight="1"/>
    <row r="43" spans="1:26" hidden="1"/>
    <row r="44" spans="1:26" hidden="1"/>
    <row r="45" spans="1:26" hidden="1"/>
    <row r="46" spans="1:26" hidden="1"/>
    <row r="47" spans="1:26" hidden="1"/>
    <row r="48" spans="1:2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sheetData>
  <mergeCells count="20">
    <mergeCell ref="B1:X1"/>
    <mergeCell ref="B2:X3"/>
    <mergeCell ref="B4:Z4"/>
    <mergeCell ref="Z5:Z7"/>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s>
  <dataValidations count="4">
    <dataValidation allowBlank="1" showErrorMessage="1" promptTitle="Variable 1" prompt="Digite aqui el Valor de la Variable 1" sqref="D15:D40 E16 E24 E27 E35" xr:uid="{5FF1DB27-8A4D-4F60-8EC6-1DC1991549EB}"/>
    <dataValidation type="decimal" operator="lessThan" allowBlank="1" showInputMessage="1" showErrorMessage="1" sqref="Y1:Y2" xr:uid="{8DE30AF9-DBC6-438D-8445-9B67EA5E4414}">
      <formula1>0</formula1>
    </dataValidation>
    <dataValidation type="decimal" operator="lessThan" showInputMessage="1" sqref="Z1" xr:uid="{ABD4370E-717B-45D0-981E-755206CC0E38}">
      <formula1>0</formula1>
    </dataValidation>
    <dataValidation operator="lessThan" allowBlank="1" showInputMessage="1" showErrorMessage="1" sqref="Z2:Z3 B1:B2 Y3" xr:uid="{A9A38E5C-9454-4F00-8500-66527540EB6B}"/>
  </dataValidations>
  <pageMargins left="0.7" right="0.7" top="0.75" bottom="0.75" header="0.3" footer="0.3"/>
  <pageSetup scale="2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2025-10-28T05:00:00+00:00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octubre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tercer trimestre (julio, agosto, septiembre) de la vigencia 2025, conforme a las exigencias del Decreto 612 de 2018.</Descripcion>
    <Ano_Plantilla xmlns="b6565643-c00f-44ce-b5d1-532a85e4382c">2025</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2025-10-28T05:00:00+00:00</Fecha_x0020_de_x0020_inicio_x0020_de_x0020_publicación>
    <Tipo_x0020_Documental xmlns="cfd7d055-4c42-4b1a-a19c-7e601acfe3a8">2026</Tipo_x0020_Documental>
    <_dlc_DocId xmlns="b6565643-c00f-44ce-b5d1-532a85e4382c">XQAF2AT3N76N-135-376</_dlc_DocId>
    <_dlc_DocIdUrl xmlns="b6565643-c00f-44ce-b5d1-532a85e4382c">
      <Url>https://docs.supersalud.gov.co/PortalWeb/planeacion/_layouts/15/DocIdRedir.aspx?ID=XQAF2AT3N76N-135-376</Url>
      <Description>XQAF2AT3N76N-135-376</Description>
    </_dlc_DocIdUrl>
  </documentManagement>
</p:properties>
</file>

<file path=customXml/itemProps1.xml><?xml version="1.0" encoding="utf-8"?>
<ds:datastoreItem xmlns:ds="http://schemas.openxmlformats.org/officeDocument/2006/customXml" ds:itemID="{9C4F3728-6602-45BC-8F84-BA8F10A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6798E-9178-4814-A46B-BA17849B2078}">
  <ds:schemaRefs>
    <ds:schemaRef ds:uri="http://schemas.microsoft.com/sharepoint/events"/>
  </ds:schemaRefs>
</ds:datastoreItem>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B612D03A-8FBB-4CF4-A887-CF32964EA6D2}">
  <ds:schemaRefs>
    <ds:schemaRef ds:uri="http://schemas.microsoft.com/office/2006/documentManagement/types"/>
    <ds:schemaRef ds:uri="http://purl.org/dc/elements/1.1/"/>
    <ds:schemaRef ds:uri="http://purl.org/dc/terms/"/>
    <ds:schemaRef ds:uri="http://schemas.microsoft.com/sharepoint/v3"/>
    <ds:schemaRef ds:uri="http://schemas.microsoft.com/office/2006/metadata/properties"/>
    <ds:schemaRef ds:uri="http://www.w3.org/XML/1998/namespace"/>
    <ds:schemaRef ds:uri="http://purl.org/dc/dcmitype/"/>
    <ds:schemaRef ds:uri="cfd7d055-4c42-4b1a-a19c-7e601acfe3a8"/>
    <ds:schemaRef ds:uri="b6565643-c00f-44ce-b5d1-532a85e4382c"/>
    <ds:schemaRef ds:uri="http://schemas.microsoft.com/office/infopath/2007/PartnerControls"/>
    <ds:schemaRef ds:uri="http://schemas.openxmlformats.org/package/2006/metadata/core-propertie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PLANES ESTRATÉGICOS</vt:lpstr>
      <vt:lpstr>PEI </vt:lpstr>
      <vt:lpstr>PETH </vt:lpstr>
      <vt:lpstr>PIC</vt:lpstr>
      <vt:lpstr>PBIEN</vt:lpstr>
      <vt:lpstr>SST</vt:lpstr>
      <vt:lpstr>PAA</vt:lpstr>
      <vt:lpstr>PINAR</vt:lpstr>
      <vt:lpstr>PETH</vt:lpstr>
      <vt:lpstr>PETI</vt:lpstr>
      <vt:lpstr>PSPI</vt:lpstr>
      <vt:lpstr>PTRSPI</vt:lpstr>
      <vt:lpstr>Metadatos</vt:lpstr>
      <vt:lpstr>LISTAS</vt:lpstr>
      <vt:lpstr>PTRSPI!Área_de_impresión</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 Trim III 2025</dc:title>
  <dc:subject/>
  <dc:creator>Dell Inspiron</dc:creator>
  <cp:keywords>planes institucionales, 2025 supersalud, seguimiento</cp:keywords>
  <dc:description/>
  <cp:lastModifiedBy>Adriana Maria Guerrero Ladino</cp:lastModifiedBy>
  <cp:revision/>
  <dcterms:created xsi:type="dcterms:W3CDTF">2021-12-02T20:51:37Z</dcterms:created>
  <dcterms:modified xsi:type="dcterms:W3CDTF">2025-12-19T15:40:34Z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663211fb-c68b-4b53-bd8d-3ab0e03aa46a</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